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ดง\งานให้สารบรรณ 64\"/>
    </mc:Choice>
  </mc:AlternateContent>
  <xr:revisionPtr revIDLastSave="0" documentId="8_{4A40B184-7187-49FA-916C-7B2D2226D0AA}" xr6:coauthVersionLast="47" xr6:coauthVersionMax="47" xr10:uidLastSave="{00000000-0000-0000-0000-000000000000}"/>
  <bookViews>
    <workbookView xWindow="-120" yWindow="-120" windowWidth="29040" windowHeight="15840" xr2:uid="{0A7F3555-807E-4E51-8227-4021F4702E47}"/>
  </bookViews>
  <sheets>
    <sheet name="มิ.ย. 64" sheetId="1" r:id="rId1"/>
  </sheets>
  <definedNames>
    <definedName name="_xlnm.Print_Area" localSheetId="0">'มิ.ย. 64'!$A$1:$J$21</definedName>
    <definedName name="_xlnm.Print_Titles" localSheetId="0">'มิ.ย. 64'!$3:$7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I55" i="1"/>
  <c r="I54" i="1" s="1"/>
  <c r="J54" i="1"/>
  <c r="H54" i="1"/>
  <c r="G54" i="1"/>
  <c r="F54" i="1"/>
  <c r="F50" i="1" s="1"/>
  <c r="E54" i="1"/>
  <c r="D54" i="1"/>
  <c r="C54" i="1"/>
  <c r="B54" i="1"/>
  <c r="B50" i="1" s="1"/>
  <c r="I53" i="1"/>
  <c r="J53" i="1" s="1"/>
  <c r="H53" i="1"/>
  <c r="G53" i="1"/>
  <c r="I52" i="1"/>
  <c r="J52" i="1" s="1"/>
  <c r="H52" i="1"/>
  <c r="G52" i="1"/>
  <c r="I51" i="1"/>
  <c r="J51" i="1" s="1"/>
  <c r="G51" i="1"/>
  <c r="F51" i="1"/>
  <c r="E51" i="1"/>
  <c r="E50" i="1" s="1"/>
  <c r="D51" i="1"/>
  <c r="C51" i="1"/>
  <c r="C50" i="1" s="1"/>
  <c r="C58" i="1" s="1"/>
  <c r="B51" i="1"/>
  <c r="D50" i="1"/>
  <c r="I49" i="1"/>
  <c r="J49" i="1" s="1"/>
  <c r="H49" i="1"/>
  <c r="G49" i="1"/>
  <c r="I48" i="1"/>
  <c r="G48" i="1"/>
  <c r="F48" i="1"/>
  <c r="H48" i="1" s="1"/>
  <c r="E48" i="1"/>
  <c r="E10" i="1" s="1"/>
  <c r="E8" i="1" s="1"/>
  <c r="D48" i="1"/>
  <c r="C48" i="1"/>
  <c r="B48" i="1"/>
  <c r="J47" i="1"/>
  <c r="I47" i="1"/>
  <c r="H47" i="1"/>
  <c r="G47" i="1"/>
  <c r="J46" i="1"/>
  <c r="I46" i="1"/>
  <c r="H46" i="1"/>
  <c r="G46" i="1"/>
  <c r="J45" i="1"/>
  <c r="I45" i="1"/>
  <c r="F45" i="1"/>
  <c r="H45" i="1" s="1"/>
  <c r="E45" i="1"/>
  <c r="D45" i="1"/>
  <c r="C45" i="1"/>
  <c r="B45" i="1"/>
  <c r="B58" i="1" s="1"/>
  <c r="D59" i="1" s="1"/>
  <c r="J37" i="1"/>
  <c r="I37" i="1"/>
  <c r="H37" i="1"/>
  <c r="G37" i="1"/>
  <c r="J36" i="1"/>
  <c r="I36" i="1"/>
  <c r="H36" i="1"/>
  <c r="G36" i="1"/>
  <c r="J35" i="1"/>
  <c r="I35" i="1"/>
  <c r="F35" i="1"/>
  <c r="H35" i="1" s="1"/>
  <c r="E35" i="1"/>
  <c r="D35" i="1"/>
  <c r="C35" i="1"/>
  <c r="B35" i="1"/>
  <c r="I34" i="1"/>
  <c r="J34" i="1" s="1"/>
  <c r="H34" i="1"/>
  <c r="G34" i="1"/>
  <c r="I33" i="1"/>
  <c r="J33" i="1" s="1"/>
  <c r="G33" i="1"/>
  <c r="F33" i="1"/>
  <c r="E33" i="1"/>
  <c r="D33" i="1"/>
  <c r="D13" i="1" s="1"/>
  <c r="C33" i="1"/>
  <c r="C13" i="1" s="1"/>
  <c r="B33" i="1"/>
  <c r="J32" i="1"/>
  <c r="I32" i="1"/>
  <c r="H32" i="1"/>
  <c r="G32" i="1"/>
  <c r="H31" i="1"/>
  <c r="G31" i="1"/>
  <c r="E31" i="1"/>
  <c r="I31" i="1" s="1"/>
  <c r="G30" i="1"/>
  <c r="F30" i="1"/>
  <c r="H30" i="1" s="1"/>
  <c r="E30" i="1"/>
  <c r="E29" i="1" s="1"/>
  <c r="E39" i="1" s="1"/>
  <c r="E40" i="1" s="1"/>
  <c r="D30" i="1"/>
  <c r="C30" i="1"/>
  <c r="C29" i="1" s="1"/>
  <c r="B30" i="1"/>
  <c r="F29" i="1"/>
  <c r="H29" i="1" s="1"/>
  <c r="D29" i="1"/>
  <c r="B29" i="1"/>
  <c r="I28" i="1"/>
  <c r="J28" i="1" s="1"/>
  <c r="H28" i="1"/>
  <c r="G28" i="1"/>
  <c r="I27" i="1"/>
  <c r="J27" i="1" s="1"/>
  <c r="G27" i="1"/>
  <c r="F27" i="1"/>
  <c r="E27" i="1"/>
  <c r="D27" i="1"/>
  <c r="C27" i="1"/>
  <c r="C39" i="1" s="1"/>
  <c r="B27" i="1"/>
  <c r="J26" i="1"/>
  <c r="I26" i="1"/>
  <c r="H26" i="1"/>
  <c r="G26" i="1"/>
  <c r="J25" i="1"/>
  <c r="I25" i="1"/>
  <c r="H25" i="1"/>
  <c r="G25" i="1"/>
  <c r="J24" i="1"/>
  <c r="I24" i="1"/>
  <c r="H24" i="1"/>
  <c r="F24" i="1"/>
  <c r="G24" i="1" s="1"/>
  <c r="E24" i="1"/>
  <c r="D24" i="1"/>
  <c r="D39" i="1" s="1"/>
  <c r="C24" i="1"/>
  <c r="B24" i="1"/>
  <c r="B39" i="1" s="1"/>
  <c r="G15" i="1"/>
  <c r="F15" i="1"/>
  <c r="E15" i="1"/>
  <c r="D15" i="1"/>
  <c r="C15" i="1"/>
  <c r="I15" i="1" s="1"/>
  <c r="J15" i="1" s="1"/>
  <c r="B15" i="1"/>
  <c r="H14" i="1"/>
  <c r="F14" i="1"/>
  <c r="G14" i="1" s="1"/>
  <c r="E14" i="1"/>
  <c r="D14" i="1"/>
  <c r="I14" i="1" s="1"/>
  <c r="J14" i="1" s="1"/>
  <c r="C14" i="1"/>
  <c r="B14" i="1"/>
  <c r="E13" i="1"/>
  <c r="F12" i="1"/>
  <c r="D12" i="1"/>
  <c r="B12" i="1"/>
  <c r="G10" i="1"/>
  <c r="F10" i="1"/>
  <c r="D10" i="1"/>
  <c r="C10" i="1"/>
  <c r="H10" i="1" s="1"/>
  <c r="B10" i="1"/>
  <c r="E9" i="1"/>
  <c r="D9" i="1"/>
  <c r="D8" i="1" s="1"/>
  <c r="C9" i="1"/>
  <c r="C8" i="1" s="1"/>
  <c r="D11" i="1" l="1"/>
  <c r="D17" i="1" s="1"/>
  <c r="D18" i="1" s="1"/>
  <c r="C40" i="1"/>
  <c r="D40" i="1"/>
  <c r="C59" i="1"/>
  <c r="E59" i="1"/>
  <c r="G50" i="1"/>
  <c r="H50" i="1"/>
  <c r="J31" i="1"/>
  <c r="I30" i="1"/>
  <c r="I13" i="1"/>
  <c r="J13" i="1" s="1"/>
  <c r="B9" i="1"/>
  <c r="B8" i="1" s="1"/>
  <c r="B17" i="1" s="1"/>
  <c r="F9" i="1"/>
  <c r="I9" i="1" s="1"/>
  <c r="I10" i="1"/>
  <c r="J10" i="1" s="1"/>
  <c r="C12" i="1"/>
  <c r="G12" i="1"/>
  <c r="B13" i="1"/>
  <c r="B11" i="1" s="1"/>
  <c r="F13" i="1"/>
  <c r="H15" i="1"/>
  <c r="H27" i="1"/>
  <c r="G29" i="1"/>
  <c r="H33" i="1"/>
  <c r="G35" i="1"/>
  <c r="F39" i="1"/>
  <c r="G45" i="1"/>
  <c r="J48" i="1"/>
  <c r="I50" i="1"/>
  <c r="J50" i="1" s="1"/>
  <c r="H51" i="1"/>
  <c r="F58" i="1"/>
  <c r="E12" i="1"/>
  <c r="E11" i="1" s="1"/>
  <c r="E17" i="1" s="1"/>
  <c r="I8" i="1" l="1"/>
  <c r="J9" i="1"/>
  <c r="H39" i="1"/>
  <c r="H40" i="1"/>
  <c r="G39" i="1"/>
  <c r="G40" i="1"/>
  <c r="I12" i="1"/>
  <c r="C11" i="1"/>
  <c r="C17" i="1" s="1"/>
  <c r="C18" i="1" s="1"/>
  <c r="H12" i="1"/>
  <c r="H13" i="1"/>
  <c r="F11" i="1"/>
  <c r="G13" i="1"/>
  <c r="I29" i="1"/>
  <c r="J30" i="1"/>
  <c r="I58" i="1"/>
  <c r="H58" i="1"/>
  <c r="H59" i="1"/>
  <c r="G58" i="1"/>
  <c r="G59" i="1"/>
  <c r="G9" i="1"/>
  <c r="F8" i="1"/>
  <c r="H9" i="1"/>
  <c r="J59" i="1" l="1"/>
  <c r="J58" i="1"/>
  <c r="G11" i="1"/>
  <c r="H11" i="1"/>
  <c r="I11" i="1"/>
  <c r="J11" i="1" s="1"/>
  <c r="J12" i="1"/>
  <c r="H8" i="1"/>
  <c r="F17" i="1"/>
  <c r="G8" i="1"/>
  <c r="I39" i="1"/>
  <c r="J29" i="1"/>
  <c r="I17" i="1"/>
  <c r="J8" i="1"/>
  <c r="E18" i="1"/>
  <c r="J18" i="1" l="1"/>
  <c r="J17" i="1"/>
  <c r="J40" i="1"/>
  <c r="J39" i="1"/>
  <c r="J19" i="1"/>
  <c r="H17" i="1"/>
  <c r="G18" i="1"/>
  <c r="H18" i="1"/>
  <c r="G17" i="1"/>
  <c r="J20" i="1" l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2BEFC981-65B1-4862-B56B-9CF22C157F83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<sst xmlns="http://schemas.openxmlformats.org/spreadsheetml/2006/main" count="77" uniqueCount="53">
  <si>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2564</t>
  </si>
  <si>
    <t>ณ วันที่ 30 มิถุนายน 2564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</si>
  <si>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</si>
  <si>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</si>
  <si>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</si>
  <si>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</si>
  <si>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</si>
  <si>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</si>
  <si>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</si>
  <si>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</si>
  <si>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</si>
  <si>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</si>
  <si>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</si>
  <si>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</si>
  <si>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</si>
  <si>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30 มิ.ย. 64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</si>
  <si>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</si>
  <si>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</si>
  <si>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</si>
  <si>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</si>
  <si>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</si>
  <si>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</si>
  <si>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</si>
  <si>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</si>
  <si>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</si>
  <si>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</si>
  <si>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</si>
  <si>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</si>
  <si>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</si>
  <si>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</si>
  <si>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</si>
  <si>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</si>
  <si>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</si>
  <si>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</si>
  <si>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</si>
  <si>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ที่มาของข้อมูล : ส่วนบริหารงานคลัง</t>
  </si>
  <si>
    <t>ผลเบิกจ่าย (เบิกจ่ายสะสม+PO)</t>
  </si>
  <si>
    <t xml:space="preserve">            วันที่ : 30 มิถุนายน 2564</t>
  </si>
  <si>
    <t>ร้อยละเบิกจ่ายเงินงบประมาณ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</si>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</sst>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right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</cellXfs>
  <cellStyles count="4">
    <cellStyle name="Comma" xfId="1" builtinId="3"/>
    <cellStyle name="Comma 2" xfId="3" xr:uid="{FFE8750D-7F65-4326-A5FA-D74E9C91CE61}"/>
    <cellStyle name="Normal" xfId="0" builtinId="0"/>
    <cellStyle name="Normal 2" xfId="2" xr:uid="{792E408F-BB6E-492D-87A4-FF8141EF4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0295-EAA9-4972-8438-72DF5679AE7D}">
  <sheetPr>
    <tabColor rgb="FFFF0000"/>
  </sheetPr>
  <dimension ref="A1:N78"/>
  <sheetViews>
    <sheetView tabSelected="1" zoomScaleNormal="100" workbookViewId="0">
      <pane ySplit="7" topLeftCell="A20" activePane="bottomLeft" state="frozen"/>
      <selection pane="bottomLeft" activeCell="M27" sqref="M27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2" bestFit="1" customWidth="1"/>
    <col min="7" max="7" width="13.625" style="2" customWidth="1"/>
    <col min="8" max="8" width="14" style="2" customWidth="1"/>
    <col min="9" max="9" width="16.375" style="133" bestFit="1" customWidth="1"/>
    <col min="10" max="10" width="14" style="133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155555500</v>
      </c>
      <c r="C8" s="33">
        <f>SUM(C9+C10)</f>
        <v>155555500</v>
      </c>
      <c r="D8" s="33">
        <f>SUM(D9+D10)</f>
        <v>0</v>
      </c>
      <c r="E8" s="33">
        <f>SUM(E9+E10)</f>
        <v>0</v>
      </c>
      <c r="F8" s="33">
        <f>SUM(F9+F10)</f>
        <v>113444961.99000001</v>
      </c>
      <c r="G8" s="33">
        <f>SUM(F8/B8*100)</f>
        <v>72.928930182475071</v>
      </c>
      <c r="H8" s="33">
        <f>SUM(F8/C8*100)</f>
        <v>72.928930182475071</v>
      </c>
      <c r="I8" s="33">
        <f>SUM(I9+I10)</f>
        <v>42110538.00999999</v>
      </c>
      <c r="J8" s="33">
        <f>SUM(I8/C8*100)</f>
        <v>27.071069817524929</v>
      </c>
      <c r="M8" s="25"/>
    </row>
    <row r="9" spans="1:14" ht="19.5" customHeight="1" x14ac:dyDescent="0.5">
      <c r="A9" s="34" t="s">
        <v>28</v>
      </c>
      <c r="B9" s="35">
        <f>SUM(B24+B45)</f>
        <v>147143000</v>
      </c>
      <c r="C9" s="35">
        <f>SUM(C24+C45)</f>
        <v>147143000</v>
      </c>
      <c r="D9" s="35">
        <f>SUM(D24+D45)</f>
        <v>0</v>
      </c>
      <c r="E9" s="35">
        <f>SUM(E24+E45)</f>
        <v>0</v>
      </c>
      <c r="F9" s="35">
        <f>+F24+F45</f>
        <v>107481496.99000001</v>
      </c>
      <c r="G9" s="36">
        <f t="shared" ref="G9:G15" si="0">SUM(F9/B9*100)</f>
        <v>73.045606647954713</v>
      </c>
      <c r="H9" s="36">
        <f t="shared" ref="H9:H15" si="1">SUM(F9/C9*100)</f>
        <v>73.045606647954713</v>
      </c>
      <c r="I9" s="37">
        <f>SUM(C9-D9-E9-F9)</f>
        <v>39661503.00999999</v>
      </c>
      <c r="J9" s="36">
        <f t="shared" ref="J9:J15" si="2">SUM(I9/C9*100)</f>
        <v>26.95439335204528</v>
      </c>
      <c r="L9" s="38"/>
    </row>
    <row r="10" spans="1:14" ht="19.5" customHeight="1" x14ac:dyDescent="0.5">
      <c r="A10" s="34" t="s">
        <v>29</v>
      </c>
      <c r="B10" s="35">
        <f>SUM(B27+B48)</f>
        <v>8412500</v>
      </c>
      <c r="C10" s="35">
        <f>SUM(C27+C48)</f>
        <v>8412500</v>
      </c>
      <c r="D10" s="35">
        <f>SUM(D27+D48)</f>
        <v>0</v>
      </c>
      <c r="E10" s="35">
        <f>SUM(E27+E48)</f>
        <v>0</v>
      </c>
      <c r="F10" s="35">
        <f>SUM(F27+F48)</f>
        <v>5963465</v>
      </c>
      <c r="G10" s="36">
        <f t="shared" si="0"/>
        <v>70.888142644873696</v>
      </c>
      <c r="H10" s="36">
        <f t="shared" si="1"/>
        <v>70.888142644873696</v>
      </c>
      <c r="I10" s="37">
        <f>SUM(C10-D10-E10-F10)</f>
        <v>2449035</v>
      </c>
      <c r="J10" s="36">
        <f t="shared" si="2"/>
        <v>29.111857355126304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847634500</v>
      </c>
      <c r="C11" s="40">
        <f>SUM(C12+C13+C14+C15)</f>
        <v>844998500</v>
      </c>
      <c r="D11" s="40">
        <f>SUM(D12+D13+D14+D15)</f>
        <v>0</v>
      </c>
      <c r="E11" s="40">
        <f>SUM(E12+E13+E14+E15)</f>
        <v>33329589.799999997</v>
      </c>
      <c r="F11" s="40">
        <f>SUM(F12+F13+F14+F15)</f>
        <v>694963939.80999994</v>
      </c>
      <c r="G11" s="33">
        <f t="shared" si="0"/>
        <v>81.98863304997613</v>
      </c>
      <c r="H11" s="33">
        <f t="shared" si="1"/>
        <v>82.244399227927616</v>
      </c>
      <c r="I11" s="40">
        <f>SUM(I12+I13+I14+I15)</f>
        <v>116704970.39000002</v>
      </c>
      <c r="J11" s="33">
        <f t="shared" si="2"/>
        <v>13.811263616444291</v>
      </c>
    </row>
    <row r="12" spans="1:14" s="41" customFormat="1" ht="19.5" customHeight="1" x14ac:dyDescent="0.5">
      <c r="A12" s="34" t="s">
        <v>29</v>
      </c>
      <c r="B12" s="37">
        <f>SUM(B30+B51)</f>
        <v>50154300</v>
      </c>
      <c r="C12" s="35">
        <f>SUM(C30+C51)</f>
        <v>43130444.239999995</v>
      </c>
      <c r="D12" s="37">
        <f>+D30+D51</f>
        <v>0</v>
      </c>
      <c r="E12" s="37">
        <f>SUM(E30+E51)</f>
        <v>7427589.7999999989</v>
      </c>
      <c r="F12" s="37">
        <f>SUM(F30+F51)</f>
        <v>28568784.050000001</v>
      </c>
      <c r="G12" s="36">
        <f t="shared" si="0"/>
        <v>56.96178403446963</v>
      </c>
      <c r="H12" s="36">
        <f t="shared" si="1"/>
        <v>66.238093656138986</v>
      </c>
      <c r="I12" s="37">
        <f>SUM(C12-D12-E12-F12)</f>
        <v>7134070.3899999969</v>
      </c>
      <c r="J12" s="36">
        <f t="shared" si="2"/>
        <v>16.540683769224255</v>
      </c>
    </row>
    <row r="13" spans="1:14" ht="19.5" customHeight="1" x14ac:dyDescent="0.5">
      <c r="A13" s="34" t="s">
        <v>31</v>
      </c>
      <c r="B13" s="37">
        <f>SUM(B33+B54)</f>
        <v>136210900</v>
      </c>
      <c r="C13" s="35">
        <f>SUM(C33+C54)</f>
        <v>135873255.76000002</v>
      </c>
      <c r="D13" s="37">
        <f>+D33+D54</f>
        <v>0</v>
      </c>
      <c r="E13" s="37">
        <f>SUM(E33+E54)</f>
        <v>25902000</v>
      </c>
      <c r="F13" s="37">
        <f>SUM(F33+F54)</f>
        <v>3003155.76</v>
      </c>
      <c r="G13" s="36">
        <f t="shared" si="0"/>
        <v>2.2047837287617953</v>
      </c>
      <c r="H13" s="36">
        <f t="shared" si="1"/>
        <v>2.2102626033372084</v>
      </c>
      <c r="I13" s="37">
        <f>SUM(C13-D13-E13-F13)</f>
        <v>106968100.00000001</v>
      </c>
      <c r="J13" s="36">
        <f t="shared" si="2"/>
        <v>78.726383202992736</v>
      </c>
    </row>
    <row r="14" spans="1:14" ht="19.5" customHeight="1" x14ac:dyDescent="0.5">
      <c r="A14" s="34" t="s">
        <v>32</v>
      </c>
      <c r="B14" s="37">
        <f>SUM(B36)</f>
        <v>2839600</v>
      </c>
      <c r="C14" s="37">
        <f t="shared" ref="C14:F15" si="3">SUM(C36)</f>
        <v>2667100</v>
      </c>
      <c r="D14" s="37">
        <f t="shared" si="3"/>
        <v>0</v>
      </c>
      <c r="E14" s="37">
        <f t="shared" si="3"/>
        <v>0</v>
      </c>
      <c r="F14" s="37">
        <f t="shared" si="3"/>
        <v>64300</v>
      </c>
      <c r="G14" s="36">
        <f t="shared" si="0"/>
        <v>2.2644034371038173</v>
      </c>
      <c r="H14" s="36">
        <f t="shared" si="1"/>
        <v>2.4108582355367254</v>
      </c>
      <c r="I14" s="37">
        <f>SUM(C14-D14-E14-F14)</f>
        <v>2602800</v>
      </c>
      <c r="J14" s="36">
        <f t="shared" si="2"/>
        <v>97.589141764463278</v>
      </c>
    </row>
    <row r="15" spans="1:14" ht="19.5" customHeight="1" x14ac:dyDescent="0.5">
      <c r="A15" s="34" t="s">
        <v>33</v>
      </c>
      <c r="B15" s="37">
        <f>SUM(B37)</f>
        <v>658429700</v>
      </c>
      <c r="C15" s="37">
        <f t="shared" si="3"/>
        <v>663327700</v>
      </c>
      <c r="D15" s="37">
        <f t="shared" si="3"/>
        <v>0</v>
      </c>
      <c r="E15" s="37">
        <f t="shared" si="3"/>
        <v>0</v>
      </c>
      <c r="F15" s="37">
        <f t="shared" si="3"/>
        <v>663327700</v>
      </c>
      <c r="G15" s="36">
        <f t="shared" si="0"/>
        <v>100.74389110940774</v>
      </c>
      <c r="H15" s="36">
        <f t="shared" si="1"/>
        <v>100</v>
      </c>
      <c r="I15" s="37">
        <f>SUM(C15-D15-E15-F15)</f>
        <v>0</v>
      </c>
      <c r="J15" s="36">
        <f t="shared" si="2"/>
        <v>0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42"/>
      <c r="H16" s="42"/>
      <c r="I16" s="42"/>
      <c r="J16" s="42"/>
    </row>
    <row r="17" spans="1:10" ht="19.5" customHeight="1" x14ac:dyDescent="0.25">
      <c r="A17" s="44" t="s">
        <v>34</v>
      </c>
      <c r="B17" s="45">
        <f>SUM(B8+B11)</f>
        <v>1003190000</v>
      </c>
      <c r="C17" s="45">
        <f t="shared" ref="C17:F17" si="4">SUM(C8+C11)</f>
        <v>1000554000</v>
      </c>
      <c r="D17" s="45">
        <f t="shared" si="4"/>
        <v>0</v>
      </c>
      <c r="E17" s="45">
        <f t="shared" si="4"/>
        <v>33329589.799999997</v>
      </c>
      <c r="F17" s="45">
        <f t="shared" si="4"/>
        <v>808408901.79999995</v>
      </c>
      <c r="G17" s="46">
        <f>SUM(F17/B17*100)</f>
        <v>80.583827769415564</v>
      </c>
      <c r="H17" s="46">
        <f>SUM(F17/C17*100)</f>
        <v>80.79612912446504</v>
      </c>
      <c r="I17" s="46">
        <f>SUM(I8+I11)</f>
        <v>158815508.40000001</v>
      </c>
      <c r="J17" s="46">
        <f>SUM(I17/C17*100)</f>
        <v>15.872757332437832</v>
      </c>
    </row>
    <row r="18" spans="1:10" ht="19.5" customHeight="1" x14ac:dyDescent="0.25">
      <c r="A18" s="47"/>
      <c r="B18" s="48"/>
      <c r="C18" s="49">
        <f>SUM(C17/B17)</f>
        <v>0.99737238210109747</v>
      </c>
      <c r="D18" s="50">
        <f>SUM(D17/B17)</f>
        <v>0</v>
      </c>
      <c r="E18" s="50">
        <f>SUM(E17/C17)</f>
        <v>3.3311135430971237E-2</v>
      </c>
      <c r="F18" s="51"/>
      <c r="G18" s="50">
        <f>SUM(F17/B17)</f>
        <v>0.80583827769415561</v>
      </c>
      <c r="H18" s="50">
        <f>SUM(F17/C17)</f>
        <v>0.80796129124465044</v>
      </c>
      <c r="I18" s="51"/>
      <c r="J18" s="50">
        <f>SUM(I17/C17)</f>
        <v>0.15872757332437831</v>
      </c>
    </row>
    <row r="19" spans="1:10" ht="19.5" customHeight="1" x14ac:dyDescent="0.25">
      <c r="A19" s="52" t="s">
        <v>35</v>
      </c>
      <c r="B19" s="53"/>
      <c r="C19" s="54"/>
      <c r="D19" s="55"/>
      <c r="E19" s="55"/>
      <c r="F19" s="56"/>
      <c r="G19" s="55"/>
      <c r="H19" s="57" t="s">
        <v>36</v>
      </c>
      <c r="I19" s="57"/>
      <c r="J19" s="58">
        <f>SUM(F17+E17+D17)</f>
        <v>841738491.5999999</v>
      </c>
    </row>
    <row r="20" spans="1:10" ht="19.5" customHeight="1" x14ac:dyDescent="0.25">
      <c r="A20" s="52" t="s">
        <v>37</v>
      </c>
      <c r="B20" s="53"/>
      <c r="C20" s="54"/>
      <c r="D20" s="55"/>
      <c r="E20" s="55"/>
      <c r="F20" s="59"/>
      <c r="G20" s="55"/>
      <c r="H20" s="60" t="s">
        <v>38</v>
      </c>
      <c r="I20" s="60"/>
      <c r="J20" s="61">
        <f>SUM(J19/B17)</f>
        <v>0.83906188418943561</v>
      </c>
    </row>
    <row r="21" spans="1:10" ht="19.5" customHeight="1" x14ac:dyDescent="0.25">
      <c r="A21" s="52"/>
      <c r="B21" s="53"/>
      <c r="C21" s="54"/>
      <c r="D21" s="55"/>
      <c r="E21" s="55"/>
      <c r="F21" s="59"/>
      <c r="G21" s="55"/>
      <c r="H21" s="60" t="s">
        <v>39</v>
      </c>
      <c r="I21" s="60"/>
      <c r="J21" s="61">
        <f>SUM(J19/C17)</f>
        <v>0.84127242667562163</v>
      </c>
    </row>
    <row r="22" spans="1:10" ht="19.5" customHeight="1" x14ac:dyDescent="0.25">
      <c r="A22" s="62" t="s">
        <v>40</v>
      </c>
      <c r="B22" s="63"/>
      <c r="C22" s="64"/>
      <c r="D22" s="63"/>
      <c r="E22" s="63"/>
      <c r="F22" s="65"/>
      <c r="G22" s="63"/>
      <c r="H22" s="63"/>
      <c r="I22" s="65"/>
      <c r="J22" s="63"/>
    </row>
    <row r="23" spans="1:10" ht="19.5" customHeight="1" x14ac:dyDescent="0.5">
      <c r="A23" s="62" t="s">
        <v>41</v>
      </c>
      <c r="B23" s="63"/>
      <c r="C23" s="64"/>
      <c r="D23" s="63"/>
      <c r="E23" s="63"/>
      <c r="F23" s="65"/>
      <c r="G23" s="63"/>
      <c r="H23" s="63"/>
      <c r="I23" s="66"/>
      <c r="J23" s="67"/>
    </row>
    <row r="24" spans="1:10" s="71" customFormat="1" ht="19.5" customHeight="1" x14ac:dyDescent="0.5">
      <c r="A24" s="68" t="s">
        <v>28</v>
      </c>
      <c r="B24" s="69">
        <f>SUM(B25+B26)</f>
        <v>128114600</v>
      </c>
      <c r="C24" s="69">
        <f>SUM(C25+C26)</f>
        <v>128114600</v>
      </c>
      <c r="D24" s="69">
        <f>SUM(D25+D26)</f>
        <v>0</v>
      </c>
      <c r="E24" s="69">
        <f>SUM(E25+E26)</f>
        <v>0</v>
      </c>
      <c r="F24" s="70">
        <f>SUM(F25+F26)</f>
        <v>93764137.280000001</v>
      </c>
      <c r="G24" s="69">
        <f>SUM(F24/B24*100)</f>
        <v>73.187706381630207</v>
      </c>
      <c r="H24" s="69">
        <f>SUM(F24/C24*100)</f>
        <v>73.187706381630207</v>
      </c>
      <c r="I24" s="70">
        <f>SUM(I25:I26)</f>
        <v>34350462.719999999</v>
      </c>
      <c r="J24" s="69">
        <f>SUM(I24/C24*100)</f>
        <v>26.812293618369804</v>
      </c>
    </row>
    <row r="25" spans="1:10" ht="19.5" customHeight="1" x14ac:dyDescent="0.5">
      <c r="A25" s="72" t="s">
        <v>42</v>
      </c>
      <c r="B25" s="73">
        <v>122365100</v>
      </c>
      <c r="C25" s="73">
        <v>122365100</v>
      </c>
      <c r="D25" s="73">
        <v>0</v>
      </c>
      <c r="E25" s="73">
        <v>0</v>
      </c>
      <c r="F25" s="74">
        <v>89443252.469999999</v>
      </c>
      <c r="G25" s="75">
        <f t="shared" ref="G25:G37" si="5">SUM(F25/B25*100)</f>
        <v>73.095394413930109</v>
      </c>
      <c r="H25" s="75">
        <f t="shared" ref="H25:H37" si="6">SUM(F25/C25*100)</f>
        <v>73.095394413930109</v>
      </c>
      <c r="I25" s="74">
        <f>SUM(C25-D25-E25-F25)</f>
        <v>32921847.530000001</v>
      </c>
      <c r="J25" s="75">
        <f t="shared" ref="J25:J37" si="7">SUM(I25/C25*100)</f>
        <v>26.904605586069884</v>
      </c>
    </row>
    <row r="26" spans="1:10" ht="20.25" customHeight="1" x14ac:dyDescent="0.5">
      <c r="A26" s="72" t="s">
        <v>43</v>
      </c>
      <c r="B26" s="73">
        <v>5749500</v>
      </c>
      <c r="C26" s="73">
        <v>5749500</v>
      </c>
      <c r="D26" s="73">
        <v>0</v>
      </c>
      <c r="E26" s="73">
        <v>0</v>
      </c>
      <c r="F26" s="74">
        <v>4320884.8099999996</v>
      </c>
      <c r="G26" s="75">
        <f t="shared" si="5"/>
        <v>75.152357770240883</v>
      </c>
      <c r="H26" s="75">
        <f t="shared" si="6"/>
        <v>75.152357770240883</v>
      </c>
      <c r="I26" s="74">
        <f>SUM(C26-D26-E26-F26)</f>
        <v>1428615.1900000004</v>
      </c>
      <c r="J26" s="75">
        <f t="shared" si="7"/>
        <v>24.847642229759117</v>
      </c>
    </row>
    <row r="27" spans="1:10" s="71" customFormat="1" ht="19.5" customHeight="1" x14ac:dyDescent="0.5">
      <c r="A27" s="76" t="s">
        <v>29</v>
      </c>
      <c r="B27" s="69">
        <f>SUM(B28)</f>
        <v>227500</v>
      </c>
      <c r="C27" s="69">
        <f>SUM(C28)</f>
        <v>227500</v>
      </c>
      <c r="D27" s="69">
        <f>SUM(D28)</f>
        <v>0</v>
      </c>
      <c r="E27" s="69">
        <f>SUM(E28)</f>
        <v>0</v>
      </c>
      <c r="F27" s="70">
        <f>SUM(F28)</f>
        <v>113765</v>
      </c>
      <c r="G27" s="69">
        <f t="shared" si="5"/>
        <v>50.006593406593403</v>
      </c>
      <c r="H27" s="69">
        <f t="shared" si="6"/>
        <v>50.006593406593403</v>
      </c>
      <c r="I27" s="70">
        <f>SUM(I28)</f>
        <v>113735</v>
      </c>
      <c r="J27" s="69">
        <f>SUM(I27/C27*100)</f>
        <v>49.99340659340659</v>
      </c>
    </row>
    <row r="28" spans="1:10" ht="19.5" customHeight="1" x14ac:dyDescent="0.5">
      <c r="A28" s="34" t="s">
        <v>44</v>
      </c>
      <c r="B28" s="73">
        <v>227500</v>
      </c>
      <c r="C28" s="73">
        <v>227500</v>
      </c>
      <c r="D28" s="73">
        <v>0</v>
      </c>
      <c r="E28" s="73">
        <v>0</v>
      </c>
      <c r="F28" s="74">
        <v>113765</v>
      </c>
      <c r="G28" s="75">
        <f t="shared" si="5"/>
        <v>50.006593406593403</v>
      </c>
      <c r="H28" s="75">
        <f t="shared" si="6"/>
        <v>50.006593406593403</v>
      </c>
      <c r="I28" s="74">
        <f>SUM(C28-D28-E28-F28)</f>
        <v>113735</v>
      </c>
      <c r="J28" s="75">
        <f t="shared" si="7"/>
        <v>49.99340659340659</v>
      </c>
    </row>
    <row r="29" spans="1:10" s="77" customFormat="1" ht="20.25" customHeight="1" x14ac:dyDescent="0.5">
      <c r="A29" s="76" t="s">
        <v>30</v>
      </c>
      <c r="B29" s="69">
        <f>SUM(B30+B33+B35)</f>
        <v>841099200</v>
      </c>
      <c r="C29" s="69">
        <f>SUM(C30+C33+C35)</f>
        <v>838463200</v>
      </c>
      <c r="D29" s="69">
        <f>SUM(D30+D33+D35)</f>
        <v>0</v>
      </c>
      <c r="E29" s="69">
        <f>SUM(E30+E33+E35)</f>
        <v>33329589.799999997</v>
      </c>
      <c r="F29" s="70">
        <f>SUM(F30+F33+F35)</f>
        <v>690609894.08000004</v>
      </c>
      <c r="G29" s="69">
        <f t="shared" si="5"/>
        <v>82.108019372744621</v>
      </c>
      <c r="H29" s="69">
        <f t="shared" si="6"/>
        <v>82.366154421565554</v>
      </c>
      <c r="I29" s="70">
        <f>SUM(I30+I33+I35)</f>
        <v>114523716.12000002</v>
      </c>
      <c r="J29" s="69">
        <f t="shared" si="7"/>
        <v>13.658764763915698</v>
      </c>
    </row>
    <row r="30" spans="1:10" s="41" customFormat="1" ht="19.5" customHeight="1" x14ac:dyDescent="0.5">
      <c r="A30" s="76" t="s">
        <v>29</v>
      </c>
      <c r="B30" s="69">
        <f>SUM(B31+B32)</f>
        <v>43619000</v>
      </c>
      <c r="C30" s="69">
        <f>SUM(C31+C32)</f>
        <v>36595144.239999995</v>
      </c>
      <c r="D30" s="69">
        <f>SUM(D31+D32)</f>
        <v>0</v>
      </c>
      <c r="E30" s="69">
        <f>SUM(E31+E32)</f>
        <v>7427589.7999999989</v>
      </c>
      <c r="F30" s="70">
        <f>SUM(F31+F32)</f>
        <v>24214738.32</v>
      </c>
      <c r="G30" s="69">
        <f t="shared" si="5"/>
        <v>55.514198674889379</v>
      </c>
      <c r="H30" s="69">
        <f t="shared" si="6"/>
        <v>66.169265958329788</v>
      </c>
      <c r="I30" s="70">
        <f>SUM(I31+I32)</f>
        <v>4952816.120000001</v>
      </c>
      <c r="J30" s="69">
        <f t="shared" si="7"/>
        <v>13.534080061327835</v>
      </c>
    </row>
    <row r="31" spans="1:10" ht="19.5" customHeight="1" x14ac:dyDescent="0.5">
      <c r="A31" s="34" t="s">
        <v>44</v>
      </c>
      <c r="B31" s="73">
        <v>32215000</v>
      </c>
      <c r="C31" s="73">
        <v>25250944.239999998</v>
      </c>
      <c r="D31" s="78">
        <v>0</v>
      </c>
      <c r="E31" s="78">
        <f>5593443.22+880357.48</f>
        <v>6473800.6999999993</v>
      </c>
      <c r="F31" s="74">
        <v>16601785.309999999</v>
      </c>
      <c r="G31" s="75">
        <f t="shared" si="5"/>
        <v>51.534332795281699</v>
      </c>
      <c r="H31" s="75">
        <f t="shared" si="6"/>
        <v>65.747186133741181</v>
      </c>
      <c r="I31" s="74">
        <f>SUM(C31-D31-E31-F31)</f>
        <v>2175358.2300000004</v>
      </c>
      <c r="J31" s="75">
        <f t="shared" si="7"/>
        <v>8.6149579569148056</v>
      </c>
    </row>
    <row r="32" spans="1:10" ht="19.5" customHeight="1" x14ac:dyDescent="0.5">
      <c r="A32" s="34" t="s">
        <v>45</v>
      </c>
      <c r="B32" s="73">
        <v>11404000</v>
      </c>
      <c r="C32" s="73">
        <v>11344200</v>
      </c>
      <c r="D32" s="73">
        <v>0</v>
      </c>
      <c r="E32" s="73">
        <v>953789.1</v>
      </c>
      <c r="F32" s="74">
        <v>7612953.0099999998</v>
      </c>
      <c r="G32" s="75">
        <f t="shared" si="5"/>
        <v>66.756866099614172</v>
      </c>
      <c r="H32" s="75">
        <f t="shared" si="6"/>
        <v>67.10876932705699</v>
      </c>
      <c r="I32" s="74">
        <f>SUM(C32-D32-E32-F32)</f>
        <v>2777457.8900000006</v>
      </c>
      <c r="J32" s="75">
        <f t="shared" si="7"/>
        <v>24.483506020697806</v>
      </c>
    </row>
    <row r="33" spans="1:13" s="71" customFormat="1" ht="19.5" customHeight="1" x14ac:dyDescent="0.5">
      <c r="A33" s="76" t="s">
        <v>31</v>
      </c>
      <c r="B33" s="69">
        <f>SUM(B34)</f>
        <v>136210900</v>
      </c>
      <c r="C33" s="69">
        <f>SUM(C34)</f>
        <v>135873255.76000002</v>
      </c>
      <c r="D33" s="69">
        <f>SUM(D34)</f>
        <v>0</v>
      </c>
      <c r="E33" s="69">
        <f>SUM(E34)</f>
        <v>25902000</v>
      </c>
      <c r="F33" s="70">
        <f>SUM(F34)</f>
        <v>3003155.76</v>
      </c>
      <c r="G33" s="69">
        <f>SUM(F33/B33*100)</f>
        <v>2.2047837287617953</v>
      </c>
      <c r="H33" s="69">
        <f t="shared" si="6"/>
        <v>2.2102626033372084</v>
      </c>
      <c r="I33" s="70">
        <f>SUM(I34)</f>
        <v>106968100.00000001</v>
      </c>
      <c r="J33" s="69">
        <f t="shared" si="7"/>
        <v>78.726383202992736</v>
      </c>
      <c r="K33" s="77"/>
      <c r="L33" s="77"/>
      <c r="M33" s="77"/>
    </row>
    <row r="34" spans="1:13" ht="19.5" customHeight="1" x14ac:dyDescent="0.5">
      <c r="A34" s="34" t="s">
        <v>46</v>
      </c>
      <c r="B34" s="73">
        <v>136210900</v>
      </c>
      <c r="C34" s="73">
        <v>135873255.76000002</v>
      </c>
      <c r="D34" s="73">
        <v>0</v>
      </c>
      <c r="E34" s="73">
        <v>25902000</v>
      </c>
      <c r="F34" s="74">
        <v>3003155.76</v>
      </c>
      <c r="G34" s="75">
        <f>SUM(F34/B34*100)</f>
        <v>2.2047837287617953</v>
      </c>
      <c r="H34" s="75">
        <f t="shared" si="6"/>
        <v>2.2102626033372084</v>
      </c>
      <c r="I34" s="74">
        <f>SUM(C34-D34-E34-F34)</f>
        <v>106968100.00000001</v>
      </c>
      <c r="J34" s="75">
        <f t="shared" si="7"/>
        <v>78.726383202992736</v>
      </c>
    </row>
    <row r="35" spans="1:13" s="71" customFormat="1" ht="19.5" customHeight="1" x14ac:dyDescent="0.5">
      <c r="A35" s="76" t="s">
        <v>47</v>
      </c>
      <c r="B35" s="69">
        <f>SUM(B36+B37)</f>
        <v>661269300</v>
      </c>
      <c r="C35" s="69">
        <f>SUM(C36+C37)</f>
        <v>665994800</v>
      </c>
      <c r="D35" s="69">
        <f>SUM(D36+D37)</f>
        <v>0</v>
      </c>
      <c r="E35" s="69">
        <f>SUM(E36+E37)</f>
        <v>0</v>
      </c>
      <c r="F35" s="70">
        <f>SUM(F36+F37)</f>
        <v>663392000</v>
      </c>
      <c r="G35" s="69">
        <f t="shared" si="5"/>
        <v>100.32100386332769</v>
      </c>
      <c r="H35" s="69">
        <f t="shared" si="6"/>
        <v>99.609186137789663</v>
      </c>
      <c r="I35" s="70">
        <f>SUM(I36+I37)</f>
        <v>2602800</v>
      </c>
      <c r="J35" s="69">
        <f t="shared" si="7"/>
        <v>0.39081386221033559</v>
      </c>
    </row>
    <row r="36" spans="1:13" ht="19.5" customHeight="1" x14ac:dyDescent="0.5">
      <c r="A36" s="34" t="s">
        <v>48</v>
      </c>
      <c r="B36" s="73">
        <v>2839600</v>
      </c>
      <c r="C36" s="73">
        <v>2667100</v>
      </c>
      <c r="D36" s="73">
        <v>0</v>
      </c>
      <c r="E36" s="73">
        <v>0</v>
      </c>
      <c r="F36" s="74">
        <v>64300</v>
      </c>
      <c r="G36" s="75">
        <f t="shared" si="5"/>
        <v>2.2644034371038173</v>
      </c>
      <c r="H36" s="75">
        <f t="shared" si="6"/>
        <v>2.4108582355367254</v>
      </c>
      <c r="I36" s="74">
        <f>SUM(C36-D36-E36-F36)</f>
        <v>2602800</v>
      </c>
      <c r="J36" s="75">
        <f t="shared" si="7"/>
        <v>97.589141764463278</v>
      </c>
    </row>
    <row r="37" spans="1:13" ht="19.5" customHeight="1" x14ac:dyDescent="0.5">
      <c r="A37" s="34" t="s">
        <v>49</v>
      </c>
      <c r="B37" s="73">
        <v>658429700</v>
      </c>
      <c r="C37" s="73">
        <v>663327700</v>
      </c>
      <c r="D37" s="73">
        <v>0</v>
      </c>
      <c r="E37" s="73">
        <v>0</v>
      </c>
      <c r="F37" s="74">
        <v>663327700</v>
      </c>
      <c r="G37" s="75">
        <f t="shared" si="5"/>
        <v>100.74389110940774</v>
      </c>
      <c r="H37" s="75">
        <f t="shared" si="6"/>
        <v>100</v>
      </c>
      <c r="I37" s="74">
        <f>SUM(C37-D37-E37-F37)</f>
        <v>0</v>
      </c>
      <c r="J37" s="75">
        <f t="shared" si="7"/>
        <v>0</v>
      </c>
    </row>
    <row r="38" spans="1:13" ht="19.5" customHeight="1" x14ac:dyDescent="0.5">
      <c r="A38" s="34"/>
      <c r="B38" s="75"/>
      <c r="C38" s="75"/>
      <c r="D38" s="75"/>
      <c r="E38" s="75"/>
      <c r="F38" s="79"/>
      <c r="G38" s="75"/>
      <c r="H38" s="75"/>
      <c r="I38" s="79"/>
      <c r="J38" s="75"/>
    </row>
    <row r="39" spans="1:13" ht="22.5" customHeight="1" thickBot="1" x14ac:dyDescent="0.55000000000000004">
      <c r="A39" s="80" t="s">
        <v>34</v>
      </c>
      <c r="B39" s="81">
        <f>SUM(B24+B27+B29)</f>
        <v>969441300</v>
      </c>
      <c r="C39" s="81">
        <f t="shared" ref="C39:E39" si="8">SUM(C24+C27+C29)</f>
        <v>966805300</v>
      </c>
      <c r="D39" s="81">
        <f t="shared" si="8"/>
        <v>0</v>
      </c>
      <c r="E39" s="81">
        <f t="shared" si="8"/>
        <v>33329589.799999997</v>
      </c>
      <c r="F39" s="82">
        <f>SUM(F24+F27+F29)</f>
        <v>784487796.36000001</v>
      </c>
      <c r="G39" s="83">
        <f>SUM(F39/B39*100)</f>
        <v>80.921639748585079</v>
      </c>
      <c r="H39" s="83">
        <f>SUM(F39/C39*100)</f>
        <v>81.142273047117143</v>
      </c>
      <c r="I39" s="84">
        <f>SUM(I24+I27+I29)</f>
        <v>148987913.84000003</v>
      </c>
      <c r="J39" s="83">
        <f>SUM(I39/C39*100)</f>
        <v>15.410332756760853</v>
      </c>
    </row>
    <row r="40" spans="1:13" ht="19.5" customHeight="1" thickTop="1" thickBot="1" x14ac:dyDescent="0.55000000000000004">
      <c r="A40" s="85" t="s">
        <v>34</v>
      </c>
      <c r="B40" s="86"/>
      <c r="C40" s="87">
        <f>SUM(C39/B39)</f>
        <v>0.9972809080859254</v>
      </c>
      <c r="D40" s="88">
        <f>SUM(D39/B39)</f>
        <v>0</v>
      </c>
      <c r="E40" s="88">
        <f>SUM(E39/C39)</f>
        <v>3.4473941961220111E-2</v>
      </c>
      <c r="F40" s="89"/>
      <c r="G40" s="90">
        <f>SUM(F39/B39)</f>
        <v>0.80921639748585084</v>
      </c>
      <c r="H40" s="90">
        <f>SUM(F39/C39)</f>
        <v>0.81142273047117142</v>
      </c>
      <c r="I40" s="91"/>
      <c r="J40" s="92">
        <f>SUM(I39/C39)</f>
        <v>0.15410332756760853</v>
      </c>
    </row>
    <row r="41" spans="1:13" ht="19.5" customHeight="1" thickTop="1" x14ac:dyDescent="0.5">
      <c r="A41" s="93"/>
      <c r="B41" s="94"/>
      <c r="C41" s="95"/>
      <c r="D41" s="96"/>
      <c r="E41" s="96"/>
      <c r="F41" s="97"/>
      <c r="G41" s="98"/>
      <c r="H41" s="98"/>
      <c r="I41" s="99"/>
      <c r="J41" s="98"/>
    </row>
    <row r="42" spans="1:13" ht="19.5" customHeight="1" x14ac:dyDescent="0.5">
      <c r="A42" s="100"/>
      <c r="B42" s="101"/>
      <c r="C42" s="102"/>
      <c r="D42" s="103"/>
      <c r="E42" s="103"/>
      <c r="F42" s="104"/>
      <c r="G42" s="105"/>
      <c r="H42" s="105"/>
      <c r="I42" s="106"/>
      <c r="J42" s="105"/>
    </row>
    <row r="43" spans="1:13" ht="19.5" customHeight="1" x14ac:dyDescent="0.5">
      <c r="A43" s="62" t="s">
        <v>50</v>
      </c>
      <c r="B43" s="107"/>
      <c r="C43" s="107"/>
      <c r="D43" s="108"/>
      <c r="E43" s="108"/>
      <c r="F43" s="109"/>
      <c r="G43" s="108"/>
      <c r="H43" s="108"/>
      <c r="I43" s="109"/>
      <c r="J43" s="108"/>
    </row>
    <row r="44" spans="1:13" ht="19.5" customHeight="1" x14ac:dyDescent="0.5">
      <c r="A44" s="62" t="s">
        <v>41</v>
      </c>
      <c r="B44" s="107"/>
      <c r="C44" s="107"/>
      <c r="D44" s="108"/>
      <c r="E44" s="108"/>
      <c r="F44" s="109"/>
      <c r="G44" s="108"/>
      <c r="H44" s="108"/>
      <c r="I44" s="109"/>
      <c r="J44" s="108"/>
    </row>
    <row r="45" spans="1:13" ht="19.5" customHeight="1" x14ac:dyDescent="0.5">
      <c r="A45" s="68" t="s">
        <v>28</v>
      </c>
      <c r="B45" s="69">
        <f>SUM(B46+B47)</f>
        <v>19028400</v>
      </c>
      <c r="C45" s="69">
        <f>SUM(C46+C47)</f>
        <v>19028400</v>
      </c>
      <c r="D45" s="69">
        <f>SUM(D46+D47)</f>
        <v>0</v>
      </c>
      <c r="E45" s="69">
        <f>SUM(E46+E47)</f>
        <v>0</v>
      </c>
      <c r="F45" s="70">
        <f>SUM(F46+F47)</f>
        <v>13717359.710000001</v>
      </c>
      <c r="G45" s="69">
        <f>SUM(F45/B45*100)</f>
        <v>72.088876153538934</v>
      </c>
      <c r="H45" s="69">
        <f>SUM(F45/C45*100)</f>
        <v>72.088876153538934</v>
      </c>
      <c r="I45" s="70">
        <f>SUM(I46+I47)</f>
        <v>5311040.2899999991</v>
      </c>
      <c r="J45" s="69">
        <f>SUM(I45/C45*100)</f>
        <v>27.911123846461074</v>
      </c>
    </row>
    <row r="46" spans="1:13" ht="19.5" customHeight="1" x14ac:dyDescent="0.5">
      <c r="A46" s="34" t="s">
        <v>42</v>
      </c>
      <c r="B46" s="107">
        <v>10574500</v>
      </c>
      <c r="C46" s="107">
        <v>10574500</v>
      </c>
      <c r="D46" s="107">
        <v>0</v>
      </c>
      <c r="E46" s="107">
        <v>0</v>
      </c>
      <c r="F46" s="110">
        <v>6788092.0600000005</v>
      </c>
      <c r="G46" s="75">
        <f t="shared" ref="G46:G53" si="9">SUM(F46/B46*100)</f>
        <v>64.193030970731485</v>
      </c>
      <c r="H46" s="111">
        <f t="shared" ref="H46:H52" si="10">SUM(F46/C46*100)</f>
        <v>64.193030970731485</v>
      </c>
      <c r="I46" s="110">
        <f>+C46-D46-E46-F46</f>
        <v>3786407.9399999995</v>
      </c>
      <c r="J46" s="111">
        <f t="shared" ref="J46:J52" si="11">SUM(I46/C46*100)</f>
        <v>35.806969029268522</v>
      </c>
    </row>
    <row r="47" spans="1:13" ht="19.5" customHeight="1" x14ac:dyDescent="0.5">
      <c r="A47" s="34" t="s">
        <v>51</v>
      </c>
      <c r="B47" s="107">
        <v>8453900</v>
      </c>
      <c r="C47" s="107">
        <v>8453900</v>
      </c>
      <c r="D47" s="107">
        <v>0</v>
      </c>
      <c r="E47" s="107">
        <v>0</v>
      </c>
      <c r="F47" s="110">
        <v>6929267.6500000004</v>
      </c>
      <c r="G47" s="75">
        <f t="shared" si="9"/>
        <v>81.965337299944409</v>
      </c>
      <c r="H47" s="111">
        <f t="shared" si="10"/>
        <v>81.965337299944409</v>
      </c>
      <c r="I47" s="110">
        <f>+C47-D47-E47-F47</f>
        <v>1524632.3499999996</v>
      </c>
      <c r="J47" s="111">
        <f t="shared" si="11"/>
        <v>18.034662700055591</v>
      </c>
    </row>
    <row r="48" spans="1:13" s="41" customFormat="1" ht="19.5" customHeight="1" x14ac:dyDescent="0.5">
      <c r="A48" s="76" t="s">
        <v>29</v>
      </c>
      <c r="B48" s="69">
        <f>SUM(B49)</f>
        <v>8185000</v>
      </c>
      <c r="C48" s="69">
        <f>SUM(C49)</f>
        <v>8185000</v>
      </c>
      <c r="D48" s="69">
        <f>SUM(D49)</f>
        <v>0</v>
      </c>
      <c r="E48" s="69">
        <f>SUM(E49)</f>
        <v>0</v>
      </c>
      <c r="F48" s="70">
        <f>SUM(F49)</f>
        <v>5849700</v>
      </c>
      <c r="G48" s="69">
        <f t="shared" si="9"/>
        <v>71.468540012217474</v>
      </c>
      <c r="H48" s="69">
        <f t="shared" si="10"/>
        <v>71.468540012217474</v>
      </c>
      <c r="I48" s="70">
        <f>SUM(I49)</f>
        <v>2335300</v>
      </c>
      <c r="J48" s="69">
        <f t="shared" si="11"/>
        <v>28.531459987782533</v>
      </c>
    </row>
    <row r="49" spans="1:10" ht="19.5" customHeight="1" x14ac:dyDescent="0.5">
      <c r="A49" s="34" t="s">
        <v>44</v>
      </c>
      <c r="B49" s="107">
        <v>8185000</v>
      </c>
      <c r="C49" s="107">
        <v>8185000</v>
      </c>
      <c r="D49" s="107">
        <v>0</v>
      </c>
      <c r="E49" s="107">
        <v>0</v>
      </c>
      <c r="F49" s="110">
        <v>5849700</v>
      </c>
      <c r="G49" s="75">
        <f t="shared" si="9"/>
        <v>71.468540012217474</v>
      </c>
      <c r="H49" s="111">
        <f t="shared" si="10"/>
        <v>71.468540012217474</v>
      </c>
      <c r="I49" s="110">
        <f>+C49-D49-E49-F49</f>
        <v>2335300</v>
      </c>
      <c r="J49" s="111">
        <f t="shared" si="11"/>
        <v>28.531459987782533</v>
      </c>
    </row>
    <row r="50" spans="1:10" ht="19.5" customHeight="1" x14ac:dyDescent="0.5">
      <c r="A50" s="76" t="s">
        <v>30</v>
      </c>
      <c r="B50" s="69">
        <f>SUM(B51+B54+B56)</f>
        <v>6535300</v>
      </c>
      <c r="C50" s="69">
        <f>SUM(C51+C54+C56)</f>
        <v>6535300</v>
      </c>
      <c r="D50" s="69">
        <f>SUM(D51+D54+D56)</f>
        <v>0</v>
      </c>
      <c r="E50" s="69">
        <f>SUM(E51+E54+E56)</f>
        <v>0</v>
      </c>
      <c r="F50" s="70">
        <f>SUM(F51+F54+F56)</f>
        <v>4354045.7299999995</v>
      </c>
      <c r="G50" s="69">
        <f t="shared" si="9"/>
        <v>66.623502058053944</v>
      </c>
      <c r="H50" s="69">
        <f t="shared" si="10"/>
        <v>66.623502058053944</v>
      </c>
      <c r="I50" s="70">
        <f>SUM(I51+I54+I56)</f>
        <v>2181254.27</v>
      </c>
      <c r="J50" s="69">
        <f t="shared" si="11"/>
        <v>33.376497941946049</v>
      </c>
    </row>
    <row r="51" spans="1:10" s="41" customFormat="1" ht="19.5" customHeight="1" x14ac:dyDescent="0.5">
      <c r="A51" s="76" t="s">
        <v>29</v>
      </c>
      <c r="B51" s="69">
        <f>SUM(B52+B53)</f>
        <v>6535300</v>
      </c>
      <c r="C51" s="69">
        <f>SUM(C52+C53)</f>
        <v>6535300</v>
      </c>
      <c r="D51" s="69">
        <f>SUM(D52+D53)</f>
        <v>0</v>
      </c>
      <c r="E51" s="69">
        <f>SUM(E52+E53)</f>
        <v>0</v>
      </c>
      <c r="F51" s="70">
        <f>SUM(F52+F53)</f>
        <v>4354045.7299999995</v>
      </c>
      <c r="G51" s="69">
        <f t="shared" si="9"/>
        <v>66.623502058053944</v>
      </c>
      <c r="H51" s="69">
        <f t="shared" si="10"/>
        <v>66.623502058053944</v>
      </c>
      <c r="I51" s="70">
        <f>SUM(I52+I53)</f>
        <v>2181254.27</v>
      </c>
      <c r="J51" s="69">
        <f t="shared" si="11"/>
        <v>33.376497941946049</v>
      </c>
    </row>
    <row r="52" spans="1:10" ht="19.5" customHeight="1" x14ac:dyDescent="0.5">
      <c r="A52" s="34" t="s">
        <v>44</v>
      </c>
      <c r="B52" s="107">
        <v>5597300</v>
      </c>
      <c r="C52" s="107">
        <v>5597300</v>
      </c>
      <c r="D52" s="107">
        <v>0</v>
      </c>
      <c r="E52" s="107">
        <v>0</v>
      </c>
      <c r="F52" s="110">
        <v>3785048.11</v>
      </c>
      <c r="G52" s="75">
        <f t="shared" si="9"/>
        <v>67.622748646668924</v>
      </c>
      <c r="H52" s="111">
        <f t="shared" si="10"/>
        <v>67.622748646668924</v>
      </c>
      <c r="I52" s="110">
        <f>+C52-D52-E52-F52</f>
        <v>1812251.8900000001</v>
      </c>
      <c r="J52" s="111">
        <f t="shared" si="11"/>
        <v>32.377251353331069</v>
      </c>
    </row>
    <row r="53" spans="1:10" ht="19.5" customHeight="1" x14ac:dyDescent="0.5">
      <c r="A53" s="34" t="s">
        <v>45</v>
      </c>
      <c r="B53" s="107">
        <v>938000</v>
      </c>
      <c r="C53" s="107">
        <v>938000</v>
      </c>
      <c r="D53" s="107">
        <v>0</v>
      </c>
      <c r="E53" s="107">
        <v>0</v>
      </c>
      <c r="F53" s="110">
        <v>568997.62</v>
      </c>
      <c r="G53" s="75">
        <f t="shared" si="9"/>
        <v>60.660727078891256</v>
      </c>
      <c r="H53" s="111">
        <f>SUM(F53/C53*100)</f>
        <v>60.660727078891256</v>
      </c>
      <c r="I53" s="110">
        <f>+C53-D53-E53-F53</f>
        <v>369002.38</v>
      </c>
      <c r="J53" s="111">
        <f>SUM(I53/C53*100)</f>
        <v>39.339272921108744</v>
      </c>
    </row>
    <row r="54" spans="1:10" s="41" customFormat="1" ht="19.5" customHeight="1" x14ac:dyDescent="0.5">
      <c r="A54" s="76" t="s">
        <v>31</v>
      </c>
      <c r="B54" s="69">
        <f t="shared" ref="B54:J54" si="12">SUM(B55)</f>
        <v>0</v>
      </c>
      <c r="C54" s="69">
        <f t="shared" si="12"/>
        <v>0</v>
      </c>
      <c r="D54" s="69">
        <f t="shared" si="12"/>
        <v>0</v>
      </c>
      <c r="E54" s="69">
        <f t="shared" si="12"/>
        <v>0</v>
      </c>
      <c r="F54" s="70">
        <f t="shared" si="12"/>
        <v>0</v>
      </c>
      <c r="G54" s="69">
        <f t="shared" si="12"/>
        <v>0</v>
      </c>
      <c r="H54" s="69">
        <f t="shared" si="12"/>
        <v>0</v>
      </c>
      <c r="I54" s="70">
        <f t="shared" si="12"/>
        <v>0</v>
      </c>
      <c r="J54" s="69">
        <f t="shared" si="12"/>
        <v>0</v>
      </c>
    </row>
    <row r="55" spans="1:10" ht="19.5" customHeight="1" x14ac:dyDescent="0.5">
      <c r="A55" s="34" t="s">
        <v>46</v>
      </c>
      <c r="B55" s="107">
        <v>0</v>
      </c>
      <c r="C55" s="107">
        <v>0</v>
      </c>
      <c r="D55" s="107">
        <v>0</v>
      </c>
      <c r="E55" s="107">
        <v>0</v>
      </c>
      <c r="F55" s="110">
        <v>0</v>
      </c>
      <c r="G55" s="75">
        <v>0</v>
      </c>
      <c r="H55" s="111">
        <v>0</v>
      </c>
      <c r="I55" s="110">
        <f>+C55-D55-E55-F55</f>
        <v>0</v>
      </c>
      <c r="J55" s="111">
        <v>0</v>
      </c>
    </row>
    <row r="56" spans="1:10" ht="19.5" customHeight="1" x14ac:dyDescent="0.5">
      <c r="A56" s="72" t="s">
        <v>52</v>
      </c>
      <c r="B56" s="111">
        <v>0</v>
      </c>
      <c r="C56" s="111">
        <v>0</v>
      </c>
      <c r="D56" s="111">
        <v>0</v>
      </c>
      <c r="E56" s="111">
        <v>0</v>
      </c>
      <c r="F56" s="112">
        <v>0</v>
      </c>
      <c r="G56" s="111">
        <v>0</v>
      </c>
      <c r="H56" s="111">
        <v>0</v>
      </c>
      <c r="I56" s="110">
        <f>+C56-D56-E56-F56</f>
        <v>0</v>
      </c>
      <c r="J56" s="111">
        <v>0</v>
      </c>
    </row>
    <row r="57" spans="1:10" ht="19.5" customHeight="1" x14ac:dyDescent="0.5">
      <c r="A57" s="34"/>
      <c r="B57" s="107"/>
      <c r="C57" s="107"/>
      <c r="D57" s="108"/>
      <c r="E57" s="108"/>
      <c r="F57" s="113"/>
      <c r="G57" s="114"/>
      <c r="H57" s="115"/>
      <c r="I57" s="116"/>
      <c r="J57" s="42"/>
    </row>
    <row r="58" spans="1:10" ht="19.5" customHeight="1" thickBot="1" x14ac:dyDescent="0.55000000000000004">
      <c r="A58" s="80" t="s">
        <v>34</v>
      </c>
      <c r="B58" s="117">
        <f>SUM(B45+B48+B50)</f>
        <v>33748700</v>
      </c>
      <c r="C58" s="118">
        <f>SUM(C45+C48+C50)</f>
        <v>33748700</v>
      </c>
      <c r="D58" s="117"/>
      <c r="E58" s="117"/>
      <c r="F58" s="119">
        <f>SUM(F45+F48+F50)</f>
        <v>23921105.440000001</v>
      </c>
      <c r="G58" s="120">
        <f>SUM(F58/B58*100)</f>
        <v>70.880079647512346</v>
      </c>
      <c r="H58" s="120">
        <f>SUM(F58/C58*100)</f>
        <v>70.880079647512346</v>
      </c>
      <c r="I58" s="119">
        <f>SUM(I45+I48+I50+I56)</f>
        <v>9827594.5599999987</v>
      </c>
      <c r="J58" s="120">
        <f>SUM(I58/C58*100)</f>
        <v>29.11992035248765</v>
      </c>
    </row>
    <row r="59" spans="1:10" ht="19.5" customHeight="1" thickTop="1" thickBot="1" x14ac:dyDescent="0.55000000000000004">
      <c r="A59" s="85" t="s">
        <v>34</v>
      </c>
      <c r="B59" s="121"/>
      <c r="C59" s="87">
        <f>SUM(C58/B58)</f>
        <v>1</v>
      </c>
      <c r="D59" s="122">
        <f>SUM(D58/B58)</f>
        <v>0</v>
      </c>
      <c r="E59" s="122">
        <f>SUM(E58/C58)</f>
        <v>0</v>
      </c>
      <c r="F59" s="123"/>
      <c r="G59" s="90">
        <f>SUM(F58/B58)</f>
        <v>0.70880079647512351</v>
      </c>
      <c r="H59" s="90">
        <f>SUM(F58/C58)</f>
        <v>0.70880079647512351</v>
      </c>
      <c r="I59" s="91"/>
      <c r="J59" s="92">
        <f>SUM(I58/C58)</f>
        <v>0.29119920352487649</v>
      </c>
    </row>
    <row r="60" spans="1:10" ht="22.5" thickTop="1" x14ac:dyDescent="0.5">
      <c r="A60" s="124"/>
      <c r="B60" s="125"/>
      <c r="C60" s="125"/>
      <c r="D60" s="125"/>
      <c r="E60" s="125"/>
      <c r="F60" s="125"/>
      <c r="G60" s="125"/>
      <c r="H60" s="125"/>
      <c r="I60" s="126"/>
      <c r="J60" s="126"/>
    </row>
    <row r="61" spans="1:10" ht="21.75" x14ac:dyDescent="0.5">
      <c r="A61" s="127"/>
      <c r="B61" s="128"/>
      <c r="C61" s="128"/>
      <c r="D61" s="128"/>
      <c r="E61" s="128"/>
      <c r="F61" s="128"/>
      <c r="G61" s="128"/>
      <c r="H61" s="128"/>
      <c r="I61" s="129"/>
      <c r="J61" s="129"/>
    </row>
    <row r="62" spans="1:10" ht="21.75" x14ac:dyDescent="0.5">
      <c r="A62" s="127"/>
      <c r="B62" s="128"/>
      <c r="C62" s="128"/>
      <c r="D62" s="128"/>
      <c r="E62" s="128"/>
      <c r="F62" s="128"/>
      <c r="G62" s="128"/>
      <c r="H62" s="128"/>
      <c r="I62" s="129"/>
      <c r="J62" s="129"/>
    </row>
    <row r="63" spans="1:10" ht="21.75" x14ac:dyDescent="0.5">
      <c r="A63" s="127"/>
      <c r="B63" s="128"/>
      <c r="C63" s="128"/>
      <c r="D63" s="128"/>
      <c r="E63" s="128"/>
      <c r="F63" s="128"/>
      <c r="G63" s="128"/>
      <c r="H63" s="128"/>
      <c r="I63" s="129"/>
      <c r="J63" s="129"/>
    </row>
    <row r="64" spans="1:10" ht="21.75" x14ac:dyDescent="0.5">
      <c r="A64" s="127"/>
      <c r="B64" s="128"/>
      <c r="C64" s="128"/>
      <c r="D64" s="128"/>
      <c r="E64" s="128"/>
      <c r="F64" s="128"/>
      <c r="G64" s="128"/>
      <c r="H64" s="128"/>
      <c r="I64" s="129"/>
      <c r="J64" s="129"/>
    </row>
    <row r="65" spans="1:10" ht="21.75" x14ac:dyDescent="0.25">
      <c r="A65" s="127"/>
      <c r="B65" s="128"/>
      <c r="C65" s="128"/>
      <c r="D65" s="128"/>
      <c r="E65" s="128"/>
      <c r="F65" s="128"/>
      <c r="G65" s="128"/>
      <c r="H65" s="128"/>
      <c r="I65" s="130"/>
      <c r="J65" s="130"/>
    </row>
    <row r="66" spans="1:10" ht="21.75" x14ac:dyDescent="0.25">
      <c r="A66" s="127"/>
      <c r="B66" s="128"/>
      <c r="C66" s="128"/>
      <c r="D66" s="128"/>
      <c r="E66" s="128"/>
      <c r="F66" s="128"/>
      <c r="G66" s="128"/>
      <c r="H66" s="128"/>
      <c r="I66" s="130"/>
      <c r="J66" s="130"/>
    </row>
    <row r="67" spans="1:10" ht="21.75" x14ac:dyDescent="0.25">
      <c r="A67" s="127"/>
      <c r="B67" s="128"/>
      <c r="C67" s="128"/>
      <c r="D67" s="128"/>
      <c r="E67" s="128"/>
      <c r="F67" s="128"/>
      <c r="G67" s="128"/>
      <c r="H67" s="128"/>
      <c r="I67" s="130"/>
      <c r="J67" s="130"/>
    </row>
    <row r="68" spans="1:10" ht="21.75" x14ac:dyDescent="0.25">
      <c r="A68" s="127"/>
      <c r="B68" s="128"/>
      <c r="C68" s="128"/>
      <c r="D68" s="128"/>
      <c r="E68" s="128"/>
      <c r="F68" s="128"/>
      <c r="G68" s="128"/>
      <c r="H68" s="128"/>
      <c r="I68" s="130"/>
      <c r="J68" s="130"/>
    </row>
    <row r="69" spans="1:10" ht="21.75" x14ac:dyDescent="0.25">
      <c r="A69" s="127"/>
      <c r="B69" s="128"/>
      <c r="C69" s="128"/>
      <c r="D69" s="128"/>
      <c r="E69" s="128"/>
      <c r="F69" s="128"/>
      <c r="G69" s="128"/>
      <c r="H69" s="128"/>
      <c r="I69" s="130"/>
      <c r="J69" s="130"/>
    </row>
    <row r="70" spans="1:10" ht="21.75" x14ac:dyDescent="0.25">
      <c r="A70" s="127"/>
      <c r="B70" s="128"/>
      <c r="C70" s="128"/>
      <c r="D70" s="128"/>
      <c r="E70" s="128"/>
      <c r="F70" s="128"/>
      <c r="G70" s="128"/>
      <c r="H70" s="128"/>
      <c r="I70" s="130"/>
      <c r="J70" s="130"/>
    </row>
    <row r="71" spans="1:10" ht="21.75" x14ac:dyDescent="0.25">
      <c r="A71" s="127"/>
      <c r="B71" s="128"/>
      <c r="C71" s="128"/>
      <c r="D71" s="128"/>
      <c r="E71" s="128"/>
      <c r="F71" s="128"/>
      <c r="G71" s="128"/>
      <c r="H71" s="128"/>
      <c r="I71" s="130"/>
      <c r="J71" s="130"/>
    </row>
    <row r="72" spans="1:10" ht="21.75" x14ac:dyDescent="0.25">
      <c r="A72" s="127"/>
      <c r="B72" s="128"/>
      <c r="C72" s="128"/>
      <c r="D72" s="128"/>
      <c r="E72" s="128"/>
      <c r="F72" s="128"/>
      <c r="G72" s="128"/>
      <c r="H72" s="128"/>
      <c r="I72" s="130"/>
      <c r="J72" s="130"/>
    </row>
    <row r="73" spans="1:10" ht="21.75" x14ac:dyDescent="0.25">
      <c r="A73" s="127"/>
      <c r="B73" s="128"/>
      <c r="C73" s="128"/>
      <c r="D73" s="128"/>
      <c r="E73" s="128"/>
      <c r="F73" s="128"/>
      <c r="G73" s="128"/>
      <c r="H73" s="128"/>
      <c r="I73" s="130"/>
      <c r="J73" s="130"/>
    </row>
    <row r="74" spans="1:10" ht="21.75" x14ac:dyDescent="0.25">
      <c r="A74" s="127"/>
      <c r="B74" s="128"/>
      <c r="C74" s="128"/>
      <c r="D74" s="128"/>
      <c r="E74" s="128"/>
      <c r="F74" s="128"/>
      <c r="G74" s="128"/>
      <c r="H74" s="128"/>
      <c r="I74" s="130"/>
      <c r="J74" s="130"/>
    </row>
    <row r="75" spans="1:10" ht="21.75" x14ac:dyDescent="0.25">
      <c r="A75" s="127"/>
      <c r="B75" s="128"/>
      <c r="C75" s="128"/>
      <c r="D75" s="128"/>
      <c r="E75" s="128"/>
      <c r="F75" s="128"/>
      <c r="G75" s="128"/>
      <c r="H75" s="128"/>
      <c r="I75" s="130"/>
      <c r="J75" s="130"/>
    </row>
    <row r="76" spans="1:10" ht="21.75" x14ac:dyDescent="0.25">
      <c r="A76" s="127"/>
      <c r="B76" s="128"/>
      <c r="C76" s="128"/>
      <c r="D76" s="128"/>
      <c r="E76" s="128"/>
      <c r="F76" s="128"/>
      <c r="G76" s="128"/>
      <c r="H76" s="128"/>
      <c r="I76" s="130"/>
      <c r="J76" s="130"/>
    </row>
    <row r="77" spans="1:10" ht="21.75" x14ac:dyDescent="0.25">
      <c r="A77" s="127"/>
      <c r="B77" s="131"/>
      <c r="C77" s="131"/>
      <c r="D77" s="131"/>
      <c r="E77" s="131"/>
      <c r="F77" s="131"/>
      <c r="G77" s="131"/>
      <c r="H77" s="131"/>
      <c r="I77" s="132"/>
      <c r="J77" s="132"/>
    </row>
    <row r="78" spans="1:10" ht="21.75" x14ac:dyDescent="0.25">
      <c r="A78" s="127"/>
      <c r="B78" s="131"/>
      <c r="C78" s="131"/>
      <c r="D78" s="131"/>
      <c r="E78" s="131"/>
      <c r="F78" s="131"/>
      <c r="G78" s="131"/>
      <c r="H78" s="131"/>
      <c r="I78" s="132"/>
      <c r="J78" s="13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มิ.ย. 64</vt:lpstr>
      <vt:lpstr>'มิ.ย. 64'!Print_Area</vt:lpstr>
      <vt:lpstr>'มิ.ย.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2021-07-12T03:27:30Z</dcterms:created>
  <dcterms:modified xsi:type="dcterms:W3CDTF">2021-07-12T03:28:14Z</dcterms:modified>
</cp:coreProperties>
</file>