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y Drive\(0) Revenue\1. แถลงข่าวรายได้\"/>
    </mc:Choice>
  </mc:AlternateContent>
  <xr:revisionPtr revIDLastSave="0" documentId="13_ncr:1_{FA79CC89-1316-401E-A048-BD228338095E}" xr6:coauthVersionLast="36" xr6:coauthVersionMax="47" xr10:uidLastSave="{00000000-0000-0000-0000-000000000000}"/>
  <bookViews>
    <workbookView xWindow="0" yWindow="0" windowWidth="28800" windowHeight="12105" activeTab="2" xr2:uid="{F796C0DB-7EF1-4773-B5F3-07CA46458D77}"/>
  </bookViews>
  <sheets>
    <sheet name="ฐานข้อมูล(รายปี)" sheetId="3" r:id="rId1"/>
    <sheet name="ฐานข้อมูล(รายเดือน) ปี33-53" sheetId="1" r:id="rId2"/>
    <sheet name="ฐานข้อมูล(รายเดือน) ปี54 - 69" sheetId="2" r:id="rId3"/>
    <sheet name="ภาษีทางตรงและทางอ้อม" sheetId="4" r:id="rId4"/>
    <sheet name="Direct &amp; Indirect Tax" sheetId="5" r:id="rId5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B67" i="2" l="1"/>
  <c r="GB68" i="2"/>
  <c r="GA67" i="2" l="1"/>
  <c r="GA68" i="2"/>
  <c r="FZ77" i="2" l="1"/>
  <c r="AL6" i="3"/>
  <c r="AL7" i="3"/>
  <c r="AL8" i="3"/>
  <c r="AL9" i="3"/>
  <c r="AL10" i="3"/>
  <c r="AL11" i="3"/>
  <c r="AL12" i="3"/>
  <c r="AL13" i="3"/>
  <c r="AL14" i="3"/>
  <c r="AL65" i="3"/>
  <c r="AL63" i="3"/>
  <c r="AL62" i="3"/>
  <c r="AL61" i="3"/>
  <c r="AL60" i="3"/>
  <c r="AL59" i="3"/>
  <c r="AL55" i="3"/>
  <c r="AL54" i="3"/>
  <c r="AL53" i="3"/>
  <c r="AL52" i="3"/>
  <c r="AL51" i="3"/>
  <c r="AL50" i="3"/>
  <c r="AL47" i="3"/>
  <c r="AL46" i="3"/>
  <c r="AL45" i="3"/>
  <c r="AL43" i="3"/>
  <c r="AL42" i="3"/>
  <c r="AL41" i="3"/>
  <c r="AL40" i="3"/>
  <c r="AL39" i="3"/>
  <c r="AL38" i="3"/>
  <c r="AL37" i="3"/>
  <c r="AL36" i="3"/>
  <c r="AL35" i="3"/>
  <c r="AL34" i="3"/>
  <c r="AL33" i="3"/>
  <c r="AL32" i="3"/>
  <c r="AL31" i="3"/>
  <c r="AL30" i="3"/>
  <c r="AL29" i="3"/>
  <c r="AL28" i="3"/>
  <c r="AL26" i="3"/>
  <c r="AL25" i="3"/>
  <c r="AL24" i="3"/>
  <c r="AL23" i="3"/>
  <c r="AL22" i="3"/>
  <c r="AL21" i="3"/>
  <c r="AL20" i="3"/>
  <c r="AL19" i="3"/>
  <c r="AL18" i="3"/>
  <c r="AL17" i="3"/>
  <c r="AL15" i="3"/>
  <c r="FZ67" i="2"/>
  <c r="FZ68" i="2"/>
  <c r="GC66" i="2"/>
  <c r="GD66" i="2"/>
  <c r="GE66" i="2"/>
  <c r="GF66" i="2"/>
  <c r="GG66" i="2"/>
  <c r="GH66" i="2"/>
  <c r="GI66" i="2"/>
  <c r="GJ66" i="2"/>
  <c r="GK66" i="2"/>
  <c r="GC64" i="2"/>
  <c r="GD64" i="2"/>
  <c r="GE64" i="2"/>
  <c r="GF64" i="2"/>
  <c r="GG64" i="2"/>
  <c r="GH64" i="2"/>
  <c r="GI64" i="2"/>
  <c r="GJ64" i="2"/>
  <c r="GK64" i="2"/>
  <c r="FZ58" i="2"/>
  <c r="GA58" i="2"/>
  <c r="GB58" i="2"/>
  <c r="GC58" i="2"/>
  <c r="GD58" i="2"/>
  <c r="GE58" i="2"/>
  <c r="GF58" i="2"/>
  <c r="GG58" i="2"/>
  <c r="GH58" i="2"/>
  <c r="GI58" i="2"/>
  <c r="GJ58" i="2"/>
  <c r="GK58" i="2"/>
  <c r="GC56" i="2"/>
  <c r="GD56" i="2"/>
  <c r="GE56" i="2"/>
  <c r="GF56" i="2"/>
  <c r="GG56" i="2"/>
  <c r="GH56" i="2"/>
  <c r="GI56" i="2"/>
  <c r="GJ56" i="2"/>
  <c r="GK56" i="2"/>
  <c r="GC48" i="2"/>
  <c r="GD48" i="2"/>
  <c r="GE48" i="2"/>
  <c r="GF48" i="2"/>
  <c r="GG48" i="2"/>
  <c r="GH48" i="2"/>
  <c r="GI48" i="2"/>
  <c r="GJ48" i="2"/>
  <c r="GK48" i="2"/>
  <c r="FZ49" i="2"/>
  <c r="GA49" i="2"/>
  <c r="GB49" i="2"/>
  <c r="GC49" i="2"/>
  <c r="GD49" i="2"/>
  <c r="GE49" i="2"/>
  <c r="GF49" i="2"/>
  <c r="GG49" i="2"/>
  <c r="GH49" i="2"/>
  <c r="GI49" i="2"/>
  <c r="GJ49" i="2"/>
  <c r="GK49" i="2"/>
  <c r="FZ44" i="2"/>
  <c r="GA44" i="2"/>
  <c r="GB44" i="2"/>
  <c r="GC44" i="2"/>
  <c r="GD44" i="2"/>
  <c r="GE44" i="2"/>
  <c r="GF44" i="2"/>
  <c r="GG44" i="2"/>
  <c r="GH44" i="2"/>
  <c r="GI44" i="2"/>
  <c r="GJ44" i="2"/>
  <c r="GK44" i="2"/>
  <c r="FZ27" i="2"/>
  <c r="FZ16" i="2" s="1"/>
  <c r="GA27" i="2"/>
  <c r="GA16" i="2" s="1"/>
  <c r="GB27" i="2"/>
  <c r="GB16" i="2" s="1"/>
  <c r="GC27" i="2"/>
  <c r="GC16" i="2" s="1"/>
  <c r="GD27" i="2"/>
  <c r="GE27" i="2"/>
  <c r="GE16" i="2" s="1"/>
  <c r="GF27" i="2"/>
  <c r="GG27" i="2"/>
  <c r="GH27" i="2"/>
  <c r="GI27" i="2"/>
  <c r="GI16" i="2" s="1"/>
  <c r="GJ27" i="2"/>
  <c r="GJ16" i="2" s="1"/>
  <c r="GK27" i="2"/>
  <c r="GK16" i="2" s="1"/>
  <c r="GD16" i="2"/>
  <c r="GF16" i="2"/>
  <c r="GG16" i="2"/>
  <c r="GH16" i="2"/>
  <c r="AL58" i="3" l="1"/>
  <c r="AL27" i="3"/>
  <c r="AL16" i="3" s="1"/>
  <c r="AL44" i="3"/>
  <c r="AL49" i="3"/>
  <c r="AL5" i="3"/>
  <c r="FZ5" i="2"/>
  <c r="FZ48" i="2" s="1"/>
  <c r="FZ56" i="2" s="1"/>
  <c r="FZ64" i="2" s="1"/>
  <c r="FZ66" i="2" s="1"/>
  <c r="GA5" i="2"/>
  <c r="GA48" i="2" s="1"/>
  <c r="GA56" i="2" s="1"/>
  <c r="GA64" i="2" s="1"/>
  <c r="GA66" i="2" s="1"/>
  <c r="GB5" i="2"/>
  <c r="GB48" i="2" s="1"/>
  <c r="GB56" i="2" s="1"/>
  <c r="GB64" i="2" s="1"/>
  <c r="GB66" i="2" s="1"/>
  <c r="GC5" i="2"/>
  <c r="GD5" i="2"/>
  <c r="GE5" i="2"/>
  <c r="GF5" i="2"/>
  <c r="GG5" i="2"/>
  <c r="GH5" i="2"/>
  <c r="GI5" i="2"/>
  <c r="GJ5" i="2"/>
  <c r="GK5" i="2"/>
  <c r="AL4" i="3" l="1"/>
  <c r="AL48" i="3"/>
  <c r="AL56" i="3" s="1"/>
  <c r="AL64" i="3" s="1"/>
  <c r="AL66" i="3" s="1"/>
  <c r="FY67" i="2"/>
  <c r="FY68" i="2"/>
  <c r="FX68" i="2" l="1"/>
  <c r="FX67" i="2"/>
  <c r="FW67" i="2"/>
  <c r="FW68" i="2"/>
  <c r="FV67" i="2"/>
  <c r="FV68" i="2" l="1"/>
  <c r="FU67" i="2" l="1"/>
  <c r="FU68" i="2"/>
  <c r="FT67" i="2" l="1"/>
  <c r="FT68" i="2"/>
  <c r="FS67" i="2" l="1"/>
  <c r="FS68" i="2"/>
  <c r="FR67" i="2" l="1"/>
  <c r="FR68" i="2"/>
  <c r="FQ67" i="2"/>
  <c r="FQ68" i="2" l="1"/>
  <c r="FP67" i="2" l="1"/>
  <c r="FP68" i="2"/>
  <c r="FO67" i="2" l="1"/>
  <c r="FO68" i="2"/>
  <c r="FN77" i="2" l="1"/>
  <c r="FO77" i="2"/>
  <c r="FP77" i="2"/>
  <c r="FQ77" i="2"/>
  <c r="FR77" i="2"/>
  <c r="FS77" i="2"/>
  <c r="FT77" i="2"/>
  <c r="FU77" i="2"/>
  <c r="FV77" i="2"/>
  <c r="FW77" i="2"/>
  <c r="FX77" i="2"/>
  <c r="FY77" i="2"/>
  <c r="FN58" i="2"/>
  <c r="FO58" i="2"/>
  <c r="FP58" i="2"/>
  <c r="FQ58" i="2"/>
  <c r="FR58" i="2"/>
  <c r="FS58" i="2"/>
  <c r="FT58" i="2"/>
  <c r="FU58" i="2"/>
  <c r="FV58" i="2"/>
  <c r="FW58" i="2"/>
  <c r="FX58" i="2"/>
  <c r="FY58" i="2"/>
  <c r="FN67" i="2" l="1"/>
  <c r="FN68" i="2"/>
  <c r="FN49" i="2"/>
  <c r="FO49" i="2"/>
  <c r="FP49" i="2"/>
  <c r="FQ49" i="2"/>
  <c r="FR49" i="2"/>
  <c r="FS49" i="2"/>
  <c r="FT49" i="2"/>
  <c r="FU49" i="2"/>
  <c r="FV49" i="2"/>
  <c r="FW49" i="2"/>
  <c r="FX49" i="2"/>
  <c r="FY49" i="2"/>
  <c r="FN44" i="2"/>
  <c r="FO44" i="2"/>
  <c r="FP44" i="2"/>
  <c r="FQ44" i="2"/>
  <c r="FR44" i="2"/>
  <c r="FS44" i="2"/>
  <c r="FT44" i="2"/>
  <c r="FU44" i="2"/>
  <c r="FV44" i="2"/>
  <c r="FW44" i="2"/>
  <c r="FX44" i="2"/>
  <c r="FY44" i="2"/>
  <c r="FN16" i="2"/>
  <c r="FO16" i="2"/>
  <c r="FP16" i="2"/>
  <c r="FQ16" i="2"/>
  <c r="FR16" i="2"/>
  <c r="FS16" i="2"/>
  <c r="FT16" i="2"/>
  <c r="FU16" i="2"/>
  <c r="FV16" i="2"/>
  <c r="FW16" i="2"/>
  <c r="FX16" i="2"/>
  <c r="FY16" i="2"/>
  <c r="FN5" i="2"/>
  <c r="FO5" i="2"/>
  <c r="FP5" i="2"/>
  <c r="FQ5" i="2"/>
  <c r="FR5" i="2"/>
  <c r="FS5" i="2"/>
  <c r="FT5" i="2"/>
  <c r="FU5" i="2"/>
  <c r="FV5" i="2"/>
  <c r="FW5" i="2"/>
  <c r="FX5" i="2"/>
  <c r="FY5" i="2"/>
  <c r="EP49" i="2"/>
  <c r="FS48" i="2" l="1"/>
  <c r="FS56" i="2" s="1"/>
  <c r="FS64" i="2" s="1"/>
  <c r="FS66" i="2" s="1"/>
  <c r="FO48" i="2"/>
  <c r="FO56" i="2" s="1"/>
  <c r="FO64" i="2" s="1"/>
  <c r="FO66" i="2" s="1"/>
  <c r="FW48" i="2"/>
  <c r="FW56" i="2" s="1"/>
  <c r="FW64" i="2" s="1"/>
  <c r="FW66" i="2" s="1"/>
  <c r="FU48" i="2"/>
  <c r="FU56" i="2" s="1"/>
  <c r="FU64" i="2" s="1"/>
  <c r="FU66" i="2" s="1"/>
  <c r="FQ48" i="2"/>
  <c r="FQ56" i="2" s="1"/>
  <c r="FQ64" i="2" s="1"/>
  <c r="FQ66" i="2" s="1"/>
  <c r="FY48" i="2"/>
  <c r="FY56" i="2" s="1"/>
  <c r="FY64" i="2" s="1"/>
  <c r="FY66" i="2" s="1"/>
  <c r="FT48" i="2"/>
  <c r="FT56" i="2" s="1"/>
  <c r="FT64" i="2" s="1"/>
  <c r="FT66" i="2" s="1"/>
  <c r="FP48" i="2"/>
  <c r="FP56" i="2" s="1"/>
  <c r="FP64" i="2" s="1"/>
  <c r="FP66" i="2" s="1"/>
  <c r="FX48" i="2"/>
  <c r="FX56" i="2" s="1"/>
  <c r="FX64" i="2" s="1"/>
  <c r="FX66" i="2" s="1"/>
  <c r="FR48" i="2"/>
  <c r="FR56" i="2" s="1"/>
  <c r="FR64" i="2" s="1"/>
  <c r="FR66" i="2" s="1"/>
  <c r="FN48" i="2"/>
  <c r="FN56" i="2" s="1"/>
  <c r="FN64" i="2" s="1"/>
  <c r="FN66" i="2" s="1"/>
  <c r="FV48" i="2"/>
  <c r="FV56" i="2" s="1"/>
  <c r="FV64" i="2" s="1"/>
  <c r="FV66" i="2" s="1"/>
  <c r="BT4" i="5" l="1"/>
  <c r="BT4" i="4"/>
  <c r="FM67" i="2"/>
  <c r="FM68" i="2"/>
  <c r="FM58" i="2"/>
  <c r="FM49" i="2"/>
  <c r="FM44" i="2"/>
  <c r="FM27" i="2"/>
  <c r="FM16" i="2" s="1"/>
  <c r="FM5" i="2"/>
  <c r="FM48" i="2" l="1"/>
  <c r="FM56" i="2" s="1"/>
  <c r="FM64" i="2" s="1"/>
  <c r="FM66" i="2" s="1"/>
  <c r="FL68" i="2" l="1"/>
  <c r="FL67" i="2"/>
  <c r="FL58" i="2"/>
  <c r="FL49" i="2"/>
  <c r="FL44" i="2"/>
  <c r="FL27" i="2"/>
  <c r="FL16" i="2" s="1"/>
  <c r="FL5" i="2"/>
  <c r="FL48" i="2" l="1"/>
  <c r="FL56" i="2" s="1"/>
  <c r="FL64" i="2" s="1"/>
  <c r="FL66" i="2" s="1"/>
  <c r="FK5" i="2" l="1"/>
  <c r="FK27" i="2"/>
  <c r="FK16" i="2" s="1"/>
  <c r="FK44" i="2"/>
  <c r="FK49" i="2"/>
  <c r="FK58" i="2"/>
  <c r="FK67" i="2"/>
  <c r="FK68" i="2"/>
  <c r="FJ68" i="2"/>
  <c r="FJ67" i="2"/>
  <c r="FJ58" i="2"/>
  <c r="FJ49" i="2"/>
  <c r="FJ44" i="2"/>
  <c r="FJ27" i="2"/>
  <c r="FJ16" i="2" s="1"/>
  <c r="FJ5" i="2"/>
  <c r="FJ48" i="2" l="1"/>
  <c r="FJ56" i="2" s="1"/>
  <c r="FJ64" i="2" s="1"/>
  <c r="FJ66" i="2" s="1"/>
  <c r="FK48" i="2"/>
  <c r="FK56" i="2" s="1"/>
  <c r="FK64" i="2" s="1"/>
  <c r="FK66" i="2" s="1"/>
  <c r="FB27" i="2"/>
  <c r="FC27" i="2"/>
  <c r="FD27" i="2"/>
  <c r="FE27" i="2"/>
  <c r="FF27" i="2"/>
  <c r="FG27" i="2"/>
  <c r="FH27" i="2"/>
  <c r="FI27" i="2"/>
  <c r="FI16" i="2" s="1"/>
  <c r="FI67" i="2"/>
  <c r="FI5" i="2"/>
  <c r="FI44" i="2"/>
  <c r="FI49" i="2"/>
  <c r="FI58" i="2"/>
  <c r="FI68" i="2"/>
  <c r="FH5" i="2"/>
  <c r="FI48" i="2" l="1"/>
  <c r="FI56" i="2" s="1"/>
  <c r="FI64" i="2" s="1"/>
  <c r="FI66" i="2" s="1"/>
  <c r="FH16" i="2" l="1"/>
  <c r="FH44" i="2"/>
  <c r="FH49" i="2"/>
  <c r="FH58" i="2"/>
  <c r="FH67" i="2"/>
  <c r="FH68" i="2"/>
  <c r="FG68" i="2"/>
  <c r="FG67" i="2"/>
  <c r="FG58" i="2"/>
  <c r="FG49" i="2"/>
  <c r="FG44" i="2"/>
  <c r="FG16" i="2"/>
  <c r="FG5" i="2"/>
  <c r="FM77" i="2"/>
  <c r="FL77" i="2"/>
  <c r="FK77" i="2"/>
  <c r="FJ77" i="2"/>
  <c r="FI77" i="2"/>
  <c r="FH77" i="2"/>
  <c r="FG77" i="2"/>
  <c r="FF77" i="2"/>
  <c r="FE77" i="2"/>
  <c r="FD77" i="2"/>
  <c r="FC77" i="2"/>
  <c r="FB77" i="2"/>
  <c r="FA77" i="2"/>
  <c r="EZ77" i="2"/>
  <c r="EY77" i="2"/>
  <c r="EX77" i="2"/>
  <c r="EW77" i="2"/>
  <c r="EV77" i="2"/>
  <c r="EU77" i="2"/>
  <c r="ET77" i="2"/>
  <c r="ES77" i="2"/>
  <c r="ER77" i="2"/>
  <c r="EQ77" i="2"/>
  <c r="EP77" i="2"/>
  <c r="EO77" i="2"/>
  <c r="EN77" i="2"/>
  <c r="EM77" i="2"/>
  <c r="EL77" i="2"/>
  <c r="EK77" i="2"/>
  <c r="EJ77" i="2"/>
  <c r="EI77" i="2"/>
  <c r="EH77" i="2"/>
  <c r="EG77" i="2"/>
  <c r="EF77" i="2"/>
  <c r="EE77" i="2"/>
  <c r="ED77" i="2"/>
  <c r="EC77" i="2"/>
  <c r="EB77" i="2"/>
  <c r="EA77" i="2"/>
  <c r="DZ77" i="2"/>
  <c r="DY77" i="2"/>
  <c r="DX77" i="2"/>
  <c r="DW77" i="2"/>
  <c r="DV77" i="2"/>
  <c r="DU77" i="2"/>
  <c r="DT77" i="2"/>
  <c r="DS77" i="2"/>
  <c r="DR77" i="2"/>
  <c r="DQ77" i="2"/>
  <c r="DP77" i="2"/>
  <c r="DO77" i="2"/>
  <c r="DN77" i="2"/>
  <c r="DM77" i="2"/>
  <c r="DL77" i="2"/>
  <c r="DK77" i="2"/>
  <c r="DJ77" i="2"/>
  <c r="DI77" i="2"/>
  <c r="DH77" i="2"/>
  <c r="DG77" i="2"/>
  <c r="DF77" i="2"/>
  <c r="DE77" i="2"/>
  <c r="DD77" i="2"/>
  <c r="DC77" i="2"/>
  <c r="DB77" i="2"/>
  <c r="DA77" i="2"/>
  <c r="CZ77" i="2"/>
  <c r="CY77" i="2"/>
  <c r="CX77" i="2"/>
  <c r="CW77" i="2"/>
  <c r="CV77" i="2"/>
  <c r="CU77" i="2"/>
  <c r="CT77" i="2"/>
  <c r="CS77" i="2"/>
  <c r="CR77" i="2"/>
  <c r="CQ77" i="2"/>
  <c r="CP77" i="2"/>
  <c r="CO77" i="2"/>
  <c r="CN77" i="2"/>
  <c r="CM77" i="2"/>
  <c r="CL77" i="2"/>
  <c r="CK77" i="2"/>
  <c r="CJ77" i="2"/>
  <c r="CI77" i="2"/>
  <c r="CH77" i="2"/>
  <c r="CG77" i="2"/>
  <c r="CF77" i="2"/>
  <c r="CE77" i="2"/>
  <c r="CD77" i="2"/>
  <c r="CC77" i="2"/>
  <c r="CB77" i="2"/>
  <c r="CA77" i="2"/>
  <c r="BZ77" i="2"/>
  <c r="BY77" i="2"/>
  <c r="BX77" i="2"/>
  <c r="BW77" i="2"/>
  <c r="BV77" i="2"/>
  <c r="BU77" i="2"/>
  <c r="BT77" i="2"/>
  <c r="BS77" i="2"/>
  <c r="BR77" i="2"/>
  <c r="BQ77" i="2"/>
  <c r="BP77" i="2"/>
  <c r="BO77" i="2"/>
  <c r="BN77" i="2"/>
  <c r="BM77" i="2"/>
  <c r="BL77" i="2"/>
  <c r="BK77" i="2"/>
  <c r="BJ77" i="2"/>
  <c r="BI77" i="2"/>
  <c r="BH77" i="2"/>
  <c r="BG77" i="2"/>
  <c r="BF77" i="2"/>
  <c r="BE77" i="2"/>
  <c r="BD77" i="2"/>
  <c r="BC77" i="2"/>
  <c r="BB77" i="2"/>
  <c r="BA77" i="2"/>
  <c r="AZ77" i="2"/>
  <c r="AY77" i="2"/>
  <c r="AX77" i="2"/>
  <c r="AW77" i="2"/>
  <c r="AV77" i="2"/>
  <c r="AU77" i="2"/>
  <c r="AT77" i="2"/>
  <c r="AS77" i="2"/>
  <c r="AR77" i="2"/>
  <c r="AQ77" i="2"/>
  <c r="AP77" i="2"/>
  <c r="AO77" i="2"/>
  <c r="AN77" i="2"/>
  <c r="AM77" i="2"/>
  <c r="AL77" i="2"/>
  <c r="AK77" i="2"/>
  <c r="AJ77" i="2"/>
  <c r="AI77" i="2"/>
  <c r="AH77" i="2"/>
  <c r="AG77" i="2"/>
  <c r="AF77" i="2"/>
  <c r="AE77" i="2"/>
  <c r="AD77" i="2"/>
  <c r="AC77" i="2"/>
  <c r="AB77" i="2"/>
  <c r="AA77" i="2"/>
  <c r="Z77" i="2"/>
  <c r="Y77" i="2"/>
  <c r="X77" i="2"/>
  <c r="W77" i="2"/>
  <c r="V77" i="2"/>
  <c r="U77" i="2"/>
  <c r="T77" i="2"/>
  <c r="S77" i="2"/>
  <c r="R77" i="2"/>
  <c r="Q77" i="2"/>
  <c r="P77" i="2"/>
  <c r="O77" i="2"/>
  <c r="N77" i="2"/>
  <c r="M77" i="2"/>
  <c r="L77" i="2"/>
  <c r="K77" i="2"/>
  <c r="J77" i="2"/>
  <c r="I77" i="2"/>
  <c r="H77" i="2"/>
  <c r="G77" i="2"/>
  <c r="F77" i="2"/>
  <c r="E77" i="2"/>
  <c r="D77" i="2"/>
  <c r="C77" i="2"/>
  <c r="B77" i="2"/>
  <c r="FF68" i="2"/>
  <c r="FE68" i="2"/>
  <c r="FD68" i="2"/>
  <c r="FC68" i="2"/>
  <c r="FB68" i="2"/>
  <c r="FA68" i="2"/>
  <c r="EZ68" i="2"/>
  <c r="EY68" i="2"/>
  <c r="EX68" i="2"/>
  <c r="EW68" i="2"/>
  <c r="EV68" i="2"/>
  <c r="EU68" i="2"/>
  <c r="ET68" i="2"/>
  <c r="ES68" i="2"/>
  <c r="ER68" i="2"/>
  <c r="EQ68" i="2"/>
  <c r="EP68" i="2"/>
  <c r="EO68" i="2"/>
  <c r="EN68" i="2"/>
  <c r="EM68" i="2"/>
  <c r="EL68" i="2"/>
  <c r="EK68" i="2"/>
  <c r="EJ68" i="2"/>
  <c r="EI68" i="2"/>
  <c r="EH68" i="2"/>
  <c r="EG68" i="2"/>
  <c r="EF68" i="2"/>
  <c r="EE68" i="2"/>
  <c r="ED68" i="2"/>
  <c r="EC68" i="2"/>
  <c r="EB68" i="2"/>
  <c r="EA68" i="2"/>
  <c r="DZ68" i="2"/>
  <c r="DY68" i="2"/>
  <c r="DX68" i="2"/>
  <c r="DW68" i="2"/>
  <c r="DV68" i="2"/>
  <c r="DU68" i="2"/>
  <c r="DT68" i="2"/>
  <c r="DS68" i="2"/>
  <c r="DR68" i="2"/>
  <c r="DQ68" i="2"/>
  <c r="DP68" i="2"/>
  <c r="DO68" i="2"/>
  <c r="DN68" i="2"/>
  <c r="DM68" i="2"/>
  <c r="DL68" i="2"/>
  <c r="DK68" i="2"/>
  <c r="DJ68" i="2"/>
  <c r="DI68" i="2"/>
  <c r="DH68" i="2"/>
  <c r="DG68" i="2"/>
  <c r="DF68" i="2"/>
  <c r="DE68" i="2"/>
  <c r="DD68" i="2"/>
  <c r="DC68" i="2"/>
  <c r="DB68" i="2"/>
  <c r="DA68" i="2"/>
  <c r="CZ68" i="2"/>
  <c r="CY68" i="2"/>
  <c r="CX68" i="2"/>
  <c r="CW68" i="2"/>
  <c r="CV68" i="2"/>
  <c r="CU68" i="2"/>
  <c r="CT68" i="2"/>
  <c r="CS68" i="2"/>
  <c r="CR68" i="2"/>
  <c r="CQ68" i="2"/>
  <c r="CP68" i="2"/>
  <c r="CO68" i="2"/>
  <c r="CN68" i="2"/>
  <c r="CM68" i="2"/>
  <c r="CL68" i="2"/>
  <c r="CK68" i="2"/>
  <c r="CJ68" i="2"/>
  <c r="CI68" i="2"/>
  <c r="CH68" i="2"/>
  <c r="CG68" i="2"/>
  <c r="CF68" i="2"/>
  <c r="CE68" i="2"/>
  <c r="CD68" i="2"/>
  <c r="CC68" i="2"/>
  <c r="CB68" i="2"/>
  <c r="CA68" i="2"/>
  <c r="BZ68" i="2"/>
  <c r="BY68" i="2"/>
  <c r="BX68" i="2"/>
  <c r="BW68" i="2"/>
  <c r="BV68" i="2"/>
  <c r="BU68" i="2"/>
  <c r="BT68" i="2"/>
  <c r="BS68" i="2"/>
  <c r="BR68" i="2"/>
  <c r="BQ68" i="2"/>
  <c r="BP68" i="2"/>
  <c r="BO68" i="2"/>
  <c r="BN68" i="2"/>
  <c r="BM68" i="2"/>
  <c r="BL68" i="2"/>
  <c r="BK68" i="2"/>
  <c r="BJ68" i="2"/>
  <c r="BI68" i="2"/>
  <c r="BH68" i="2"/>
  <c r="BG68" i="2"/>
  <c r="BF68" i="2"/>
  <c r="BE68" i="2"/>
  <c r="BD68" i="2"/>
  <c r="BC68" i="2"/>
  <c r="BB68" i="2"/>
  <c r="BA68" i="2"/>
  <c r="AZ68" i="2"/>
  <c r="AY68" i="2"/>
  <c r="AX68" i="2"/>
  <c r="AW68" i="2"/>
  <c r="AV68" i="2"/>
  <c r="AU68" i="2"/>
  <c r="AT68" i="2"/>
  <c r="AS68" i="2"/>
  <c r="AR68" i="2"/>
  <c r="AQ68" i="2"/>
  <c r="AP68" i="2"/>
  <c r="AO68" i="2"/>
  <c r="AN68" i="2"/>
  <c r="AM68" i="2"/>
  <c r="AL68" i="2"/>
  <c r="AK68" i="2"/>
  <c r="AJ68" i="2"/>
  <c r="AI68" i="2"/>
  <c r="AH68" i="2"/>
  <c r="AG68" i="2"/>
  <c r="AF68" i="2"/>
  <c r="AE68" i="2"/>
  <c r="AD68" i="2"/>
  <c r="AC68" i="2"/>
  <c r="AB68" i="2"/>
  <c r="AA68" i="2"/>
  <c r="Z68" i="2"/>
  <c r="Y68" i="2"/>
  <c r="X68" i="2"/>
  <c r="W68" i="2"/>
  <c r="V68" i="2"/>
  <c r="U68" i="2"/>
  <c r="T68" i="2"/>
  <c r="S68" i="2"/>
  <c r="R68" i="2"/>
  <c r="Q68" i="2"/>
  <c r="P68" i="2"/>
  <c r="O68" i="2"/>
  <c r="N68" i="2"/>
  <c r="M68" i="2"/>
  <c r="L68" i="2"/>
  <c r="K68" i="2"/>
  <c r="J68" i="2"/>
  <c r="I68" i="2"/>
  <c r="H68" i="2"/>
  <c r="G68" i="2"/>
  <c r="F68" i="2"/>
  <c r="E68" i="2"/>
  <c r="D68" i="2"/>
  <c r="C68" i="2"/>
  <c r="B68" i="2"/>
  <c r="FF67" i="2"/>
  <c r="FE67" i="2"/>
  <c r="FD67" i="2"/>
  <c r="FC67" i="2"/>
  <c r="FB67" i="2"/>
  <c r="FA67" i="2"/>
  <c r="EZ67" i="2"/>
  <c r="EY67" i="2"/>
  <c r="EX67" i="2"/>
  <c r="EW67" i="2"/>
  <c r="EV67" i="2"/>
  <c r="EU67" i="2"/>
  <c r="ET67" i="2"/>
  <c r="ES67" i="2"/>
  <c r="ER67" i="2"/>
  <c r="EQ67" i="2"/>
  <c r="EP67" i="2"/>
  <c r="EO67" i="2"/>
  <c r="EN67" i="2"/>
  <c r="EM67" i="2"/>
  <c r="EL67" i="2"/>
  <c r="EK67" i="2"/>
  <c r="EJ67" i="2"/>
  <c r="EI67" i="2"/>
  <c r="EH67" i="2"/>
  <c r="EG67" i="2"/>
  <c r="EF67" i="2"/>
  <c r="EE67" i="2"/>
  <c r="ED67" i="2"/>
  <c r="EC67" i="2"/>
  <c r="EB67" i="2"/>
  <c r="EA67" i="2"/>
  <c r="DZ67" i="2"/>
  <c r="DY67" i="2"/>
  <c r="DX67" i="2"/>
  <c r="DW67" i="2"/>
  <c r="DV67" i="2"/>
  <c r="DU67" i="2"/>
  <c r="DT67" i="2"/>
  <c r="DS67" i="2"/>
  <c r="DR67" i="2"/>
  <c r="DQ67" i="2"/>
  <c r="DP67" i="2"/>
  <c r="DO67" i="2"/>
  <c r="DN67" i="2"/>
  <c r="DM67" i="2"/>
  <c r="DL67" i="2"/>
  <c r="DK67" i="2"/>
  <c r="DJ67" i="2"/>
  <c r="DI67" i="2"/>
  <c r="DH67" i="2"/>
  <c r="DG67" i="2"/>
  <c r="DF67" i="2"/>
  <c r="DE67" i="2"/>
  <c r="DD67" i="2"/>
  <c r="DC67" i="2"/>
  <c r="DB67" i="2"/>
  <c r="DA67" i="2"/>
  <c r="CZ67" i="2"/>
  <c r="CY67" i="2"/>
  <c r="CX67" i="2"/>
  <c r="CW67" i="2"/>
  <c r="CV67" i="2"/>
  <c r="CU67" i="2"/>
  <c r="CT67" i="2"/>
  <c r="CS67" i="2"/>
  <c r="CR67" i="2"/>
  <c r="CQ67" i="2"/>
  <c r="CP67" i="2"/>
  <c r="CO67" i="2"/>
  <c r="CN67" i="2"/>
  <c r="CM67" i="2"/>
  <c r="CL67" i="2"/>
  <c r="CK67" i="2"/>
  <c r="CJ67" i="2"/>
  <c r="CI67" i="2"/>
  <c r="CH67" i="2"/>
  <c r="CG67" i="2"/>
  <c r="CF67" i="2"/>
  <c r="CE67" i="2"/>
  <c r="CD67" i="2"/>
  <c r="CC67" i="2"/>
  <c r="CB67" i="2"/>
  <c r="CA67" i="2"/>
  <c r="BZ67" i="2"/>
  <c r="BY67" i="2"/>
  <c r="BX67" i="2"/>
  <c r="BW67" i="2"/>
  <c r="BV67" i="2"/>
  <c r="BU67" i="2"/>
  <c r="BT67" i="2"/>
  <c r="BS67" i="2"/>
  <c r="BR67" i="2"/>
  <c r="BQ67" i="2"/>
  <c r="BP67" i="2"/>
  <c r="BO67" i="2"/>
  <c r="BN67" i="2"/>
  <c r="BM67" i="2"/>
  <c r="BL67" i="2"/>
  <c r="BK67" i="2"/>
  <c r="BJ67" i="2"/>
  <c r="BI67" i="2"/>
  <c r="BH67" i="2"/>
  <c r="BG67" i="2"/>
  <c r="BF67" i="2"/>
  <c r="BE67" i="2"/>
  <c r="BD67" i="2"/>
  <c r="BC67" i="2"/>
  <c r="BB67" i="2"/>
  <c r="BA67" i="2"/>
  <c r="AZ67" i="2"/>
  <c r="AY67" i="2"/>
  <c r="AX67" i="2"/>
  <c r="AW67" i="2"/>
  <c r="AV67" i="2"/>
  <c r="AU67" i="2"/>
  <c r="AT67" i="2"/>
  <c r="AS67" i="2"/>
  <c r="AR67" i="2"/>
  <c r="AQ67" i="2"/>
  <c r="AP67" i="2"/>
  <c r="AO67" i="2"/>
  <c r="AN67" i="2"/>
  <c r="AM67" i="2"/>
  <c r="AL67" i="2"/>
  <c r="AK67" i="2"/>
  <c r="AJ67" i="2"/>
  <c r="AI67" i="2"/>
  <c r="AH67" i="2"/>
  <c r="AG67" i="2"/>
  <c r="AF67" i="2"/>
  <c r="AE67" i="2"/>
  <c r="AD67" i="2"/>
  <c r="AC67" i="2"/>
  <c r="AB67" i="2"/>
  <c r="AA67" i="2"/>
  <c r="Z67" i="2"/>
  <c r="Y67" i="2"/>
  <c r="X67" i="2"/>
  <c r="W67" i="2"/>
  <c r="V67" i="2"/>
  <c r="U67" i="2"/>
  <c r="T67" i="2"/>
  <c r="S67" i="2"/>
  <c r="R67" i="2"/>
  <c r="Q67" i="2"/>
  <c r="P67" i="2"/>
  <c r="O67" i="2"/>
  <c r="N67" i="2"/>
  <c r="M67" i="2"/>
  <c r="L67" i="2"/>
  <c r="K67" i="2"/>
  <c r="J67" i="2"/>
  <c r="I67" i="2"/>
  <c r="H67" i="2"/>
  <c r="G67" i="2"/>
  <c r="F67" i="2"/>
  <c r="E67" i="2"/>
  <c r="D67" i="2"/>
  <c r="C67" i="2"/>
  <c r="B67" i="2"/>
  <c r="FF58" i="2"/>
  <c r="FE58" i="2"/>
  <c r="FD58" i="2"/>
  <c r="FC58" i="2"/>
  <c r="FB58" i="2"/>
  <c r="FA58" i="2"/>
  <c r="EZ58" i="2"/>
  <c r="EY58" i="2"/>
  <c r="EX58" i="2"/>
  <c r="EW58" i="2"/>
  <c r="EV58" i="2"/>
  <c r="EU58" i="2"/>
  <c r="ET58" i="2"/>
  <c r="ES58" i="2"/>
  <c r="ER58" i="2"/>
  <c r="EQ58" i="2"/>
  <c r="EP58" i="2"/>
  <c r="EO58" i="2"/>
  <c r="EN58" i="2"/>
  <c r="EM58" i="2"/>
  <c r="EL58" i="2"/>
  <c r="EK58" i="2"/>
  <c r="EJ58" i="2"/>
  <c r="EI58" i="2"/>
  <c r="EH58" i="2"/>
  <c r="EG58" i="2"/>
  <c r="EF58" i="2"/>
  <c r="EE58" i="2"/>
  <c r="ED58" i="2"/>
  <c r="EC58" i="2"/>
  <c r="EB58" i="2"/>
  <c r="EA58" i="2"/>
  <c r="DZ58" i="2"/>
  <c r="DY58" i="2"/>
  <c r="DX58" i="2"/>
  <c r="DW58" i="2"/>
  <c r="DV58" i="2"/>
  <c r="DU58" i="2"/>
  <c r="DT58" i="2"/>
  <c r="DS58" i="2"/>
  <c r="DR58" i="2"/>
  <c r="DQ58" i="2"/>
  <c r="DP58" i="2"/>
  <c r="DO58" i="2"/>
  <c r="DN58" i="2"/>
  <c r="DM58" i="2"/>
  <c r="DL58" i="2"/>
  <c r="DK58" i="2"/>
  <c r="DJ58" i="2"/>
  <c r="DI58" i="2"/>
  <c r="DH58" i="2"/>
  <c r="DG58" i="2"/>
  <c r="DF58" i="2"/>
  <c r="DE58" i="2"/>
  <c r="DD58" i="2"/>
  <c r="DC58" i="2"/>
  <c r="DB58" i="2"/>
  <c r="DA58" i="2"/>
  <c r="CZ58" i="2"/>
  <c r="CY58" i="2"/>
  <c r="CX58" i="2"/>
  <c r="CW58" i="2"/>
  <c r="CV58" i="2"/>
  <c r="CU58" i="2"/>
  <c r="CT58" i="2"/>
  <c r="CS58" i="2"/>
  <c r="CR58" i="2"/>
  <c r="CQ58" i="2"/>
  <c r="CP58" i="2"/>
  <c r="CO58" i="2"/>
  <c r="CN58" i="2"/>
  <c r="CM58" i="2"/>
  <c r="CL58" i="2"/>
  <c r="CK58" i="2"/>
  <c r="CJ58" i="2"/>
  <c r="CI58" i="2"/>
  <c r="CH58" i="2"/>
  <c r="CG58" i="2"/>
  <c r="CF58" i="2"/>
  <c r="CE58" i="2"/>
  <c r="CD58" i="2"/>
  <c r="CC58" i="2"/>
  <c r="CB58" i="2"/>
  <c r="CA58" i="2"/>
  <c r="BZ58" i="2"/>
  <c r="BY58" i="2"/>
  <c r="BX58" i="2"/>
  <c r="BW58" i="2"/>
  <c r="BV58" i="2"/>
  <c r="BU58" i="2"/>
  <c r="BT58" i="2"/>
  <c r="BS58" i="2"/>
  <c r="BR58" i="2"/>
  <c r="BQ58" i="2"/>
  <c r="BP58" i="2"/>
  <c r="BO58" i="2"/>
  <c r="BN58" i="2"/>
  <c r="BM58" i="2"/>
  <c r="BL58" i="2"/>
  <c r="BK58" i="2"/>
  <c r="BJ58" i="2"/>
  <c r="BI58" i="2"/>
  <c r="BH58" i="2"/>
  <c r="BG58" i="2"/>
  <c r="BF58" i="2"/>
  <c r="BE58" i="2"/>
  <c r="BD58" i="2"/>
  <c r="BC58" i="2"/>
  <c r="BB58" i="2"/>
  <c r="BA58" i="2"/>
  <c r="AZ58" i="2"/>
  <c r="AY58" i="2"/>
  <c r="AX58" i="2"/>
  <c r="AW58" i="2"/>
  <c r="AV58" i="2"/>
  <c r="AU58" i="2"/>
  <c r="AT58" i="2"/>
  <c r="AS58" i="2"/>
  <c r="AR58" i="2"/>
  <c r="AQ58" i="2"/>
  <c r="AP58" i="2"/>
  <c r="AO58" i="2"/>
  <c r="AN58" i="2"/>
  <c r="AM58" i="2"/>
  <c r="AL58" i="2"/>
  <c r="AK58" i="2"/>
  <c r="AJ58" i="2"/>
  <c r="AI58" i="2"/>
  <c r="AH58" i="2"/>
  <c r="AG58" i="2"/>
  <c r="AF58" i="2"/>
  <c r="AE58" i="2"/>
  <c r="AD58" i="2"/>
  <c r="AC58" i="2"/>
  <c r="AB58" i="2"/>
  <c r="AA58" i="2"/>
  <c r="Z58" i="2"/>
  <c r="Y58" i="2"/>
  <c r="X58" i="2"/>
  <c r="W58" i="2"/>
  <c r="V58" i="2"/>
  <c r="U58" i="2"/>
  <c r="T58" i="2"/>
  <c r="S58" i="2"/>
  <c r="R58" i="2"/>
  <c r="Q58" i="2"/>
  <c r="P58" i="2"/>
  <c r="O58" i="2"/>
  <c r="N58" i="2"/>
  <c r="M58" i="2"/>
  <c r="L58" i="2"/>
  <c r="K58" i="2"/>
  <c r="J58" i="2"/>
  <c r="I58" i="2"/>
  <c r="H58" i="2"/>
  <c r="G58" i="2"/>
  <c r="F58" i="2"/>
  <c r="E58" i="2"/>
  <c r="D58" i="2"/>
  <c r="C58" i="2"/>
  <c r="B58" i="2"/>
  <c r="FF49" i="2"/>
  <c r="FE49" i="2"/>
  <c r="FD49" i="2"/>
  <c r="FC49" i="2"/>
  <c r="FB49" i="2"/>
  <c r="FA49" i="2"/>
  <c r="EZ49" i="2"/>
  <c r="EY49" i="2"/>
  <c r="EX49" i="2"/>
  <c r="EW49" i="2"/>
  <c r="EV49" i="2"/>
  <c r="EU49" i="2"/>
  <c r="ET49" i="2"/>
  <c r="ES49" i="2"/>
  <c r="ER49" i="2"/>
  <c r="EQ49" i="2"/>
  <c r="EO49" i="2"/>
  <c r="EN49" i="2"/>
  <c r="EM49" i="2"/>
  <c r="EL49" i="2"/>
  <c r="EK49" i="2"/>
  <c r="EJ49" i="2"/>
  <c r="EI49" i="2"/>
  <c r="EH49" i="2"/>
  <c r="EG49" i="2"/>
  <c r="EF49" i="2"/>
  <c r="EE49" i="2"/>
  <c r="ED49" i="2"/>
  <c r="EC49" i="2"/>
  <c r="EB49" i="2"/>
  <c r="EA49" i="2"/>
  <c r="DZ49" i="2"/>
  <c r="DY49" i="2"/>
  <c r="DX49" i="2"/>
  <c r="DW49" i="2"/>
  <c r="DV49" i="2"/>
  <c r="DU49" i="2"/>
  <c r="DT49" i="2"/>
  <c r="DS49" i="2"/>
  <c r="DR49" i="2"/>
  <c r="DQ49" i="2"/>
  <c r="DP49" i="2"/>
  <c r="DO49" i="2"/>
  <c r="DN49" i="2"/>
  <c r="DM49" i="2"/>
  <c r="DL49" i="2"/>
  <c r="DK49" i="2"/>
  <c r="DJ49" i="2"/>
  <c r="DI49" i="2"/>
  <c r="DH49" i="2"/>
  <c r="DG49" i="2"/>
  <c r="DF49" i="2"/>
  <c r="DE49" i="2"/>
  <c r="DD49" i="2"/>
  <c r="DC49" i="2"/>
  <c r="DB49" i="2"/>
  <c r="DA49" i="2"/>
  <c r="CZ49" i="2"/>
  <c r="CY49" i="2"/>
  <c r="CX49" i="2"/>
  <c r="CW49" i="2"/>
  <c r="CV49" i="2"/>
  <c r="CU49" i="2"/>
  <c r="CT49" i="2"/>
  <c r="CS49" i="2"/>
  <c r="CR49" i="2"/>
  <c r="CQ49" i="2"/>
  <c r="CP49" i="2"/>
  <c r="CO49" i="2"/>
  <c r="CN49" i="2"/>
  <c r="CM49" i="2"/>
  <c r="CL49" i="2"/>
  <c r="CK49" i="2"/>
  <c r="CJ49" i="2"/>
  <c r="CI49" i="2"/>
  <c r="CH49" i="2"/>
  <c r="CG49" i="2"/>
  <c r="CF49" i="2"/>
  <c r="CE49" i="2"/>
  <c r="CD49" i="2"/>
  <c r="CC49" i="2"/>
  <c r="CB49" i="2"/>
  <c r="CA49" i="2"/>
  <c r="BZ49" i="2"/>
  <c r="BY49" i="2"/>
  <c r="BX49" i="2"/>
  <c r="BW49" i="2"/>
  <c r="BV49" i="2"/>
  <c r="BU49" i="2"/>
  <c r="BT49" i="2"/>
  <c r="BS49" i="2"/>
  <c r="BR49" i="2"/>
  <c r="BQ49" i="2"/>
  <c r="BP49" i="2"/>
  <c r="BO49" i="2"/>
  <c r="BN49" i="2"/>
  <c r="BM49" i="2"/>
  <c r="BL49" i="2"/>
  <c r="BK49" i="2"/>
  <c r="BJ49" i="2"/>
  <c r="BI49" i="2"/>
  <c r="BH49" i="2"/>
  <c r="BG49" i="2"/>
  <c r="BF49" i="2"/>
  <c r="BE49" i="2"/>
  <c r="BD49" i="2"/>
  <c r="BC49" i="2"/>
  <c r="BB49" i="2"/>
  <c r="BA49" i="2"/>
  <c r="AZ49" i="2"/>
  <c r="AY49" i="2"/>
  <c r="AX49" i="2"/>
  <c r="AW49" i="2"/>
  <c r="AV49" i="2"/>
  <c r="AU49" i="2"/>
  <c r="AT49" i="2"/>
  <c r="AS49" i="2"/>
  <c r="AR49" i="2"/>
  <c r="AQ49" i="2"/>
  <c r="AP49" i="2"/>
  <c r="AO49" i="2"/>
  <c r="AN49" i="2"/>
  <c r="AM49" i="2"/>
  <c r="AL49" i="2"/>
  <c r="AK49" i="2"/>
  <c r="AJ49" i="2"/>
  <c r="AI49" i="2"/>
  <c r="AH49" i="2"/>
  <c r="AG49" i="2"/>
  <c r="AF49" i="2"/>
  <c r="AE49" i="2"/>
  <c r="AD49" i="2"/>
  <c r="AC49" i="2"/>
  <c r="AB49" i="2"/>
  <c r="AA49" i="2"/>
  <c r="Z49" i="2"/>
  <c r="Y49" i="2"/>
  <c r="X49" i="2"/>
  <c r="W49" i="2"/>
  <c r="V49" i="2"/>
  <c r="U49" i="2"/>
  <c r="T49" i="2"/>
  <c r="S49" i="2"/>
  <c r="R49" i="2"/>
  <c r="Q49" i="2"/>
  <c r="P49" i="2"/>
  <c r="O49" i="2"/>
  <c r="N49" i="2"/>
  <c r="M49" i="2"/>
  <c r="L49" i="2"/>
  <c r="K49" i="2"/>
  <c r="J49" i="2"/>
  <c r="I49" i="2"/>
  <c r="H49" i="2"/>
  <c r="G49" i="2"/>
  <c r="F49" i="2"/>
  <c r="E49" i="2"/>
  <c r="D49" i="2"/>
  <c r="C49" i="2"/>
  <c r="B49" i="2"/>
  <c r="FF44" i="2"/>
  <c r="FE44" i="2"/>
  <c r="FD44" i="2"/>
  <c r="FC44" i="2"/>
  <c r="FB44" i="2"/>
  <c r="FA44" i="2"/>
  <c r="EZ44" i="2"/>
  <c r="EY44" i="2"/>
  <c r="EX44" i="2"/>
  <c r="EW44" i="2"/>
  <c r="EV44" i="2"/>
  <c r="EU44" i="2"/>
  <c r="ET44" i="2"/>
  <c r="ES44" i="2"/>
  <c r="ER44" i="2"/>
  <c r="EQ44" i="2"/>
  <c r="EP44" i="2"/>
  <c r="EO44" i="2"/>
  <c r="EN44" i="2"/>
  <c r="EM44" i="2"/>
  <c r="EL44" i="2"/>
  <c r="EK44" i="2"/>
  <c r="EJ44" i="2"/>
  <c r="EI44" i="2"/>
  <c r="EH44" i="2"/>
  <c r="EG44" i="2"/>
  <c r="EF44" i="2"/>
  <c r="EE44" i="2"/>
  <c r="ED44" i="2"/>
  <c r="EC44" i="2"/>
  <c r="EB44" i="2"/>
  <c r="EA44" i="2"/>
  <c r="DZ44" i="2"/>
  <c r="DY44" i="2"/>
  <c r="DX44" i="2"/>
  <c r="DW44" i="2"/>
  <c r="DV44" i="2"/>
  <c r="DU44" i="2"/>
  <c r="DT44" i="2"/>
  <c r="DS44" i="2"/>
  <c r="DR44" i="2"/>
  <c r="DQ44" i="2"/>
  <c r="DP44" i="2"/>
  <c r="DO44" i="2"/>
  <c r="DN44" i="2"/>
  <c r="DM44" i="2"/>
  <c r="DL44" i="2"/>
  <c r="DK44" i="2"/>
  <c r="DJ44" i="2"/>
  <c r="DI44" i="2"/>
  <c r="DH44" i="2"/>
  <c r="DG44" i="2"/>
  <c r="DF44" i="2"/>
  <c r="DE44" i="2"/>
  <c r="DD44" i="2"/>
  <c r="DC44" i="2"/>
  <c r="DB44" i="2"/>
  <c r="DA44" i="2"/>
  <c r="CZ44" i="2"/>
  <c r="CY44" i="2"/>
  <c r="CX44" i="2"/>
  <c r="CW44" i="2"/>
  <c r="CV44" i="2"/>
  <c r="CU44" i="2"/>
  <c r="CT44" i="2"/>
  <c r="CS44" i="2"/>
  <c r="CR44" i="2"/>
  <c r="CQ44" i="2"/>
  <c r="CP44" i="2"/>
  <c r="CO44" i="2"/>
  <c r="CN44" i="2"/>
  <c r="CM44" i="2"/>
  <c r="CL44" i="2"/>
  <c r="CK44" i="2"/>
  <c r="CJ44" i="2"/>
  <c r="CI44" i="2"/>
  <c r="CH44" i="2"/>
  <c r="CG44" i="2"/>
  <c r="CF44" i="2"/>
  <c r="CE44" i="2"/>
  <c r="CD44" i="2"/>
  <c r="CC44" i="2"/>
  <c r="CB44" i="2"/>
  <c r="CA44" i="2"/>
  <c r="BZ44" i="2"/>
  <c r="BY44" i="2"/>
  <c r="BX44" i="2"/>
  <c r="BW44" i="2"/>
  <c r="BV44" i="2"/>
  <c r="BU44" i="2"/>
  <c r="BT44" i="2"/>
  <c r="BS44" i="2"/>
  <c r="BR44" i="2"/>
  <c r="BQ44" i="2"/>
  <c r="BP44" i="2"/>
  <c r="BO44" i="2"/>
  <c r="BN44" i="2"/>
  <c r="BM44" i="2"/>
  <c r="BL44" i="2"/>
  <c r="BK44" i="2"/>
  <c r="BJ44" i="2"/>
  <c r="BI44" i="2"/>
  <c r="BH44" i="2"/>
  <c r="BG44" i="2"/>
  <c r="BF44" i="2"/>
  <c r="BE44" i="2"/>
  <c r="BD44" i="2"/>
  <c r="BC44" i="2"/>
  <c r="BB44" i="2"/>
  <c r="BA44" i="2"/>
  <c r="AZ44" i="2"/>
  <c r="AY44" i="2"/>
  <c r="AX44" i="2"/>
  <c r="AW44" i="2"/>
  <c r="AV44" i="2"/>
  <c r="AU44" i="2"/>
  <c r="AT44" i="2"/>
  <c r="AS44" i="2"/>
  <c r="AR44" i="2"/>
  <c r="AQ44" i="2"/>
  <c r="AP44" i="2"/>
  <c r="AO44" i="2"/>
  <c r="AN44" i="2"/>
  <c r="AM44" i="2"/>
  <c r="AL44" i="2"/>
  <c r="AK44" i="2"/>
  <c r="AJ44" i="2"/>
  <c r="AI44" i="2"/>
  <c r="AH44" i="2"/>
  <c r="AG44" i="2"/>
  <c r="AF44" i="2"/>
  <c r="AE44" i="2"/>
  <c r="AD44" i="2"/>
  <c r="AC44" i="2"/>
  <c r="AB44" i="2"/>
  <c r="AA44" i="2"/>
  <c r="Z44" i="2"/>
  <c r="Y44" i="2"/>
  <c r="X44" i="2"/>
  <c r="W44" i="2"/>
  <c r="V44" i="2"/>
  <c r="U44" i="2"/>
  <c r="T44" i="2"/>
  <c r="S44" i="2"/>
  <c r="R44" i="2"/>
  <c r="Q44" i="2"/>
  <c r="P44" i="2"/>
  <c r="O44" i="2"/>
  <c r="N44" i="2"/>
  <c r="M44" i="2"/>
  <c r="L44" i="2"/>
  <c r="K44" i="2"/>
  <c r="J44" i="2"/>
  <c r="I44" i="2"/>
  <c r="H44" i="2"/>
  <c r="G44" i="2"/>
  <c r="F44" i="2"/>
  <c r="E44" i="2"/>
  <c r="D44" i="2"/>
  <c r="C44" i="2"/>
  <c r="B44" i="2"/>
  <c r="FE16" i="2"/>
  <c r="FD16" i="2"/>
  <c r="FC16" i="2"/>
  <c r="FB16" i="2"/>
  <c r="FA27" i="2"/>
  <c r="FA16" i="2" s="1"/>
  <c r="EZ27" i="2"/>
  <c r="EY27" i="2"/>
  <c r="EX27" i="2"/>
  <c r="EW27" i="2"/>
  <c r="EV27" i="2"/>
  <c r="EU27" i="2"/>
  <c r="ET27" i="2"/>
  <c r="ES27" i="2"/>
  <c r="ES16" i="2" s="1"/>
  <c r="ER27" i="2"/>
  <c r="EQ27" i="2"/>
  <c r="EQ16" i="2" s="1"/>
  <c r="EP27" i="2"/>
  <c r="EP16" i="2" s="1"/>
  <c r="EO27" i="2"/>
  <c r="EO16" i="2" s="1"/>
  <c r="EN27" i="2"/>
  <c r="EM27" i="2"/>
  <c r="EL27" i="2"/>
  <c r="EL16" i="2" s="1"/>
  <c r="EK27" i="2"/>
  <c r="EK16" i="2" s="1"/>
  <c r="EJ27" i="2"/>
  <c r="EJ16" i="2" s="1"/>
  <c r="EI27" i="2"/>
  <c r="EH27" i="2"/>
  <c r="EG27" i="2"/>
  <c r="EG16" i="2" s="1"/>
  <c r="EF27" i="2"/>
  <c r="EE27" i="2"/>
  <c r="EE16" i="2" s="1"/>
  <c r="ED27" i="2"/>
  <c r="ED16" i="2" s="1"/>
  <c r="EC27" i="2"/>
  <c r="EC16" i="2" s="1"/>
  <c r="EB27" i="2"/>
  <c r="EA27" i="2"/>
  <c r="EA16" i="2" s="1"/>
  <c r="DZ27" i="2"/>
  <c r="DY27" i="2"/>
  <c r="DY16" i="2" s="1"/>
  <c r="DX27" i="2"/>
  <c r="DW27" i="2"/>
  <c r="DW16" i="2" s="1"/>
  <c r="DV27" i="2"/>
  <c r="DV16" i="2" s="1"/>
  <c r="DU27" i="2"/>
  <c r="DU16" i="2" s="1"/>
  <c r="DT27" i="2"/>
  <c r="DS27" i="2"/>
  <c r="DR27" i="2"/>
  <c r="DR16" i="2" s="1"/>
  <c r="DQ27" i="2"/>
  <c r="DQ16" i="2" s="1"/>
  <c r="DP27" i="2"/>
  <c r="DO27" i="2"/>
  <c r="DO16" i="2" s="1"/>
  <c r="DN27" i="2"/>
  <c r="DM27" i="2"/>
  <c r="DM16" i="2" s="1"/>
  <c r="DL27" i="2"/>
  <c r="DL16" i="2" s="1"/>
  <c r="DK27" i="2"/>
  <c r="DK16" i="2" s="1"/>
  <c r="DJ27" i="2"/>
  <c r="DI27" i="2"/>
  <c r="DI16" i="2" s="1"/>
  <c r="DH27" i="2"/>
  <c r="DG27" i="2"/>
  <c r="DG16" i="2" s="1"/>
  <c r="DF27" i="2"/>
  <c r="DF16" i="2" s="1"/>
  <c r="CS27" i="2"/>
  <c r="CS16" i="2" s="1"/>
  <c r="CR27" i="2"/>
  <c r="CQ27" i="2"/>
  <c r="CQ16" i="2" s="1"/>
  <c r="CP27" i="2"/>
  <c r="CO27" i="2"/>
  <c r="CO16" i="2" s="1"/>
  <c r="CN27" i="2"/>
  <c r="CN16" i="2" s="1"/>
  <c r="CM27" i="2"/>
  <c r="CM16" i="2" s="1"/>
  <c r="CL27" i="2"/>
  <c r="CL16" i="2" s="1"/>
  <c r="CK27" i="2"/>
  <c r="CK16" i="2" s="1"/>
  <c r="CJ27" i="2"/>
  <c r="CI27" i="2"/>
  <c r="CI16" i="2" s="1"/>
  <c r="CH27" i="2"/>
  <c r="CH16" i="2" s="1"/>
  <c r="CG27" i="2"/>
  <c r="CG16" i="2" s="1"/>
  <c r="CF27" i="2"/>
  <c r="CE27" i="2"/>
  <c r="CD27" i="2"/>
  <c r="CC27" i="2"/>
  <c r="CC16" i="2" s="1"/>
  <c r="CB27" i="2"/>
  <c r="CB16" i="2" s="1"/>
  <c r="CA27" i="2"/>
  <c r="CA16" i="2" s="1"/>
  <c r="BZ27" i="2"/>
  <c r="BY27" i="2"/>
  <c r="BY16" i="2" s="1"/>
  <c r="BX27" i="2"/>
  <c r="BW27" i="2"/>
  <c r="BW16" i="2" s="1"/>
  <c r="BV27" i="2"/>
  <c r="BV16" i="2" s="1"/>
  <c r="BU27" i="2"/>
  <c r="BU16" i="2" s="1"/>
  <c r="BT27" i="2"/>
  <c r="BS27" i="2"/>
  <c r="BS16" i="2" s="1"/>
  <c r="BR27" i="2"/>
  <c r="BQ27" i="2"/>
  <c r="BQ16" i="2" s="1"/>
  <c r="BP27" i="2"/>
  <c r="BP16" i="2" s="1"/>
  <c r="BO27" i="2"/>
  <c r="BO16" i="2" s="1"/>
  <c r="BN27" i="2"/>
  <c r="BM27" i="2"/>
  <c r="BM16" i="2" s="1"/>
  <c r="BL27" i="2"/>
  <c r="BK27" i="2"/>
  <c r="BJ27" i="2"/>
  <c r="BJ16" i="2" s="1"/>
  <c r="BI27" i="2"/>
  <c r="BI16" i="2" s="1"/>
  <c r="BH27" i="2"/>
  <c r="BG27" i="2"/>
  <c r="BG16" i="2" s="1"/>
  <c r="BF27" i="2"/>
  <c r="BF16" i="2" s="1"/>
  <c r="BE27" i="2"/>
  <c r="BE16" i="2" s="1"/>
  <c r="BD27" i="2"/>
  <c r="BD16" i="2" s="1"/>
  <c r="BC27" i="2"/>
  <c r="BC16" i="2" s="1"/>
  <c r="BB27" i="2"/>
  <c r="BA27" i="2"/>
  <c r="BA16" i="2" s="1"/>
  <c r="AZ27" i="2"/>
  <c r="AY27" i="2"/>
  <c r="AY16" i="2" s="1"/>
  <c r="AX27" i="2"/>
  <c r="AX16" i="2" s="1"/>
  <c r="AW27" i="2"/>
  <c r="AW16" i="2" s="1"/>
  <c r="AV27" i="2"/>
  <c r="AU27" i="2"/>
  <c r="AU16" i="2" s="1"/>
  <c r="AT27" i="2"/>
  <c r="AS27" i="2"/>
  <c r="AS16" i="2" s="1"/>
  <c r="AR27" i="2"/>
  <c r="AR16" i="2" s="1"/>
  <c r="AQ27" i="2"/>
  <c r="AQ16" i="2" s="1"/>
  <c r="AP27" i="2"/>
  <c r="AP16" i="2" s="1"/>
  <c r="AO27" i="2"/>
  <c r="AO16" i="2" s="1"/>
  <c r="AN27" i="2"/>
  <c r="AM27" i="2"/>
  <c r="AM16" i="2" s="1"/>
  <c r="AL27" i="2"/>
  <c r="AL16" i="2" s="1"/>
  <c r="AK27" i="2"/>
  <c r="AK16" i="2" s="1"/>
  <c r="AJ27" i="2"/>
  <c r="AI27" i="2"/>
  <c r="AH27" i="2"/>
  <c r="AH16" i="2" s="1"/>
  <c r="AG27" i="2"/>
  <c r="AG16" i="2" s="1"/>
  <c r="AF27" i="2"/>
  <c r="AE27" i="2"/>
  <c r="AD27" i="2"/>
  <c r="AC27" i="2"/>
  <c r="AC16" i="2" s="1"/>
  <c r="AB27" i="2"/>
  <c r="AA27" i="2"/>
  <c r="AA16" i="2" s="1"/>
  <c r="Z27" i="2"/>
  <c r="Z16" i="2" s="1"/>
  <c r="Y27" i="2"/>
  <c r="Y16" i="2" s="1"/>
  <c r="X27" i="2"/>
  <c r="W27" i="2"/>
  <c r="W16" i="2" s="1"/>
  <c r="V27" i="2"/>
  <c r="U27" i="2"/>
  <c r="U16" i="2" s="1"/>
  <c r="T27" i="2"/>
  <c r="T16" i="2" s="1"/>
  <c r="S27" i="2"/>
  <c r="S16" i="2" s="1"/>
  <c r="R27" i="2"/>
  <c r="R16" i="2" s="1"/>
  <c r="Q27" i="2"/>
  <c r="Q16" i="2" s="1"/>
  <c r="P27" i="2"/>
  <c r="O27" i="2"/>
  <c r="N27" i="2"/>
  <c r="N16" i="2" s="1"/>
  <c r="M27" i="2"/>
  <c r="M16" i="2" s="1"/>
  <c r="L27" i="2"/>
  <c r="K27" i="2"/>
  <c r="K16" i="2" s="1"/>
  <c r="J27" i="2"/>
  <c r="J16" i="2" s="1"/>
  <c r="I27" i="2"/>
  <c r="I16" i="2" s="1"/>
  <c r="H27" i="2"/>
  <c r="H16" i="2" s="1"/>
  <c r="G27" i="2"/>
  <c r="G16" i="2" s="1"/>
  <c r="F27" i="2"/>
  <c r="E27" i="2"/>
  <c r="E16" i="2" s="1"/>
  <c r="D27" i="2"/>
  <c r="C27" i="2"/>
  <c r="C16" i="2" s="1"/>
  <c r="B27" i="2"/>
  <c r="B16" i="2" s="1"/>
  <c r="FF16" i="2"/>
  <c r="EZ16" i="2"/>
  <c r="EY16" i="2"/>
  <c r="EX16" i="2"/>
  <c r="EW16" i="2"/>
  <c r="EV16" i="2"/>
  <c r="EU16" i="2"/>
  <c r="ET16" i="2"/>
  <c r="ER16" i="2"/>
  <c r="EN16" i="2"/>
  <c r="EM16" i="2"/>
  <c r="EI16" i="2"/>
  <c r="EH16" i="2"/>
  <c r="EF16" i="2"/>
  <c r="EB16" i="2"/>
  <c r="DZ16" i="2"/>
  <c r="DX16" i="2"/>
  <c r="DT16" i="2"/>
  <c r="DS16" i="2"/>
  <c r="DP16" i="2"/>
  <c r="DN16" i="2"/>
  <c r="DJ16" i="2"/>
  <c r="DH16" i="2"/>
  <c r="DE16" i="2"/>
  <c r="DD16" i="2"/>
  <c r="DC16" i="2"/>
  <c r="DB16" i="2"/>
  <c r="DA16" i="2"/>
  <c r="CZ16" i="2"/>
  <c r="CY16" i="2"/>
  <c r="CX16" i="2"/>
  <c r="CW16" i="2"/>
  <c r="CV16" i="2"/>
  <c r="CU16" i="2"/>
  <c r="CT16" i="2"/>
  <c r="CR16" i="2"/>
  <c r="CP16" i="2"/>
  <c r="CJ16" i="2"/>
  <c r="CF16" i="2"/>
  <c r="CE16" i="2"/>
  <c r="CD16" i="2"/>
  <c r="BZ16" i="2"/>
  <c r="BX16" i="2"/>
  <c r="BT16" i="2"/>
  <c r="BR16" i="2"/>
  <c r="BN16" i="2"/>
  <c r="BL16" i="2"/>
  <c r="BK16" i="2"/>
  <c r="BH16" i="2"/>
  <c r="BB16" i="2"/>
  <c r="AZ16" i="2"/>
  <c r="AV16" i="2"/>
  <c r="AT16" i="2"/>
  <c r="AN16" i="2"/>
  <c r="AJ16" i="2"/>
  <c r="AI16" i="2"/>
  <c r="AF16" i="2"/>
  <c r="AE16" i="2"/>
  <c r="AD16" i="2"/>
  <c r="AB16" i="2"/>
  <c r="X16" i="2"/>
  <c r="V16" i="2"/>
  <c r="P16" i="2"/>
  <c r="O16" i="2"/>
  <c r="L16" i="2"/>
  <c r="F16" i="2"/>
  <c r="D16" i="2"/>
  <c r="FF5" i="2"/>
  <c r="FE5" i="2"/>
  <c r="FD5" i="2"/>
  <c r="FC5" i="2"/>
  <c r="FB5" i="2"/>
  <c r="FA5" i="2"/>
  <c r="EZ5" i="2"/>
  <c r="EY5" i="2"/>
  <c r="EX5" i="2"/>
  <c r="EW5" i="2"/>
  <c r="EV5" i="2"/>
  <c r="EU5" i="2"/>
  <c r="ET5" i="2"/>
  <c r="ES5" i="2"/>
  <c r="ER5" i="2"/>
  <c r="EQ5" i="2"/>
  <c r="EP5" i="2"/>
  <c r="EO5" i="2"/>
  <c r="EN5" i="2"/>
  <c r="EM5" i="2"/>
  <c r="EL5" i="2"/>
  <c r="EK5" i="2"/>
  <c r="EJ5" i="2"/>
  <c r="EI5" i="2"/>
  <c r="EH5" i="2"/>
  <c r="EG5" i="2"/>
  <c r="EF5" i="2"/>
  <c r="EE5" i="2"/>
  <c r="ED5" i="2"/>
  <c r="EC5" i="2"/>
  <c r="EB5" i="2"/>
  <c r="EA5" i="2"/>
  <c r="DZ5" i="2"/>
  <c r="DY5" i="2"/>
  <c r="DX5" i="2"/>
  <c r="DW5" i="2"/>
  <c r="DV5" i="2"/>
  <c r="DU5" i="2"/>
  <c r="DT5" i="2"/>
  <c r="DS5" i="2"/>
  <c r="DR5" i="2"/>
  <c r="DQ5" i="2"/>
  <c r="DP5" i="2"/>
  <c r="DO5" i="2"/>
  <c r="DN5" i="2"/>
  <c r="DM5" i="2"/>
  <c r="DL5" i="2"/>
  <c r="DK5" i="2"/>
  <c r="DJ5" i="2"/>
  <c r="DI5" i="2"/>
  <c r="DH5" i="2"/>
  <c r="DG5" i="2"/>
  <c r="DF5" i="2"/>
  <c r="DE5" i="2"/>
  <c r="DD5" i="2"/>
  <c r="DC5" i="2"/>
  <c r="DB5" i="2"/>
  <c r="DA5" i="2"/>
  <c r="CZ5" i="2"/>
  <c r="CY5" i="2"/>
  <c r="CX5" i="2"/>
  <c r="CW5" i="2"/>
  <c r="CV5" i="2"/>
  <c r="CV48" i="2" s="1"/>
  <c r="CU5" i="2"/>
  <c r="CT5" i="2"/>
  <c r="CS5" i="2"/>
  <c r="CR5" i="2"/>
  <c r="CQ5" i="2"/>
  <c r="CP5" i="2"/>
  <c r="CO5" i="2"/>
  <c r="CN5" i="2"/>
  <c r="CM5" i="2"/>
  <c r="CL5" i="2"/>
  <c r="CK5" i="2"/>
  <c r="CJ5" i="2"/>
  <c r="CI5" i="2"/>
  <c r="CH5" i="2"/>
  <c r="CG5" i="2"/>
  <c r="CF5" i="2"/>
  <c r="CE5" i="2"/>
  <c r="CD5" i="2"/>
  <c r="CC5" i="2"/>
  <c r="CB5" i="2"/>
  <c r="CA5" i="2"/>
  <c r="BZ5" i="2"/>
  <c r="BY5" i="2"/>
  <c r="BX5" i="2"/>
  <c r="BW5" i="2"/>
  <c r="BV5" i="2"/>
  <c r="BU5" i="2"/>
  <c r="BT5" i="2"/>
  <c r="BS5" i="2"/>
  <c r="BR5" i="2"/>
  <c r="BQ5" i="2"/>
  <c r="BP5" i="2"/>
  <c r="BO5" i="2"/>
  <c r="BN5" i="2"/>
  <c r="BM5" i="2"/>
  <c r="BL5" i="2"/>
  <c r="BK5" i="2"/>
  <c r="BJ5" i="2"/>
  <c r="BI5" i="2"/>
  <c r="BH5" i="2"/>
  <c r="BG5" i="2"/>
  <c r="BF5" i="2"/>
  <c r="BE5" i="2"/>
  <c r="BD5" i="2"/>
  <c r="BC5" i="2"/>
  <c r="BB5" i="2"/>
  <c r="BA5" i="2"/>
  <c r="AZ5" i="2"/>
  <c r="AY5" i="2"/>
  <c r="AX5" i="2"/>
  <c r="AW5" i="2"/>
  <c r="AV5" i="2"/>
  <c r="AU5" i="2"/>
  <c r="AT5" i="2"/>
  <c r="AS5" i="2"/>
  <c r="AR5" i="2"/>
  <c r="AQ5" i="2"/>
  <c r="AP5" i="2"/>
  <c r="AO5" i="2"/>
  <c r="AN5" i="2"/>
  <c r="AN48" i="2" s="1"/>
  <c r="AM5" i="2"/>
  <c r="AL5" i="2"/>
  <c r="AK5" i="2"/>
  <c r="AJ5" i="2"/>
  <c r="AI5" i="2"/>
  <c r="AH5" i="2"/>
  <c r="AG5" i="2"/>
  <c r="AF5" i="2"/>
  <c r="AE5" i="2"/>
  <c r="AD5" i="2"/>
  <c r="AC5" i="2"/>
  <c r="AB5" i="2"/>
  <c r="AA5" i="2"/>
  <c r="Z5" i="2"/>
  <c r="Y5" i="2"/>
  <c r="X5" i="2"/>
  <c r="W5" i="2"/>
  <c r="V5" i="2"/>
  <c r="U5" i="2"/>
  <c r="T5" i="2"/>
  <c r="S5" i="2"/>
  <c r="R5" i="2"/>
  <c r="Q5" i="2"/>
  <c r="P5" i="2"/>
  <c r="P48" i="2" s="1"/>
  <c r="O5" i="2"/>
  <c r="N5" i="2"/>
  <c r="M5" i="2"/>
  <c r="L5" i="2"/>
  <c r="K5" i="2"/>
  <c r="J5" i="2"/>
  <c r="I5" i="2"/>
  <c r="H5" i="2"/>
  <c r="G5" i="2"/>
  <c r="F5" i="2"/>
  <c r="E5" i="2"/>
  <c r="D5" i="2"/>
  <c r="C5" i="2"/>
  <c r="B5" i="2"/>
  <c r="IS77" i="1"/>
  <c r="IR77" i="1"/>
  <c r="IQ77" i="1"/>
  <c r="IP77" i="1"/>
  <c r="IO77" i="1"/>
  <c r="IN77" i="1"/>
  <c r="IM77" i="1"/>
  <c r="IL77" i="1"/>
  <c r="IK77" i="1"/>
  <c r="IJ77" i="1"/>
  <c r="II77" i="1"/>
  <c r="IH77" i="1"/>
  <c r="IG77" i="1"/>
  <c r="IF77" i="1"/>
  <c r="IE77" i="1"/>
  <c r="ID77" i="1"/>
  <c r="IC77" i="1"/>
  <c r="IB77" i="1"/>
  <c r="IA77" i="1"/>
  <c r="HZ77" i="1"/>
  <c r="HY77" i="1"/>
  <c r="HX77" i="1"/>
  <c r="HW77" i="1"/>
  <c r="HV77" i="1"/>
  <c r="HU77" i="1"/>
  <c r="HT77" i="1"/>
  <c r="HS77" i="1"/>
  <c r="HR77" i="1"/>
  <c r="HQ77" i="1"/>
  <c r="HP77" i="1"/>
  <c r="HO77" i="1"/>
  <c r="HN77" i="1"/>
  <c r="HM77" i="1"/>
  <c r="HL77" i="1"/>
  <c r="HK77" i="1"/>
  <c r="HJ77" i="1"/>
  <c r="HI77" i="1"/>
  <c r="HH77" i="1"/>
  <c r="HG77" i="1"/>
  <c r="HF77" i="1"/>
  <c r="HE77" i="1"/>
  <c r="HD77" i="1"/>
  <c r="HC77" i="1"/>
  <c r="HB77" i="1"/>
  <c r="HA77" i="1"/>
  <c r="GZ77" i="1"/>
  <c r="GY77" i="1"/>
  <c r="GX77" i="1"/>
  <c r="GW77" i="1"/>
  <c r="GV77" i="1"/>
  <c r="GU77" i="1"/>
  <c r="GT77" i="1"/>
  <c r="GS77" i="1"/>
  <c r="GR77" i="1"/>
  <c r="GQ77" i="1"/>
  <c r="GP77" i="1"/>
  <c r="GO77" i="1"/>
  <c r="GN77" i="1"/>
  <c r="GM77" i="1"/>
  <c r="GL77" i="1"/>
  <c r="GK77" i="1"/>
  <c r="GJ77" i="1"/>
  <c r="GI77" i="1"/>
  <c r="GH77" i="1"/>
  <c r="GG77" i="1"/>
  <c r="GF77" i="1"/>
  <c r="GE77" i="1"/>
  <c r="GD77" i="1"/>
  <c r="GC77" i="1"/>
  <c r="GB77" i="1"/>
  <c r="GA77" i="1"/>
  <c r="FZ77" i="1"/>
  <c r="FY77" i="1"/>
  <c r="FX77" i="1"/>
  <c r="FW77" i="1"/>
  <c r="FV77" i="1"/>
  <c r="FU77" i="1"/>
  <c r="FT77" i="1"/>
  <c r="FS77" i="1"/>
  <c r="FR77" i="1"/>
  <c r="FQ77" i="1"/>
  <c r="FP77" i="1"/>
  <c r="FO77" i="1"/>
  <c r="FN77" i="1"/>
  <c r="FM77" i="1"/>
  <c r="FL77" i="1"/>
  <c r="FK77" i="1"/>
  <c r="FJ77" i="1"/>
  <c r="FI77" i="1"/>
  <c r="FH77" i="1"/>
  <c r="FG77" i="1"/>
  <c r="FF77" i="1"/>
  <c r="FE77" i="1"/>
  <c r="FD77" i="1"/>
  <c r="FC77" i="1"/>
  <c r="FB77" i="1"/>
  <c r="FA77" i="1"/>
  <c r="EZ77" i="1"/>
  <c r="EY77" i="1"/>
  <c r="EX77" i="1"/>
  <c r="EW77" i="1"/>
  <c r="EV77" i="1"/>
  <c r="EU77" i="1"/>
  <c r="ET77" i="1"/>
  <c r="ES77" i="1"/>
  <c r="ER77" i="1"/>
  <c r="EQ77" i="1"/>
  <c r="EP77" i="1"/>
  <c r="EO77" i="1"/>
  <c r="EN77" i="1"/>
  <c r="EM77" i="1"/>
  <c r="EL77" i="1"/>
  <c r="EK77" i="1"/>
  <c r="EJ77" i="1"/>
  <c r="EI77" i="1"/>
  <c r="EH77" i="1"/>
  <c r="EG77" i="1"/>
  <c r="EF77" i="1"/>
  <c r="EE77" i="1"/>
  <c r="ED77" i="1"/>
  <c r="EC77" i="1"/>
  <c r="EB77" i="1"/>
  <c r="EA77" i="1"/>
  <c r="DZ77" i="1"/>
  <c r="DY77" i="1"/>
  <c r="DX77" i="1"/>
  <c r="DW77" i="1"/>
  <c r="DV77" i="1"/>
  <c r="DU77" i="1"/>
  <c r="DT77" i="1"/>
  <c r="DS77" i="1"/>
  <c r="DR77" i="1"/>
  <c r="DQ77" i="1"/>
  <c r="DP77" i="1"/>
  <c r="DO77" i="1"/>
  <c r="DN77" i="1"/>
  <c r="DM77" i="1"/>
  <c r="DL77" i="1"/>
  <c r="DK77" i="1"/>
  <c r="DJ77" i="1"/>
  <c r="DI77" i="1"/>
  <c r="DH77" i="1"/>
  <c r="DG77" i="1"/>
  <c r="DF77" i="1"/>
  <c r="DE77" i="1"/>
  <c r="DD77" i="1"/>
  <c r="DC77" i="1"/>
  <c r="DB77" i="1"/>
  <c r="DA77" i="1"/>
  <c r="CZ77" i="1"/>
  <c r="CY77" i="1"/>
  <c r="CX77" i="1"/>
  <c r="CW77" i="1"/>
  <c r="CV77" i="1"/>
  <c r="CU77" i="1"/>
  <c r="CT77" i="1"/>
  <c r="CS77" i="1"/>
  <c r="CR77" i="1"/>
  <c r="CQ77" i="1"/>
  <c r="CP77" i="1"/>
  <c r="CO77" i="1"/>
  <c r="CN77" i="1"/>
  <c r="CM77" i="1"/>
  <c r="CL77" i="1"/>
  <c r="CK77" i="1"/>
  <c r="CJ77" i="1"/>
  <c r="CI77" i="1"/>
  <c r="CH77" i="1"/>
  <c r="CG77" i="1"/>
  <c r="CF77" i="1"/>
  <c r="CE77" i="1"/>
  <c r="CD77" i="1"/>
  <c r="CC77" i="1"/>
  <c r="CB77" i="1"/>
  <c r="CA77" i="1"/>
  <c r="BZ77" i="1"/>
  <c r="BY77" i="1"/>
  <c r="BX77" i="1"/>
  <c r="BW77" i="1"/>
  <c r="BV77" i="1"/>
  <c r="BU77" i="1"/>
  <c r="BT77" i="1"/>
  <c r="BS77" i="1"/>
  <c r="BR77" i="1"/>
  <c r="BQ77" i="1"/>
  <c r="BP77" i="1"/>
  <c r="BO77" i="1"/>
  <c r="BN77" i="1"/>
  <c r="BM77" i="1"/>
  <c r="BL77" i="1"/>
  <c r="BK77" i="1"/>
  <c r="BJ77" i="1"/>
  <c r="BI77" i="1"/>
  <c r="BH77" i="1"/>
  <c r="BG77" i="1"/>
  <c r="BF77" i="1"/>
  <c r="BE77" i="1"/>
  <c r="BD77" i="1"/>
  <c r="BC77" i="1"/>
  <c r="BB77" i="1"/>
  <c r="BA77" i="1"/>
  <c r="AZ77" i="1"/>
  <c r="AY77" i="1"/>
  <c r="AX77" i="1"/>
  <c r="AW77" i="1"/>
  <c r="AV77" i="1"/>
  <c r="AU77" i="1"/>
  <c r="AT77" i="1"/>
  <c r="AS77" i="1"/>
  <c r="AR77" i="1"/>
  <c r="AQ77" i="1"/>
  <c r="AP77" i="1"/>
  <c r="AO77" i="1"/>
  <c r="AN77" i="1"/>
  <c r="AM77" i="1"/>
  <c r="AL77" i="1"/>
  <c r="AK77" i="1"/>
  <c r="AJ77" i="1"/>
  <c r="AI77" i="1"/>
  <c r="AH77" i="1"/>
  <c r="AG77" i="1"/>
  <c r="AF77" i="1"/>
  <c r="AE77" i="1"/>
  <c r="AD77" i="1"/>
  <c r="AC77" i="1"/>
  <c r="AB77" i="1"/>
  <c r="AA77" i="1"/>
  <c r="Z77" i="1"/>
  <c r="Y77" i="1"/>
  <c r="X77" i="1"/>
  <c r="W77" i="1"/>
  <c r="V77" i="1"/>
  <c r="U77" i="1"/>
  <c r="T77" i="1"/>
  <c r="S77" i="1"/>
  <c r="R77" i="1"/>
  <c r="Q77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C77" i="1"/>
  <c r="B77" i="1"/>
  <c r="IS58" i="1"/>
  <c r="IR58" i="1"/>
  <c r="IQ58" i="1"/>
  <c r="IP58" i="1"/>
  <c r="IO58" i="1"/>
  <c r="IN58" i="1"/>
  <c r="IM58" i="1"/>
  <c r="IL58" i="1"/>
  <c r="IK58" i="1"/>
  <c r="IJ58" i="1"/>
  <c r="II58" i="1"/>
  <c r="IH58" i="1"/>
  <c r="IG58" i="1"/>
  <c r="IF58" i="1"/>
  <c r="IE58" i="1"/>
  <c r="ID58" i="1"/>
  <c r="IC58" i="1"/>
  <c r="IB58" i="1"/>
  <c r="IA58" i="1"/>
  <c r="HZ58" i="1"/>
  <c r="HY58" i="1"/>
  <c r="HX58" i="1"/>
  <c r="HW58" i="1"/>
  <c r="HV58" i="1"/>
  <c r="HU58" i="1"/>
  <c r="HT58" i="1"/>
  <c r="HS58" i="1"/>
  <c r="HR58" i="1"/>
  <c r="HQ58" i="1"/>
  <c r="HP58" i="1"/>
  <c r="HO58" i="1"/>
  <c r="HN58" i="1"/>
  <c r="HM58" i="1"/>
  <c r="HL58" i="1"/>
  <c r="HK58" i="1"/>
  <c r="HJ58" i="1"/>
  <c r="HI58" i="1"/>
  <c r="HH58" i="1"/>
  <c r="HG58" i="1"/>
  <c r="HF58" i="1"/>
  <c r="HE58" i="1"/>
  <c r="HD58" i="1"/>
  <c r="HC58" i="1"/>
  <c r="HB58" i="1"/>
  <c r="HA58" i="1"/>
  <c r="GZ58" i="1"/>
  <c r="GY58" i="1"/>
  <c r="GX58" i="1"/>
  <c r="GW58" i="1"/>
  <c r="GV58" i="1"/>
  <c r="GU58" i="1"/>
  <c r="GT58" i="1"/>
  <c r="GS58" i="1"/>
  <c r="GR58" i="1"/>
  <c r="GQ58" i="1"/>
  <c r="GP58" i="1"/>
  <c r="GO58" i="1"/>
  <c r="GN58" i="1"/>
  <c r="GM58" i="1"/>
  <c r="GL58" i="1"/>
  <c r="GK58" i="1"/>
  <c r="GJ58" i="1"/>
  <c r="GI58" i="1"/>
  <c r="GH58" i="1"/>
  <c r="GG58" i="1"/>
  <c r="GF58" i="1"/>
  <c r="GE58" i="1"/>
  <c r="GD58" i="1"/>
  <c r="GC58" i="1"/>
  <c r="GB58" i="1"/>
  <c r="GA58" i="1"/>
  <c r="FZ58" i="1"/>
  <c r="FY58" i="1"/>
  <c r="FX58" i="1"/>
  <c r="FW58" i="1"/>
  <c r="FV58" i="1"/>
  <c r="FU58" i="1"/>
  <c r="FT58" i="1"/>
  <c r="FS58" i="1"/>
  <c r="FR58" i="1"/>
  <c r="FQ58" i="1"/>
  <c r="FP58" i="1"/>
  <c r="FO58" i="1"/>
  <c r="FN58" i="1"/>
  <c r="FM58" i="1"/>
  <c r="FL58" i="1"/>
  <c r="FK58" i="1"/>
  <c r="FJ58" i="1"/>
  <c r="FI58" i="1"/>
  <c r="FH58" i="1"/>
  <c r="FG58" i="1"/>
  <c r="FF58" i="1"/>
  <c r="FE58" i="1"/>
  <c r="FD58" i="1"/>
  <c r="FC58" i="1"/>
  <c r="FB58" i="1"/>
  <c r="FA58" i="1"/>
  <c r="EZ58" i="1"/>
  <c r="EY58" i="1"/>
  <c r="EX58" i="1"/>
  <c r="EW58" i="1"/>
  <c r="EV58" i="1"/>
  <c r="EU58" i="1"/>
  <c r="ET58" i="1"/>
  <c r="ES58" i="1"/>
  <c r="ER58" i="1"/>
  <c r="EQ58" i="1"/>
  <c r="EP58" i="1"/>
  <c r="EO58" i="1"/>
  <c r="EN58" i="1"/>
  <c r="EM58" i="1"/>
  <c r="EL58" i="1"/>
  <c r="EK58" i="1"/>
  <c r="EJ58" i="1"/>
  <c r="EI58" i="1"/>
  <c r="EH58" i="1"/>
  <c r="EG58" i="1"/>
  <c r="EF58" i="1"/>
  <c r="EE58" i="1"/>
  <c r="ED58" i="1"/>
  <c r="EC58" i="1"/>
  <c r="EB58" i="1"/>
  <c r="EA58" i="1"/>
  <c r="DZ58" i="1"/>
  <c r="DY58" i="1"/>
  <c r="DX58" i="1"/>
  <c r="DW58" i="1"/>
  <c r="DV58" i="1"/>
  <c r="DU58" i="1"/>
  <c r="DT58" i="1"/>
  <c r="DS58" i="1"/>
  <c r="DR58" i="1"/>
  <c r="DQ58" i="1"/>
  <c r="DP58" i="1"/>
  <c r="DO58" i="1"/>
  <c r="DN58" i="1"/>
  <c r="DM58" i="1"/>
  <c r="DL58" i="1"/>
  <c r="DK58" i="1"/>
  <c r="DJ58" i="1"/>
  <c r="DI58" i="1"/>
  <c r="DH58" i="1"/>
  <c r="DG58" i="1"/>
  <c r="DF58" i="1"/>
  <c r="DE58" i="1"/>
  <c r="DD58" i="1"/>
  <c r="DC58" i="1"/>
  <c r="DB58" i="1"/>
  <c r="DA58" i="1"/>
  <c r="CZ58" i="1"/>
  <c r="CY58" i="1"/>
  <c r="CX58" i="1"/>
  <c r="CW58" i="1"/>
  <c r="CV58" i="1"/>
  <c r="CU58" i="1"/>
  <c r="CT58" i="1"/>
  <c r="CS58" i="1"/>
  <c r="CR58" i="1"/>
  <c r="CQ58" i="1"/>
  <c r="CP58" i="1"/>
  <c r="CO58" i="1"/>
  <c r="CN58" i="1"/>
  <c r="CM58" i="1"/>
  <c r="CL58" i="1"/>
  <c r="CK58" i="1"/>
  <c r="CJ58" i="1"/>
  <c r="CI58" i="1"/>
  <c r="CH58" i="1"/>
  <c r="CG58" i="1"/>
  <c r="CF58" i="1"/>
  <c r="CE58" i="1"/>
  <c r="CD58" i="1"/>
  <c r="CC58" i="1"/>
  <c r="CB58" i="1"/>
  <c r="CA58" i="1"/>
  <c r="BZ58" i="1"/>
  <c r="BY58" i="1"/>
  <c r="BX58" i="1"/>
  <c r="BW58" i="1"/>
  <c r="BV58" i="1"/>
  <c r="BU58" i="1"/>
  <c r="BT58" i="1"/>
  <c r="BS58" i="1"/>
  <c r="BR58" i="1"/>
  <c r="BQ58" i="1"/>
  <c r="BP58" i="1"/>
  <c r="BO58" i="1"/>
  <c r="BN58" i="1"/>
  <c r="BM58" i="1"/>
  <c r="BL58" i="1"/>
  <c r="BK58" i="1"/>
  <c r="BJ58" i="1"/>
  <c r="BI58" i="1"/>
  <c r="BH58" i="1"/>
  <c r="BG58" i="1"/>
  <c r="BF58" i="1"/>
  <c r="BE58" i="1"/>
  <c r="BD58" i="1"/>
  <c r="BC58" i="1"/>
  <c r="BB58" i="1"/>
  <c r="BA58" i="1"/>
  <c r="AZ58" i="1"/>
  <c r="AY58" i="1"/>
  <c r="AX58" i="1"/>
  <c r="AW58" i="1"/>
  <c r="AV58" i="1"/>
  <c r="AU58" i="1"/>
  <c r="AT58" i="1"/>
  <c r="AS58" i="1"/>
  <c r="AR58" i="1"/>
  <c r="AQ58" i="1"/>
  <c r="AP58" i="1"/>
  <c r="AO58" i="1"/>
  <c r="AN58" i="1"/>
  <c r="AM58" i="1"/>
  <c r="AL58" i="1"/>
  <c r="AK58" i="1"/>
  <c r="AJ58" i="1"/>
  <c r="AI58" i="1"/>
  <c r="AH58" i="1"/>
  <c r="AG58" i="1"/>
  <c r="AF58" i="1"/>
  <c r="AE58" i="1"/>
  <c r="AD58" i="1"/>
  <c r="AC58" i="1"/>
  <c r="AB58" i="1"/>
  <c r="AA58" i="1"/>
  <c r="Z58" i="1"/>
  <c r="Y58" i="1"/>
  <c r="X58" i="1"/>
  <c r="W58" i="1"/>
  <c r="V58" i="1"/>
  <c r="U58" i="1"/>
  <c r="T58" i="1"/>
  <c r="S58" i="1"/>
  <c r="R58" i="1"/>
  <c r="Q58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C58" i="1"/>
  <c r="B58" i="1"/>
  <c r="GK50" i="1"/>
  <c r="GK49" i="1" s="1"/>
  <c r="GD50" i="1"/>
  <c r="GD49" i="1" s="1"/>
  <c r="GC50" i="1"/>
  <c r="GC49" i="1" s="1"/>
  <c r="GB50" i="1"/>
  <c r="GB49" i="1" s="1"/>
  <c r="GA50" i="1"/>
  <c r="GA49" i="1" s="1"/>
  <c r="FZ50" i="1"/>
  <c r="FP50" i="1"/>
  <c r="FP49" i="1" s="1"/>
  <c r="FM50" i="1"/>
  <c r="FL50" i="1"/>
  <c r="FL49" i="1" s="1"/>
  <c r="FK50" i="1"/>
  <c r="FK49" i="1" s="1"/>
  <c r="FJ50" i="1"/>
  <c r="FJ49" i="1" s="1"/>
  <c r="FI50" i="1"/>
  <c r="FI49" i="1" s="1"/>
  <c r="FH50" i="1"/>
  <c r="FH49" i="1" s="1"/>
  <c r="FG50" i="1"/>
  <c r="FG49" i="1" s="1"/>
  <c r="FF50" i="1"/>
  <c r="FF49" i="1" s="1"/>
  <c r="FE50" i="1"/>
  <c r="FE49" i="1" s="1"/>
  <c r="FD50" i="1"/>
  <c r="FD49" i="1" s="1"/>
  <c r="FC50" i="1"/>
  <c r="FC49" i="1" s="1"/>
  <c r="FB50" i="1"/>
  <c r="FB49" i="1" s="1"/>
  <c r="IS49" i="1"/>
  <c r="IR49" i="1"/>
  <c r="IQ49" i="1"/>
  <c r="IP49" i="1"/>
  <c r="IO49" i="1"/>
  <c r="IN49" i="1"/>
  <c r="IM49" i="1"/>
  <c r="IL49" i="1"/>
  <c r="IK49" i="1"/>
  <c r="IJ49" i="1"/>
  <c r="II49" i="1"/>
  <c r="IH49" i="1"/>
  <c r="IG49" i="1"/>
  <c r="IF49" i="1"/>
  <c r="IE49" i="1"/>
  <c r="ID49" i="1"/>
  <c r="IC49" i="1"/>
  <c r="IB49" i="1"/>
  <c r="IA49" i="1"/>
  <c r="HZ49" i="1"/>
  <c r="HY49" i="1"/>
  <c r="HX49" i="1"/>
  <c r="HW49" i="1"/>
  <c r="HV49" i="1"/>
  <c r="HU49" i="1"/>
  <c r="HT49" i="1"/>
  <c r="HS49" i="1"/>
  <c r="HR49" i="1"/>
  <c r="HQ49" i="1"/>
  <c r="HP49" i="1"/>
  <c r="HO49" i="1"/>
  <c r="HN49" i="1"/>
  <c r="HM49" i="1"/>
  <c r="HL49" i="1"/>
  <c r="HK49" i="1"/>
  <c r="HJ49" i="1"/>
  <c r="HI49" i="1"/>
  <c r="HH49" i="1"/>
  <c r="HG49" i="1"/>
  <c r="HF49" i="1"/>
  <c r="HE49" i="1"/>
  <c r="HD49" i="1"/>
  <c r="HC49" i="1"/>
  <c r="HB49" i="1"/>
  <c r="HA49" i="1"/>
  <c r="GZ49" i="1"/>
  <c r="GY49" i="1"/>
  <c r="GX49" i="1"/>
  <c r="GW49" i="1"/>
  <c r="GV49" i="1"/>
  <c r="GU49" i="1"/>
  <c r="GT49" i="1"/>
  <c r="GS49" i="1"/>
  <c r="GR49" i="1"/>
  <c r="GQ49" i="1"/>
  <c r="GP49" i="1"/>
  <c r="GO49" i="1"/>
  <c r="GN49" i="1"/>
  <c r="GM49" i="1"/>
  <c r="GL49" i="1"/>
  <c r="GJ49" i="1"/>
  <c r="GI49" i="1"/>
  <c r="GH49" i="1"/>
  <c r="GG49" i="1"/>
  <c r="GF49" i="1"/>
  <c r="GE49" i="1"/>
  <c r="FZ49" i="1"/>
  <c r="FY49" i="1"/>
  <c r="FX49" i="1"/>
  <c r="FW49" i="1"/>
  <c r="FV49" i="1"/>
  <c r="FU49" i="1"/>
  <c r="FT49" i="1"/>
  <c r="FS49" i="1"/>
  <c r="FR49" i="1"/>
  <c r="FQ49" i="1"/>
  <c r="FO49" i="1"/>
  <c r="FN49" i="1"/>
  <c r="FM49" i="1"/>
  <c r="FA49" i="1"/>
  <c r="EZ49" i="1"/>
  <c r="EY49" i="1"/>
  <c r="EX49" i="1"/>
  <c r="EW49" i="1"/>
  <c r="EV49" i="1"/>
  <c r="EU49" i="1"/>
  <c r="ET49" i="1"/>
  <c r="ES49" i="1"/>
  <c r="ER49" i="1"/>
  <c r="EQ49" i="1"/>
  <c r="EP49" i="1"/>
  <c r="EO49" i="1"/>
  <c r="EN49" i="1"/>
  <c r="EM49" i="1"/>
  <c r="EL49" i="1"/>
  <c r="EK49" i="1"/>
  <c r="EJ49" i="1"/>
  <c r="EI49" i="1"/>
  <c r="EH49" i="1"/>
  <c r="EG49" i="1"/>
  <c r="EF49" i="1"/>
  <c r="EE49" i="1"/>
  <c r="ED49" i="1"/>
  <c r="EC49" i="1"/>
  <c r="EB49" i="1"/>
  <c r="EA49" i="1"/>
  <c r="DZ49" i="1"/>
  <c r="DY49" i="1"/>
  <c r="DX49" i="1"/>
  <c r="DW49" i="1"/>
  <c r="DV49" i="1"/>
  <c r="DU49" i="1"/>
  <c r="DT49" i="1"/>
  <c r="DS49" i="1"/>
  <c r="DR49" i="1"/>
  <c r="DQ49" i="1"/>
  <c r="DP49" i="1"/>
  <c r="DO49" i="1"/>
  <c r="DN49" i="1"/>
  <c r="DM49" i="1"/>
  <c r="DL49" i="1"/>
  <c r="DK49" i="1"/>
  <c r="DJ49" i="1"/>
  <c r="DI49" i="1"/>
  <c r="DH49" i="1"/>
  <c r="DG49" i="1"/>
  <c r="DF49" i="1"/>
  <c r="DE49" i="1"/>
  <c r="DD49" i="1"/>
  <c r="DC49" i="1"/>
  <c r="DB49" i="1"/>
  <c r="DA49" i="1"/>
  <c r="CZ49" i="1"/>
  <c r="CY49" i="1"/>
  <c r="CX49" i="1"/>
  <c r="CW49" i="1"/>
  <c r="CV49" i="1"/>
  <c r="CU49" i="1"/>
  <c r="CT49" i="1"/>
  <c r="CS49" i="1"/>
  <c r="CR49" i="1"/>
  <c r="CQ49" i="1"/>
  <c r="CP49" i="1"/>
  <c r="CO49" i="1"/>
  <c r="CN49" i="1"/>
  <c r="CM49" i="1"/>
  <c r="CL49" i="1"/>
  <c r="CK49" i="1"/>
  <c r="CJ49" i="1"/>
  <c r="CI49" i="1"/>
  <c r="CH49" i="1"/>
  <c r="CG49" i="1"/>
  <c r="CF49" i="1"/>
  <c r="CE49" i="1"/>
  <c r="CD49" i="1"/>
  <c r="CC49" i="1"/>
  <c r="CB49" i="1"/>
  <c r="CA49" i="1"/>
  <c r="BZ49" i="1"/>
  <c r="BY49" i="1"/>
  <c r="BX49" i="1"/>
  <c r="BW49" i="1"/>
  <c r="BV49" i="1"/>
  <c r="BU49" i="1"/>
  <c r="BT49" i="1"/>
  <c r="BS49" i="1"/>
  <c r="BR49" i="1"/>
  <c r="BQ49" i="1"/>
  <c r="BP49" i="1"/>
  <c r="BO49" i="1"/>
  <c r="BN49" i="1"/>
  <c r="BM49" i="1"/>
  <c r="BL49" i="1"/>
  <c r="BK49" i="1"/>
  <c r="BJ49" i="1"/>
  <c r="BI49" i="1"/>
  <c r="BH49" i="1"/>
  <c r="BG49" i="1"/>
  <c r="BF49" i="1"/>
  <c r="BE49" i="1"/>
  <c r="BD49" i="1"/>
  <c r="BC49" i="1"/>
  <c r="BB49" i="1"/>
  <c r="BA49" i="1"/>
  <c r="AZ49" i="1"/>
  <c r="AY49" i="1"/>
  <c r="AX49" i="1"/>
  <c r="AW49" i="1"/>
  <c r="AV49" i="1"/>
  <c r="AU49" i="1"/>
  <c r="AT49" i="1"/>
  <c r="AS49" i="1"/>
  <c r="AR49" i="1"/>
  <c r="AQ49" i="1"/>
  <c r="AP49" i="1"/>
  <c r="AO49" i="1"/>
  <c r="AN49" i="1"/>
  <c r="AM49" i="1"/>
  <c r="AL49" i="1"/>
  <c r="AK49" i="1"/>
  <c r="AJ49" i="1"/>
  <c r="AI49" i="1"/>
  <c r="AH49" i="1"/>
  <c r="AG49" i="1"/>
  <c r="AF49" i="1"/>
  <c r="AE49" i="1"/>
  <c r="AD49" i="1"/>
  <c r="AC49" i="1"/>
  <c r="AB49" i="1"/>
  <c r="AA49" i="1"/>
  <c r="Z49" i="1"/>
  <c r="Y49" i="1"/>
  <c r="X49" i="1"/>
  <c r="W49" i="1"/>
  <c r="V49" i="1"/>
  <c r="U49" i="1"/>
  <c r="T49" i="1"/>
  <c r="S49" i="1"/>
  <c r="R49" i="1"/>
  <c r="Q49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C49" i="1"/>
  <c r="B49" i="1"/>
  <c r="IE48" i="1"/>
  <c r="IS44" i="1"/>
  <c r="IR44" i="1"/>
  <c r="IQ44" i="1"/>
  <c r="IP44" i="1"/>
  <c r="IO44" i="1"/>
  <c r="IN44" i="1"/>
  <c r="IM44" i="1"/>
  <c r="IL44" i="1"/>
  <c r="IK44" i="1"/>
  <c r="IJ44" i="1"/>
  <c r="II44" i="1"/>
  <c r="IH44" i="1"/>
  <c r="IG44" i="1"/>
  <c r="IF44" i="1"/>
  <c r="ID44" i="1"/>
  <c r="IC44" i="1"/>
  <c r="IB44" i="1"/>
  <c r="IA44" i="1"/>
  <c r="HZ44" i="1"/>
  <c r="HY44" i="1"/>
  <c r="HX44" i="1"/>
  <c r="HW44" i="1"/>
  <c r="HV44" i="1"/>
  <c r="HU44" i="1"/>
  <c r="HT44" i="1"/>
  <c r="HS44" i="1"/>
  <c r="HR44" i="1"/>
  <c r="HQ44" i="1"/>
  <c r="HP44" i="1"/>
  <c r="HO44" i="1"/>
  <c r="HN44" i="1"/>
  <c r="HM44" i="1"/>
  <c r="HL44" i="1"/>
  <c r="HK44" i="1"/>
  <c r="HJ44" i="1"/>
  <c r="HI44" i="1"/>
  <c r="HH44" i="1"/>
  <c r="HG44" i="1"/>
  <c r="HF44" i="1"/>
  <c r="HE44" i="1"/>
  <c r="HD44" i="1"/>
  <c r="HC44" i="1"/>
  <c r="HB44" i="1"/>
  <c r="HA44" i="1"/>
  <c r="GZ44" i="1"/>
  <c r="GY44" i="1"/>
  <c r="GX44" i="1"/>
  <c r="GW44" i="1"/>
  <c r="GV44" i="1"/>
  <c r="GU44" i="1"/>
  <c r="GT44" i="1"/>
  <c r="GS44" i="1"/>
  <c r="GR44" i="1"/>
  <c r="GQ44" i="1"/>
  <c r="GP44" i="1"/>
  <c r="GO44" i="1"/>
  <c r="GN44" i="1"/>
  <c r="GM44" i="1"/>
  <c r="GL44" i="1"/>
  <c r="GK44" i="1"/>
  <c r="GJ44" i="1"/>
  <c r="GI44" i="1"/>
  <c r="GH44" i="1"/>
  <c r="GG44" i="1"/>
  <c r="GF44" i="1"/>
  <c r="GE44" i="1"/>
  <c r="GD44" i="1"/>
  <c r="GC44" i="1"/>
  <c r="GB44" i="1"/>
  <c r="GA44" i="1"/>
  <c r="FZ44" i="1"/>
  <c r="FY44" i="1"/>
  <c r="FX44" i="1"/>
  <c r="FW44" i="1"/>
  <c r="FV44" i="1"/>
  <c r="FU44" i="1"/>
  <c r="FT44" i="1"/>
  <c r="FS44" i="1"/>
  <c r="FR44" i="1"/>
  <c r="FQ44" i="1"/>
  <c r="FP44" i="1"/>
  <c r="FO44" i="1"/>
  <c r="FN44" i="1"/>
  <c r="FM44" i="1"/>
  <c r="FL44" i="1"/>
  <c r="FK44" i="1"/>
  <c r="FJ44" i="1"/>
  <c r="FI44" i="1"/>
  <c r="FH44" i="1"/>
  <c r="FG44" i="1"/>
  <c r="FF44" i="1"/>
  <c r="FE44" i="1"/>
  <c r="FD44" i="1"/>
  <c r="FC44" i="1"/>
  <c r="FB44" i="1"/>
  <c r="FA44" i="1"/>
  <c r="EZ44" i="1"/>
  <c r="EY44" i="1"/>
  <c r="EX44" i="1"/>
  <c r="EW44" i="1"/>
  <c r="EV44" i="1"/>
  <c r="EU44" i="1"/>
  <c r="ET44" i="1"/>
  <c r="ES44" i="1"/>
  <c r="ER44" i="1"/>
  <c r="EQ44" i="1"/>
  <c r="EP44" i="1"/>
  <c r="EC44" i="1"/>
  <c r="EB44" i="1"/>
  <c r="EA44" i="1"/>
  <c r="DZ44" i="1"/>
  <c r="DY44" i="1"/>
  <c r="DX44" i="1"/>
  <c r="DW44" i="1"/>
  <c r="DV44" i="1"/>
  <c r="DU44" i="1"/>
  <c r="DT44" i="1"/>
  <c r="DS44" i="1"/>
  <c r="DR44" i="1"/>
  <c r="DQ44" i="1"/>
  <c r="DP44" i="1"/>
  <c r="DO44" i="1"/>
  <c r="DN44" i="1"/>
  <c r="DM44" i="1"/>
  <c r="DL44" i="1"/>
  <c r="DK44" i="1"/>
  <c r="DJ44" i="1"/>
  <c r="DI44" i="1"/>
  <c r="DH44" i="1"/>
  <c r="DG44" i="1"/>
  <c r="DF44" i="1"/>
  <c r="DE44" i="1"/>
  <c r="DD44" i="1"/>
  <c r="DC44" i="1"/>
  <c r="DB44" i="1"/>
  <c r="DA44" i="1"/>
  <c r="CZ44" i="1"/>
  <c r="CY44" i="1"/>
  <c r="CX44" i="1"/>
  <c r="CW44" i="1"/>
  <c r="CV44" i="1"/>
  <c r="CU44" i="1"/>
  <c r="CT44" i="1"/>
  <c r="CS44" i="1"/>
  <c r="CR44" i="1"/>
  <c r="CQ44" i="1"/>
  <c r="CP44" i="1"/>
  <c r="CO44" i="1"/>
  <c r="CN44" i="1"/>
  <c r="CM44" i="1"/>
  <c r="CL44" i="1"/>
  <c r="CK44" i="1"/>
  <c r="CJ44" i="1"/>
  <c r="CI44" i="1"/>
  <c r="CH44" i="1"/>
  <c r="CG44" i="1"/>
  <c r="CF44" i="1"/>
  <c r="CE44" i="1"/>
  <c r="CD44" i="1"/>
  <c r="CC44" i="1"/>
  <c r="CB44" i="1"/>
  <c r="CA44" i="1"/>
  <c r="BZ44" i="1"/>
  <c r="BY44" i="1"/>
  <c r="BX44" i="1"/>
  <c r="BW44" i="1"/>
  <c r="BV44" i="1"/>
  <c r="BU44" i="1"/>
  <c r="BT44" i="1"/>
  <c r="BS44" i="1"/>
  <c r="BR44" i="1"/>
  <c r="BQ44" i="1"/>
  <c r="BP44" i="1"/>
  <c r="BO44" i="1"/>
  <c r="BN44" i="1"/>
  <c r="BM44" i="1"/>
  <c r="BL44" i="1"/>
  <c r="BK44" i="1"/>
  <c r="BJ44" i="1"/>
  <c r="BI44" i="1"/>
  <c r="BH44" i="1"/>
  <c r="BG44" i="1"/>
  <c r="BF44" i="1"/>
  <c r="BE44" i="1"/>
  <c r="BD44" i="1"/>
  <c r="BC44" i="1"/>
  <c r="BB44" i="1"/>
  <c r="BA44" i="1"/>
  <c r="AZ44" i="1"/>
  <c r="AY44" i="1"/>
  <c r="AX44" i="1"/>
  <c r="AW44" i="1"/>
  <c r="AV44" i="1"/>
  <c r="AU44" i="1"/>
  <c r="AT44" i="1"/>
  <c r="AS44" i="1"/>
  <c r="AR44" i="1"/>
  <c r="AQ44" i="1"/>
  <c r="AP44" i="1"/>
  <c r="AO44" i="1"/>
  <c r="AN44" i="1"/>
  <c r="AM44" i="1"/>
  <c r="AL44" i="1"/>
  <c r="AK44" i="1"/>
  <c r="AJ44" i="1"/>
  <c r="AI44" i="1"/>
  <c r="AH44" i="1"/>
  <c r="AG44" i="1"/>
  <c r="AF44" i="1"/>
  <c r="AE44" i="1"/>
  <c r="AD44" i="1"/>
  <c r="AC44" i="1"/>
  <c r="AB44" i="1"/>
  <c r="AA44" i="1"/>
  <c r="Z44" i="1"/>
  <c r="Y44" i="1"/>
  <c r="X44" i="1"/>
  <c r="W44" i="1"/>
  <c r="V44" i="1"/>
  <c r="U44" i="1"/>
  <c r="T44" i="1"/>
  <c r="S44" i="1"/>
  <c r="R44" i="1"/>
  <c r="Q44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C44" i="1"/>
  <c r="B44" i="1"/>
  <c r="IS27" i="1"/>
  <c r="IR27" i="1"/>
  <c r="IR16" i="1" s="1"/>
  <c r="IQ27" i="1"/>
  <c r="IQ16" i="1" s="1"/>
  <c r="IP27" i="1"/>
  <c r="IP16" i="1" s="1"/>
  <c r="IO27" i="1"/>
  <c r="IN27" i="1"/>
  <c r="IM27" i="1"/>
  <c r="IM16" i="1" s="1"/>
  <c r="IL27" i="1"/>
  <c r="IK27" i="1"/>
  <c r="IK16" i="1" s="1"/>
  <c r="IJ27" i="1"/>
  <c r="IJ16" i="1" s="1"/>
  <c r="II27" i="1"/>
  <c r="II16" i="1" s="1"/>
  <c r="IH27" i="1"/>
  <c r="IH16" i="1" s="1"/>
  <c r="IG27" i="1"/>
  <c r="IG16" i="1" s="1"/>
  <c r="IF27" i="1"/>
  <c r="IF16" i="1" s="1"/>
  <c r="IE27" i="1"/>
  <c r="ID27" i="1"/>
  <c r="IC27" i="1"/>
  <c r="IB27" i="1"/>
  <c r="IB16" i="1" s="1"/>
  <c r="IA27" i="1"/>
  <c r="IA16" i="1" s="1"/>
  <c r="HZ27" i="1"/>
  <c r="HZ16" i="1" s="1"/>
  <c r="HY27" i="1"/>
  <c r="HY16" i="1" s="1"/>
  <c r="HX27" i="1"/>
  <c r="HX16" i="1" s="1"/>
  <c r="HW27" i="1"/>
  <c r="HW16" i="1" s="1"/>
  <c r="HV27" i="1"/>
  <c r="HU27" i="1"/>
  <c r="HU16" i="1" s="1"/>
  <c r="HT27" i="1"/>
  <c r="HT16" i="1" s="1"/>
  <c r="HS27" i="1"/>
  <c r="HS16" i="1" s="1"/>
  <c r="HR27" i="1"/>
  <c r="HR16" i="1" s="1"/>
  <c r="HQ27" i="1"/>
  <c r="HQ16" i="1" s="1"/>
  <c r="HP27" i="1"/>
  <c r="HP16" i="1" s="1"/>
  <c r="HO27" i="1"/>
  <c r="HO16" i="1" s="1"/>
  <c r="HN27" i="1"/>
  <c r="HM27" i="1"/>
  <c r="HM16" i="1" s="1"/>
  <c r="HL27" i="1"/>
  <c r="HL16" i="1" s="1"/>
  <c r="HK27" i="1"/>
  <c r="HK16" i="1" s="1"/>
  <c r="HJ27" i="1"/>
  <c r="HJ16" i="1" s="1"/>
  <c r="HI27" i="1"/>
  <c r="HI16" i="1" s="1"/>
  <c r="HH27" i="1"/>
  <c r="HH16" i="1" s="1"/>
  <c r="HG27" i="1"/>
  <c r="HG16" i="1" s="1"/>
  <c r="HF27" i="1"/>
  <c r="HE27" i="1"/>
  <c r="HE16" i="1" s="1"/>
  <c r="HD27" i="1"/>
  <c r="HD16" i="1" s="1"/>
  <c r="HC27" i="1"/>
  <c r="HC16" i="1" s="1"/>
  <c r="HB27" i="1"/>
  <c r="HA27" i="1"/>
  <c r="HA16" i="1" s="1"/>
  <c r="GZ27" i="1"/>
  <c r="GZ16" i="1" s="1"/>
  <c r="GY27" i="1"/>
  <c r="GY16" i="1" s="1"/>
  <c r="GX27" i="1"/>
  <c r="GW27" i="1"/>
  <c r="GW16" i="1" s="1"/>
  <c r="GV27" i="1"/>
  <c r="GV16" i="1" s="1"/>
  <c r="GU27" i="1"/>
  <c r="GU16" i="1" s="1"/>
  <c r="GT27" i="1"/>
  <c r="GT16" i="1" s="1"/>
  <c r="GS27" i="1"/>
  <c r="GS16" i="1" s="1"/>
  <c r="GR27" i="1"/>
  <c r="GR16" i="1" s="1"/>
  <c r="GQ27" i="1"/>
  <c r="GQ16" i="1" s="1"/>
  <c r="GP27" i="1"/>
  <c r="GO27" i="1"/>
  <c r="GO16" i="1" s="1"/>
  <c r="GN27" i="1"/>
  <c r="GN16" i="1" s="1"/>
  <c r="GM27" i="1"/>
  <c r="GM16" i="1" s="1"/>
  <c r="GL27" i="1"/>
  <c r="GL16" i="1" s="1"/>
  <c r="GK27" i="1"/>
  <c r="GK16" i="1" s="1"/>
  <c r="GJ27" i="1"/>
  <c r="GJ16" i="1" s="1"/>
  <c r="GI27" i="1"/>
  <c r="GI16" i="1" s="1"/>
  <c r="GH27" i="1"/>
  <c r="GG27" i="1"/>
  <c r="GG16" i="1" s="1"/>
  <c r="GF27" i="1"/>
  <c r="GF16" i="1" s="1"/>
  <c r="GE27" i="1"/>
  <c r="GE16" i="1" s="1"/>
  <c r="GD27" i="1"/>
  <c r="GD16" i="1" s="1"/>
  <c r="GC27" i="1"/>
  <c r="GB27" i="1"/>
  <c r="GB16" i="1" s="1"/>
  <c r="GA27" i="1"/>
  <c r="GA16" i="1" s="1"/>
  <c r="FZ27" i="1"/>
  <c r="FY27" i="1"/>
  <c r="FY16" i="1" s="1"/>
  <c r="FX27" i="1"/>
  <c r="FX16" i="1" s="1"/>
  <c r="FW27" i="1"/>
  <c r="FW16" i="1" s="1"/>
  <c r="FV27" i="1"/>
  <c r="FV16" i="1" s="1"/>
  <c r="FU27" i="1"/>
  <c r="FT27" i="1"/>
  <c r="FT16" i="1" s="1"/>
  <c r="FS27" i="1"/>
  <c r="FS16" i="1" s="1"/>
  <c r="FR27" i="1"/>
  <c r="FQ27" i="1"/>
  <c r="FQ16" i="1" s="1"/>
  <c r="FP27" i="1"/>
  <c r="FP16" i="1" s="1"/>
  <c r="FO27" i="1"/>
  <c r="FO16" i="1" s="1"/>
  <c r="FN27" i="1"/>
  <c r="FN16" i="1" s="1"/>
  <c r="FM27" i="1"/>
  <c r="FL27" i="1"/>
  <c r="FL16" i="1" s="1"/>
  <c r="FK27" i="1"/>
  <c r="FK16" i="1" s="1"/>
  <c r="FJ27" i="1"/>
  <c r="FI27" i="1"/>
  <c r="FI16" i="1" s="1"/>
  <c r="FH27" i="1"/>
  <c r="FH16" i="1" s="1"/>
  <c r="FG27" i="1"/>
  <c r="FG16" i="1" s="1"/>
  <c r="FF27" i="1"/>
  <c r="FF16" i="1" s="1"/>
  <c r="FE27" i="1"/>
  <c r="FD27" i="1"/>
  <c r="FD16" i="1" s="1"/>
  <c r="FC27" i="1"/>
  <c r="FC16" i="1" s="1"/>
  <c r="FB27" i="1"/>
  <c r="FA27" i="1"/>
  <c r="FA16" i="1" s="1"/>
  <c r="EZ27" i="1"/>
  <c r="EZ16" i="1" s="1"/>
  <c r="EY27" i="1"/>
  <c r="EY16" i="1" s="1"/>
  <c r="EX27" i="1"/>
  <c r="EX16" i="1" s="1"/>
  <c r="EW27" i="1"/>
  <c r="EV27" i="1"/>
  <c r="EV16" i="1" s="1"/>
  <c r="EU27" i="1"/>
  <c r="EU16" i="1" s="1"/>
  <c r="ET27" i="1"/>
  <c r="ES27" i="1"/>
  <c r="ES16" i="1" s="1"/>
  <c r="ER27" i="1"/>
  <c r="ER16" i="1" s="1"/>
  <c r="EQ27" i="1"/>
  <c r="EQ16" i="1" s="1"/>
  <c r="EP27" i="1"/>
  <c r="EP16" i="1" s="1"/>
  <c r="EO27" i="1"/>
  <c r="EN27" i="1"/>
  <c r="EN16" i="1" s="1"/>
  <c r="EN48" i="1" s="1"/>
  <c r="EN56" i="1" s="1"/>
  <c r="EM27" i="1"/>
  <c r="EM16" i="1" s="1"/>
  <c r="EL27" i="1"/>
  <c r="EK27" i="1"/>
  <c r="EK16" i="1" s="1"/>
  <c r="EJ27" i="1"/>
  <c r="EJ16" i="1" s="1"/>
  <c r="EI27" i="1"/>
  <c r="EI16" i="1" s="1"/>
  <c r="EH27" i="1"/>
  <c r="EG27" i="1"/>
  <c r="EF27" i="1"/>
  <c r="EF16" i="1" s="1"/>
  <c r="EE27" i="1"/>
  <c r="EE16" i="1" s="1"/>
  <c r="ED27" i="1"/>
  <c r="EC27" i="1"/>
  <c r="EC16" i="1" s="1"/>
  <c r="EB27" i="1"/>
  <c r="EB16" i="1" s="1"/>
  <c r="EA27" i="1"/>
  <c r="EA16" i="1" s="1"/>
  <c r="DZ27" i="1"/>
  <c r="DZ16" i="1" s="1"/>
  <c r="DY27" i="1"/>
  <c r="DX27" i="1"/>
  <c r="DX16" i="1" s="1"/>
  <c r="DW27" i="1"/>
  <c r="DW16" i="1" s="1"/>
  <c r="DV27" i="1"/>
  <c r="DU27" i="1"/>
  <c r="DU16" i="1" s="1"/>
  <c r="DT27" i="1"/>
  <c r="DT16" i="1" s="1"/>
  <c r="DS27" i="1"/>
  <c r="DS16" i="1" s="1"/>
  <c r="DR27" i="1"/>
  <c r="DR16" i="1" s="1"/>
  <c r="DQ27" i="1"/>
  <c r="DP27" i="1"/>
  <c r="DP16" i="1" s="1"/>
  <c r="DO27" i="1"/>
  <c r="DO16" i="1" s="1"/>
  <c r="DN27" i="1"/>
  <c r="DM27" i="1"/>
  <c r="DM16" i="1" s="1"/>
  <c r="DL27" i="1"/>
  <c r="DL16" i="1" s="1"/>
  <c r="DK27" i="1"/>
  <c r="DK16" i="1" s="1"/>
  <c r="DJ27" i="1"/>
  <c r="DJ16" i="1" s="1"/>
  <c r="DI27" i="1"/>
  <c r="DH27" i="1"/>
  <c r="DH16" i="1" s="1"/>
  <c r="DG27" i="1"/>
  <c r="DG16" i="1" s="1"/>
  <c r="DF27" i="1"/>
  <c r="DE27" i="1"/>
  <c r="DE16" i="1" s="1"/>
  <c r="DD27" i="1"/>
  <c r="DD16" i="1" s="1"/>
  <c r="DC27" i="1"/>
  <c r="DC16" i="1" s="1"/>
  <c r="DB27" i="1"/>
  <c r="DB16" i="1" s="1"/>
  <c r="DA27" i="1"/>
  <c r="CZ27" i="1"/>
  <c r="CZ16" i="1" s="1"/>
  <c r="CY27" i="1"/>
  <c r="CY16" i="1" s="1"/>
  <c r="CX27" i="1"/>
  <c r="CW27" i="1"/>
  <c r="CW16" i="1" s="1"/>
  <c r="CV27" i="1"/>
  <c r="CV16" i="1" s="1"/>
  <c r="CU27" i="1"/>
  <c r="CU16" i="1" s="1"/>
  <c r="CT27" i="1"/>
  <c r="CT16" i="1" s="1"/>
  <c r="CS27" i="1"/>
  <c r="CR27" i="1"/>
  <c r="CR16" i="1" s="1"/>
  <c r="CQ27" i="1"/>
  <c r="CQ16" i="1" s="1"/>
  <c r="CP27" i="1"/>
  <c r="CO27" i="1"/>
  <c r="CO16" i="1" s="1"/>
  <c r="CN27" i="1"/>
  <c r="CN16" i="1" s="1"/>
  <c r="CM27" i="1"/>
  <c r="CM16" i="1" s="1"/>
  <c r="CL27" i="1"/>
  <c r="CL16" i="1" s="1"/>
  <c r="CK27" i="1"/>
  <c r="CJ27" i="1"/>
  <c r="CJ16" i="1" s="1"/>
  <c r="CI27" i="1"/>
  <c r="CI16" i="1" s="1"/>
  <c r="CH27" i="1"/>
  <c r="CG27" i="1"/>
  <c r="CF27" i="1"/>
  <c r="CF16" i="1" s="1"/>
  <c r="CE27" i="1"/>
  <c r="CE16" i="1" s="1"/>
  <c r="CD27" i="1"/>
  <c r="CD16" i="1" s="1"/>
  <c r="CC27" i="1"/>
  <c r="CC16" i="1" s="1"/>
  <c r="CB27" i="1"/>
  <c r="CB16" i="1" s="1"/>
  <c r="CA27" i="1"/>
  <c r="CA16" i="1" s="1"/>
  <c r="BZ27" i="1"/>
  <c r="BY27" i="1"/>
  <c r="BX27" i="1"/>
  <c r="BX16" i="1" s="1"/>
  <c r="BW27" i="1"/>
  <c r="BW16" i="1" s="1"/>
  <c r="BV27" i="1"/>
  <c r="BU27" i="1"/>
  <c r="BU16" i="1" s="1"/>
  <c r="BT27" i="1"/>
  <c r="BT16" i="1" s="1"/>
  <c r="BS27" i="1"/>
  <c r="BS16" i="1" s="1"/>
  <c r="BR27" i="1"/>
  <c r="BQ27" i="1"/>
  <c r="BP27" i="1"/>
  <c r="BP16" i="1" s="1"/>
  <c r="BO27" i="1"/>
  <c r="BO16" i="1" s="1"/>
  <c r="BN27" i="1"/>
  <c r="BN16" i="1" s="1"/>
  <c r="BM27" i="1"/>
  <c r="BM16" i="1" s="1"/>
  <c r="BL27" i="1"/>
  <c r="BL16" i="1" s="1"/>
  <c r="BK27" i="1"/>
  <c r="BK16" i="1" s="1"/>
  <c r="BJ27" i="1"/>
  <c r="BI27" i="1"/>
  <c r="BH27" i="1"/>
  <c r="BH16" i="1" s="1"/>
  <c r="BG27" i="1"/>
  <c r="BG16" i="1" s="1"/>
  <c r="BF27" i="1"/>
  <c r="BF16" i="1" s="1"/>
  <c r="BE27" i="1"/>
  <c r="BE16" i="1" s="1"/>
  <c r="BD27" i="1"/>
  <c r="BD16" i="1" s="1"/>
  <c r="BC27" i="1"/>
  <c r="BC16" i="1" s="1"/>
  <c r="BB27" i="1"/>
  <c r="BA27" i="1"/>
  <c r="AZ27" i="1"/>
  <c r="AZ16" i="1" s="1"/>
  <c r="AY27" i="1"/>
  <c r="AY16" i="1" s="1"/>
  <c r="AX27" i="1"/>
  <c r="AX16" i="1" s="1"/>
  <c r="AW27" i="1"/>
  <c r="AW16" i="1" s="1"/>
  <c r="AV27" i="1"/>
  <c r="AV16" i="1" s="1"/>
  <c r="AU27" i="1"/>
  <c r="AU16" i="1" s="1"/>
  <c r="AT27" i="1"/>
  <c r="AS27" i="1"/>
  <c r="AR27" i="1"/>
  <c r="AR16" i="1" s="1"/>
  <c r="AQ27" i="1"/>
  <c r="AQ16" i="1" s="1"/>
  <c r="AP27" i="1"/>
  <c r="AP16" i="1" s="1"/>
  <c r="AO27" i="1"/>
  <c r="AO16" i="1" s="1"/>
  <c r="AN27" i="1"/>
  <c r="AN16" i="1" s="1"/>
  <c r="AM27" i="1"/>
  <c r="AM16" i="1" s="1"/>
  <c r="AL27" i="1"/>
  <c r="AK27" i="1"/>
  <c r="AJ27" i="1"/>
  <c r="AJ16" i="1" s="1"/>
  <c r="AI27" i="1"/>
  <c r="AI16" i="1" s="1"/>
  <c r="AH27" i="1"/>
  <c r="AH16" i="1" s="1"/>
  <c r="AG27" i="1"/>
  <c r="AG16" i="1" s="1"/>
  <c r="AF27" i="1"/>
  <c r="AF16" i="1" s="1"/>
  <c r="AE27" i="1"/>
  <c r="AE16" i="1" s="1"/>
  <c r="AD27" i="1"/>
  <c r="AC27" i="1"/>
  <c r="AB27" i="1"/>
  <c r="AB16" i="1" s="1"/>
  <c r="AA27" i="1"/>
  <c r="AA16" i="1" s="1"/>
  <c r="Z27" i="1"/>
  <c r="Z16" i="1" s="1"/>
  <c r="Y27" i="1"/>
  <c r="Y16" i="1" s="1"/>
  <c r="X27" i="1"/>
  <c r="X16" i="1" s="1"/>
  <c r="W27" i="1"/>
  <c r="W16" i="1" s="1"/>
  <c r="V27" i="1"/>
  <c r="U27" i="1"/>
  <c r="T27" i="1"/>
  <c r="T16" i="1" s="1"/>
  <c r="S27" i="1"/>
  <c r="S16" i="1" s="1"/>
  <c r="R27" i="1"/>
  <c r="R16" i="1" s="1"/>
  <c r="Q27" i="1"/>
  <c r="Q16" i="1" s="1"/>
  <c r="P27" i="1"/>
  <c r="P16" i="1" s="1"/>
  <c r="O27" i="1"/>
  <c r="O16" i="1" s="1"/>
  <c r="N27" i="1"/>
  <c r="M27" i="1"/>
  <c r="L27" i="1"/>
  <c r="L16" i="1" s="1"/>
  <c r="K27" i="1"/>
  <c r="K16" i="1" s="1"/>
  <c r="J27" i="1"/>
  <c r="I27" i="1"/>
  <c r="I16" i="1" s="1"/>
  <c r="H27" i="1"/>
  <c r="H16" i="1" s="1"/>
  <c r="G27" i="1"/>
  <c r="G16" i="1" s="1"/>
  <c r="F27" i="1"/>
  <c r="E27" i="1"/>
  <c r="D27" i="1"/>
  <c r="D16" i="1" s="1"/>
  <c r="C27" i="1"/>
  <c r="C16" i="1" s="1"/>
  <c r="B27" i="1"/>
  <c r="B16" i="1" s="1"/>
  <c r="CG18" i="1"/>
  <c r="CG16" i="1" s="1"/>
  <c r="IS16" i="1"/>
  <c r="IO16" i="1"/>
  <c r="IN16" i="1"/>
  <c r="IL16" i="1"/>
  <c r="ID16" i="1"/>
  <c r="IC16" i="1"/>
  <c r="HV16" i="1"/>
  <c r="HN16" i="1"/>
  <c r="HF16" i="1"/>
  <c r="HB16" i="1"/>
  <c r="GX16" i="1"/>
  <c r="GP16" i="1"/>
  <c r="GH16" i="1"/>
  <c r="GC16" i="1"/>
  <c r="FZ16" i="1"/>
  <c r="FU16" i="1"/>
  <c r="FR16" i="1"/>
  <c r="FM16" i="1"/>
  <c r="FJ16" i="1"/>
  <c r="FE16" i="1"/>
  <c r="FB16" i="1"/>
  <c r="EW16" i="1"/>
  <c r="ET16" i="1"/>
  <c r="EO16" i="1"/>
  <c r="EO48" i="1" s="1"/>
  <c r="EL16" i="1"/>
  <c r="EH16" i="1"/>
  <c r="EG16" i="1"/>
  <c r="ED16" i="1"/>
  <c r="DY16" i="1"/>
  <c r="DV16" i="1"/>
  <c r="DQ16" i="1"/>
  <c r="DN16" i="1"/>
  <c r="DI16" i="1"/>
  <c r="DF16" i="1"/>
  <c r="DA16" i="1"/>
  <c r="CX16" i="1"/>
  <c r="CS16" i="1"/>
  <c r="CP16" i="1"/>
  <c r="CK16" i="1"/>
  <c r="CH16" i="1"/>
  <c r="BZ16" i="1"/>
  <c r="BY16" i="1"/>
  <c r="BV16" i="1"/>
  <c r="BR16" i="1"/>
  <c r="BQ16" i="1"/>
  <c r="BJ16" i="1"/>
  <c r="BI16" i="1"/>
  <c r="BB16" i="1"/>
  <c r="BA16" i="1"/>
  <c r="AT16" i="1"/>
  <c r="AS16" i="1"/>
  <c r="AL16" i="1"/>
  <c r="AK16" i="1"/>
  <c r="AD16" i="1"/>
  <c r="AC16" i="1"/>
  <c r="V16" i="1"/>
  <c r="U16" i="1"/>
  <c r="N16" i="1"/>
  <c r="M16" i="1"/>
  <c r="J16" i="1"/>
  <c r="F16" i="1"/>
  <c r="E16" i="1"/>
  <c r="IS5" i="1"/>
  <c r="IR5" i="1"/>
  <c r="IQ5" i="1"/>
  <c r="IP5" i="1"/>
  <c r="IO5" i="1"/>
  <c r="IN5" i="1"/>
  <c r="IM5" i="1"/>
  <c r="IL5" i="1"/>
  <c r="IK5" i="1"/>
  <c r="IJ5" i="1"/>
  <c r="II5" i="1"/>
  <c r="IH5" i="1"/>
  <c r="IG5" i="1"/>
  <c r="IF5" i="1"/>
  <c r="ID5" i="1"/>
  <c r="IC5" i="1"/>
  <c r="IB5" i="1"/>
  <c r="IA5" i="1"/>
  <c r="HZ5" i="1"/>
  <c r="HY5" i="1"/>
  <c r="HX5" i="1"/>
  <c r="HW5" i="1"/>
  <c r="HV5" i="1"/>
  <c r="HU5" i="1"/>
  <c r="HT5" i="1"/>
  <c r="HS5" i="1"/>
  <c r="HR5" i="1"/>
  <c r="HQ5" i="1"/>
  <c r="HP5" i="1"/>
  <c r="HO5" i="1"/>
  <c r="HN5" i="1"/>
  <c r="HM5" i="1"/>
  <c r="HL5" i="1"/>
  <c r="HK5" i="1"/>
  <c r="HJ5" i="1"/>
  <c r="HI5" i="1"/>
  <c r="HH5" i="1"/>
  <c r="HG5" i="1"/>
  <c r="HF5" i="1"/>
  <c r="HE5" i="1"/>
  <c r="HD5" i="1"/>
  <c r="HC5" i="1"/>
  <c r="HB5" i="1"/>
  <c r="HA5" i="1"/>
  <c r="GZ5" i="1"/>
  <c r="GY5" i="1"/>
  <c r="GX5" i="1"/>
  <c r="GW5" i="1"/>
  <c r="GV5" i="1"/>
  <c r="GU5" i="1"/>
  <c r="GT5" i="1"/>
  <c r="GS5" i="1"/>
  <c r="GR5" i="1"/>
  <c r="GQ5" i="1"/>
  <c r="GP5" i="1"/>
  <c r="GO5" i="1"/>
  <c r="GN5" i="1"/>
  <c r="GM5" i="1"/>
  <c r="GL5" i="1"/>
  <c r="GK5" i="1"/>
  <c r="GJ5" i="1"/>
  <c r="GI5" i="1"/>
  <c r="GH5" i="1"/>
  <c r="GG5" i="1"/>
  <c r="GF5" i="1"/>
  <c r="GE5" i="1"/>
  <c r="GD5" i="1"/>
  <c r="GC5" i="1"/>
  <c r="GB5" i="1"/>
  <c r="GA5" i="1"/>
  <c r="FZ5" i="1"/>
  <c r="FY5" i="1"/>
  <c r="FX5" i="1"/>
  <c r="FW5" i="1"/>
  <c r="FV5" i="1"/>
  <c r="FU5" i="1"/>
  <c r="FT5" i="1"/>
  <c r="FS5" i="1"/>
  <c r="FR5" i="1"/>
  <c r="FQ5" i="1"/>
  <c r="FP5" i="1"/>
  <c r="FO5" i="1"/>
  <c r="FN5" i="1"/>
  <c r="FM5" i="1"/>
  <c r="FL5" i="1"/>
  <c r="FK5" i="1"/>
  <c r="FJ5" i="1"/>
  <c r="FI5" i="1"/>
  <c r="FH5" i="1"/>
  <c r="FG5" i="1"/>
  <c r="FF5" i="1"/>
  <c r="FE5" i="1"/>
  <c r="FD5" i="1"/>
  <c r="FC5" i="1"/>
  <c r="FB5" i="1"/>
  <c r="FA5" i="1"/>
  <c r="EZ5" i="1"/>
  <c r="EY5" i="1"/>
  <c r="EX5" i="1"/>
  <c r="EW5" i="1"/>
  <c r="EV5" i="1"/>
  <c r="EU5" i="1"/>
  <c r="ET5" i="1"/>
  <c r="ES5" i="1"/>
  <c r="ER5" i="1"/>
  <c r="EQ5" i="1"/>
  <c r="EP5" i="1"/>
  <c r="EM5" i="1"/>
  <c r="EL5" i="1"/>
  <c r="EK5" i="1"/>
  <c r="EJ5" i="1"/>
  <c r="EI5" i="1"/>
  <c r="EH5" i="1"/>
  <c r="EG5" i="1"/>
  <c r="EG48" i="1" s="1"/>
  <c r="EF5" i="1"/>
  <c r="EE5" i="1"/>
  <c r="ED5" i="1"/>
  <c r="EC5" i="1"/>
  <c r="EB5" i="1"/>
  <c r="EA5" i="1"/>
  <c r="DZ5" i="1"/>
  <c r="DY5" i="1"/>
  <c r="DY48" i="1" s="1"/>
  <c r="DX5" i="1"/>
  <c r="DW5" i="1"/>
  <c r="DV5" i="1"/>
  <c r="DU5" i="1"/>
  <c r="DT5" i="1"/>
  <c r="DS5" i="1"/>
  <c r="DR5" i="1"/>
  <c r="DQ5" i="1"/>
  <c r="DP5" i="1"/>
  <c r="DO5" i="1"/>
  <c r="DN5" i="1"/>
  <c r="DM5" i="1"/>
  <c r="DL5" i="1"/>
  <c r="DK5" i="1"/>
  <c r="DJ5" i="1"/>
  <c r="DI5" i="1"/>
  <c r="DI48" i="1" s="1"/>
  <c r="DH5" i="1"/>
  <c r="DG5" i="1"/>
  <c r="DF5" i="1"/>
  <c r="DE5" i="1"/>
  <c r="DD5" i="1"/>
  <c r="DC5" i="1"/>
  <c r="DB5" i="1"/>
  <c r="DA5" i="1"/>
  <c r="DA48" i="1" s="1"/>
  <c r="CZ5" i="1"/>
  <c r="CY5" i="1"/>
  <c r="CX5" i="1"/>
  <c r="CW5" i="1"/>
  <c r="CV5" i="1"/>
  <c r="CU5" i="1"/>
  <c r="CT5" i="1"/>
  <c r="CS5" i="1"/>
  <c r="CR5" i="1"/>
  <c r="CQ5" i="1"/>
  <c r="CP5" i="1"/>
  <c r="CO5" i="1"/>
  <c r="CN5" i="1"/>
  <c r="CM5" i="1"/>
  <c r="CL5" i="1"/>
  <c r="CK5" i="1"/>
  <c r="CK48" i="1" s="1"/>
  <c r="CJ5" i="1"/>
  <c r="CI5" i="1"/>
  <c r="CH5" i="1"/>
  <c r="CG5" i="1"/>
  <c r="CF5" i="1"/>
  <c r="CE5" i="1"/>
  <c r="CD5" i="1"/>
  <c r="CC5" i="1"/>
  <c r="CB5" i="1"/>
  <c r="CA5" i="1"/>
  <c r="BZ5" i="1"/>
  <c r="BY5" i="1"/>
  <c r="BX5" i="1"/>
  <c r="BW5" i="1"/>
  <c r="BV5" i="1"/>
  <c r="BU5" i="1"/>
  <c r="BT5" i="1"/>
  <c r="BS5" i="1"/>
  <c r="BR5" i="1"/>
  <c r="BQ5" i="1"/>
  <c r="BP5" i="1"/>
  <c r="BO5" i="1"/>
  <c r="BN5" i="1"/>
  <c r="BM5" i="1"/>
  <c r="BL5" i="1"/>
  <c r="BK5" i="1"/>
  <c r="BJ5" i="1"/>
  <c r="BI5" i="1"/>
  <c r="BH5" i="1"/>
  <c r="BG5" i="1"/>
  <c r="BF5" i="1"/>
  <c r="BE5" i="1"/>
  <c r="BD5" i="1"/>
  <c r="BC5" i="1"/>
  <c r="BB5" i="1"/>
  <c r="BA5" i="1"/>
  <c r="AZ5" i="1"/>
  <c r="AY5" i="1"/>
  <c r="AX5" i="1"/>
  <c r="AW5" i="1"/>
  <c r="AV5" i="1"/>
  <c r="AU5" i="1"/>
  <c r="AT5" i="1"/>
  <c r="AS5" i="1"/>
  <c r="AR5" i="1"/>
  <c r="AR48" i="1" s="1"/>
  <c r="AR56" i="1" s="1"/>
  <c r="AR63" i="1" s="1"/>
  <c r="AR65" i="1" s="1"/>
  <c r="AQ5" i="1"/>
  <c r="AP5" i="1"/>
  <c r="AO5" i="1"/>
  <c r="AN5" i="1"/>
  <c r="AM5" i="1"/>
  <c r="AL5" i="1"/>
  <c r="AK5" i="1"/>
  <c r="AJ5" i="1"/>
  <c r="AI5" i="1"/>
  <c r="AH5" i="1"/>
  <c r="AG5" i="1"/>
  <c r="AF5" i="1"/>
  <c r="AE5" i="1"/>
  <c r="AD5" i="1"/>
  <c r="AC5" i="1"/>
  <c r="AB5" i="1"/>
  <c r="AA5" i="1"/>
  <c r="Z5" i="1"/>
  <c r="Y5" i="1"/>
  <c r="X5" i="1"/>
  <c r="W5" i="1"/>
  <c r="V5" i="1"/>
  <c r="U5" i="1"/>
  <c r="T5" i="1"/>
  <c r="S5" i="1"/>
  <c r="R5" i="1"/>
  <c r="Q5" i="1"/>
  <c r="P5" i="1"/>
  <c r="P48" i="1" s="1"/>
  <c r="P56" i="1" s="1"/>
  <c r="O5" i="1"/>
  <c r="N5" i="1"/>
  <c r="M5" i="1"/>
  <c r="L5" i="1"/>
  <c r="K5" i="1"/>
  <c r="J5" i="1"/>
  <c r="I5" i="1"/>
  <c r="H5" i="1"/>
  <c r="G5" i="1"/>
  <c r="F5" i="1"/>
  <c r="E5" i="1"/>
  <c r="D5" i="1"/>
  <c r="C5" i="1"/>
  <c r="B5" i="1"/>
  <c r="BL48" i="2" l="1"/>
  <c r="CJ48" i="2"/>
  <c r="DT48" i="2"/>
  <c r="EN63" i="1"/>
  <c r="EN65" i="1" s="1"/>
  <c r="P63" i="1"/>
  <c r="P65" i="1" s="1"/>
  <c r="BR48" i="1"/>
  <c r="BR56" i="1" s="1"/>
  <c r="BR63" i="1" s="1"/>
  <c r="BR65" i="1" s="1"/>
  <c r="HA48" i="1"/>
  <c r="HA56" i="1" s="1"/>
  <c r="HQ48" i="1"/>
  <c r="HQ56" i="1" s="1"/>
  <c r="AD48" i="1"/>
  <c r="AD56" i="1" s="1"/>
  <c r="AD63" i="1" s="1"/>
  <c r="AD65" i="1" s="1"/>
  <c r="AK26" i="3"/>
  <c r="AK65" i="3"/>
  <c r="AK31" i="3"/>
  <c r="AK35" i="3"/>
  <c r="AK9" i="3"/>
  <c r="AK43" i="3"/>
  <c r="AK39" i="3"/>
  <c r="AK13" i="3"/>
  <c r="AK50" i="3"/>
  <c r="AK18" i="3"/>
  <c r="AK54" i="3"/>
  <c r="AK22" i="3"/>
  <c r="AK61" i="3"/>
  <c r="AK8" i="3"/>
  <c r="AK12" i="3"/>
  <c r="AK24" i="3"/>
  <c r="AK36" i="3"/>
  <c r="AK42" i="3"/>
  <c r="AK14" i="3"/>
  <c r="AK63" i="3"/>
  <c r="AK20" i="3"/>
  <c r="AK17" i="3"/>
  <c r="AK32" i="3"/>
  <c r="AK19" i="3"/>
  <c r="AK53" i="3"/>
  <c r="AK6" i="3"/>
  <c r="AK52" i="3"/>
  <c r="AK15" i="3"/>
  <c r="AK59" i="3"/>
  <c r="AK28" i="3"/>
  <c r="AK38" i="3"/>
  <c r="AK30" i="3"/>
  <c r="AK60" i="3"/>
  <c r="AK46" i="3"/>
  <c r="AK11" i="3"/>
  <c r="AK62" i="3"/>
  <c r="AK23" i="3"/>
  <c r="AK55" i="3"/>
  <c r="AK51" i="3"/>
  <c r="AK33" i="3"/>
  <c r="AK47" i="3"/>
  <c r="AK41" i="3"/>
  <c r="AK7" i="3"/>
  <c r="AK37" i="3"/>
  <c r="AK45" i="3"/>
  <c r="AK21" i="3"/>
  <c r="AK29" i="3"/>
  <c r="AK34" i="3"/>
  <c r="AK40" i="3"/>
  <c r="AK25" i="3"/>
  <c r="AK10" i="3"/>
  <c r="DQ48" i="1"/>
  <c r="IE56" i="1"/>
  <c r="IE63" i="1" s="1"/>
  <c r="IE65" i="1" s="1"/>
  <c r="BF48" i="1"/>
  <c r="BF56" i="1" s="1"/>
  <c r="BF63" i="1" s="1"/>
  <c r="BF65" i="1" s="1"/>
  <c r="CT48" i="1"/>
  <c r="CT56" i="1" s="1"/>
  <c r="CT63" i="1" s="1"/>
  <c r="CT65" i="1" s="1"/>
  <c r="DZ48" i="1"/>
  <c r="DZ56" i="1" s="1"/>
  <c r="DZ63" i="1" s="1"/>
  <c r="DZ65" i="1" s="1"/>
  <c r="AE6" i="3"/>
  <c r="BH8" i="4" s="1"/>
  <c r="J48" i="1"/>
  <c r="J56" i="1" s="1"/>
  <c r="J63" i="1" s="1"/>
  <c r="J65" i="1" s="1"/>
  <c r="BZ48" i="1"/>
  <c r="BZ56" i="1" s="1"/>
  <c r="BZ63" i="1" s="1"/>
  <c r="BZ65" i="1" s="1"/>
  <c r="IO48" i="1"/>
  <c r="IO56" i="1" s="1"/>
  <c r="IO63" i="1" s="1"/>
  <c r="IO65" i="1" s="1"/>
  <c r="S6" i="3"/>
  <c r="AJ8" i="4" s="1"/>
  <c r="DW48" i="2"/>
  <c r="DW56" i="2" s="1"/>
  <c r="DW64" i="2" s="1"/>
  <c r="DW66" i="2" s="1"/>
  <c r="E48" i="1"/>
  <c r="M48" i="1"/>
  <c r="U48" i="1"/>
  <c r="AC48" i="1"/>
  <c r="AC56" i="1" s="1"/>
  <c r="AC63" i="1" s="1"/>
  <c r="AC65" i="1" s="1"/>
  <c r="AK48" i="1"/>
  <c r="AS48" i="1"/>
  <c r="AW48" i="1"/>
  <c r="AW56" i="1" s="1"/>
  <c r="AW63" i="1" s="1"/>
  <c r="AW65" i="1" s="1"/>
  <c r="BE48" i="1"/>
  <c r="BE56" i="1" s="1"/>
  <c r="BE63" i="1" s="1"/>
  <c r="BE65" i="1" s="1"/>
  <c r="BM48" i="1"/>
  <c r="BQ48" i="1"/>
  <c r="BY48" i="1"/>
  <c r="CO48" i="1"/>
  <c r="CO56" i="1" s="1"/>
  <c r="CO63" i="1" s="1"/>
  <c r="CO65" i="1" s="1"/>
  <c r="CW48" i="1"/>
  <c r="DE48" i="1"/>
  <c r="DM48" i="1"/>
  <c r="EC48" i="1"/>
  <c r="EK48" i="1"/>
  <c r="HA63" i="1"/>
  <c r="HA65" i="1" s="1"/>
  <c r="HQ63" i="1"/>
  <c r="HQ65" i="1" s="1"/>
  <c r="AT48" i="1"/>
  <c r="AT56" i="1" s="1"/>
  <c r="AT63" i="1" s="1"/>
  <c r="AT65" i="1" s="1"/>
  <c r="ES48" i="1"/>
  <c r="ES56" i="1" s="1"/>
  <c r="ES63" i="1" s="1"/>
  <c r="ES65" i="1" s="1"/>
  <c r="EW48" i="1"/>
  <c r="EW56" i="1" s="1"/>
  <c r="EW63" i="1" s="1"/>
  <c r="EW65" i="1" s="1"/>
  <c r="FA48" i="1"/>
  <c r="FA56" i="1" s="1"/>
  <c r="FA63" i="1" s="1"/>
  <c r="FA65" i="1" s="1"/>
  <c r="FE48" i="1"/>
  <c r="FE56" i="1" s="1"/>
  <c r="FE63" i="1" s="1"/>
  <c r="FE65" i="1" s="1"/>
  <c r="FI48" i="1"/>
  <c r="FI56" i="1" s="1"/>
  <c r="FI63" i="1" s="1"/>
  <c r="FI65" i="1" s="1"/>
  <c r="FM48" i="1"/>
  <c r="FM56" i="1" s="1"/>
  <c r="FM63" i="1" s="1"/>
  <c r="FM65" i="1" s="1"/>
  <c r="FU48" i="1"/>
  <c r="FU56" i="1" s="1"/>
  <c r="FU63" i="1" s="1"/>
  <c r="FU65" i="1" s="1"/>
  <c r="FY48" i="1"/>
  <c r="FY56" i="1" s="1"/>
  <c r="FY63" i="1" s="1"/>
  <c r="FY65" i="1" s="1"/>
  <c r="IC48" i="1"/>
  <c r="IC56" i="1" s="1"/>
  <c r="IC63" i="1" s="1"/>
  <c r="IC65" i="1" s="1"/>
  <c r="IH48" i="1"/>
  <c r="IH56" i="1" s="1"/>
  <c r="IH63" i="1" s="1"/>
  <c r="IH65" i="1" s="1"/>
  <c r="G48" i="1"/>
  <c r="G56" i="1" s="1"/>
  <c r="G63" i="1" s="1"/>
  <c r="G65" i="1" s="1"/>
  <c r="BO48" i="1"/>
  <c r="BO56" i="1" s="1"/>
  <c r="BO63" i="1" s="1"/>
  <c r="BO65" i="1" s="1"/>
  <c r="CM48" i="1"/>
  <c r="CM56" i="1" s="1"/>
  <c r="CM63" i="1" s="1"/>
  <c r="CM65" i="1" s="1"/>
  <c r="DW48" i="1"/>
  <c r="DW56" i="1" s="1"/>
  <c r="DW63" i="1" s="1"/>
  <c r="DW65" i="1" s="1"/>
  <c r="P56" i="2"/>
  <c r="AN56" i="2"/>
  <c r="AN64" i="2" s="1"/>
  <c r="AN66" i="2" s="1"/>
  <c r="BL56" i="2"/>
  <c r="CJ56" i="2"/>
  <c r="CV56" i="2"/>
  <c r="DT56" i="2"/>
  <c r="AF48" i="1"/>
  <c r="AF56" i="1" s="1"/>
  <c r="AF63" i="1" s="1"/>
  <c r="AF65" i="1" s="1"/>
  <c r="CB48" i="1"/>
  <c r="CB56" i="1" s="1"/>
  <c r="CB63" i="1" s="1"/>
  <c r="CB65" i="1" s="1"/>
  <c r="I48" i="1"/>
  <c r="I56" i="1" s="1"/>
  <c r="I63" i="1" s="1"/>
  <c r="I65" i="1" s="1"/>
  <c r="Q48" i="1"/>
  <c r="Q56" i="1" s="1"/>
  <c r="Q63" i="1" s="1"/>
  <c r="Q65" i="1" s="1"/>
  <c r="Y48" i="1"/>
  <c r="AG48" i="1"/>
  <c r="AO48" i="1"/>
  <c r="AO56" i="1" s="1"/>
  <c r="AO63" i="1" s="1"/>
  <c r="AO65" i="1" s="1"/>
  <c r="BA48" i="1"/>
  <c r="BI48" i="1"/>
  <c r="BU48" i="1"/>
  <c r="CC48" i="1"/>
  <c r="CC56" i="1" s="1"/>
  <c r="CC63" i="1" s="1"/>
  <c r="CC65" i="1" s="1"/>
  <c r="CS48" i="1"/>
  <c r="CS56" i="1" s="1"/>
  <c r="CS63" i="1" s="1"/>
  <c r="CS65" i="1" s="1"/>
  <c r="DU48" i="1"/>
  <c r="EP48" i="2"/>
  <c r="EP56" i="2" s="1"/>
  <c r="W48" i="1"/>
  <c r="W56" i="1" s="1"/>
  <c r="W63" i="1" s="1"/>
  <c r="W65" i="1" s="1"/>
  <c r="AQ48" i="1"/>
  <c r="AQ56" i="1" s="1"/>
  <c r="AQ63" i="1" s="1"/>
  <c r="AQ65" i="1" s="1"/>
  <c r="BG48" i="1"/>
  <c r="BG56" i="1" s="1"/>
  <c r="BG63" i="1" s="1"/>
  <c r="BG65" i="1" s="1"/>
  <c r="CA48" i="1"/>
  <c r="CA56" i="1" s="1"/>
  <c r="CA63" i="1" s="1"/>
  <c r="CA65" i="1" s="1"/>
  <c r="CQ48" i="1"/>
  <c r="CQ56" i="1" s="1"/>
  <c r="CQ63" i="1" s="1"/>
  <c r="CQ65" i="1" s="1"/>
  <c r="DK48" i="1"/>
  <c r="DK56" i="1" s="1"/>
  <c r="DK63" i="1" s="1"/>
  <c r="DK65" i="1" s="1"/>
  <c r="EA48" i="1"/>
  <c r="EA56" i="1" s="1"/>
  <c r="EA63" i="1" s="1"/>
  <c r="EA65" i="1" s="1"/>
  <c r="EM48" i="1"/>
  <c r="EM56" i="1" s="1"/>
  <c r="EM63" i="1" s="1"/>
  <c r="EM65" i="1" s="1"/>
  <c r="GG48" i="1"/>
  <c r="GG56" i="1" s="1"/>
  <c r="GG63" i="1" s="1"/>
  <c r="GG65" i="1" s="1"/>
  <c r="GS48" i="1"/>
  <c r="GS56" i="1" s="1"/>
  <c r="GS63" i="1" s="1"/>
  <c r="GS65" i="1" s="1"/>
  <c r="AB48" i="1"/>
  <c r="AB56" i="1" s="1"/>
  <c r="AB63" i="1" s="1"/>
  <c r="AB65" i="1" s="1"/>
  <c r="AN48" i="1"/>
  <c r="AN56" i="1" s="1"/>
  <c r="AN63" i="1" s="1"/>
  <c r="AN65" i="1" s="1"/>
  <c r="AZ48" i="1"/>
  <c r="AZ56" i="1" s="1"/>
  <c r="AZ63" i="1" s="1"/>
  <c r="AZ65" i="1" s="1"/>
  <c r="BL48" i="1"/>
  <c r="BL56" i="1" s="1"/>
  <c r="BL63" i="1" s="1"/>
  <c r="BL65" i="1" s="1"/>
  <c r="BX48" i="1"/>
  <c r="BX56" i="1" s="1"/>
  <c r="BX63" i="1" s="1"/>
  <c r="BX65" i="1" s="1"/>
  <c r="CJ48" i="1"/>
  <c r="CJ56" i="1" s="1"/>
  <c r="CJ63" i="1" s="1"/>
  <c r="CJ65" i="1" s="1"/>
  <c r="CV48" i="1"/>
  <c r="CV56" i="1" s="1"/>
  <c r="CV63" i="1" s="1"/>
  <c r="CV65" i="1" s="1"/>
  <c r="DH48" i="1"/>
  <c r="DH56" i="1" s="1"/>
  <c r="DH63" i="1" s="1"/>
  <c r="DH65" i="1" s="1"/>
  <c r="DT48" i="1"/>
  <c r="DT56" i="1" s="1"/>
  <c r="DT63" i="1" s="1"/>
  <c r="DT65" i="1" s="1"/>
  <c r="EF48" i="1"/>
  <c r="EF56" i="1" s="1"/>
  <c r="EF63" i="1" s="1"/>
  <c r="EF65" i="1" s="1"/>
  <c r="EP48" i="1"/>
  <c r="EP56" i="1" s="1"/>
  <c r="EP63" i="1" s="1"/>
  <c r="EP65" i="1" s="1"/>
  <c r="FB48" i="1"/>
  <c r="FB56" i="1" s="1"/>
  <c r="FB63" i="1" s="1"/>
  <c r="FB65" i="1" s="1"/>
  <c r="FJ48" i="1"/>
  <c r="FJ56" i="1" s="1"/>
  <c r="FJ63" i="1" s="1"/>
  <c r="FJ65" i="1" s="1"/>
  <c r="FV48" i="1"/>
  <c r="FV56" i="1" s="1"/>
  <c r="FV63" i="1" s="1"/>
  <c r="FV65" i="1" s="1"/>
  <c r="GD48" i="1"/>
  <c r="GD56" i="1" s="1"/>
  <c r="GD63" i="1" s="1"/>
  <c r="GD65" i="1" s="1"/>
  <c r="GP48" i="1"/>
  <c r="GP56" i="1" s="1"/>
  <c r="GP63" i="1" s="1"/>
  <c r="GP65" i="1" s="1"/>
  <c r="HB48" i="1"/>
  <c r="HB56" i="1" s="1"/>
  <c r="HB63" i="1" s="1"/>
  <c r="HB65" i="1" s="1"/>
  <c r="HR48" i="1"/>
  <c r="HR56" i="1" s="1"/>
  <c r="HR63" i="1" s="1"/>
  <c r="HR65" i="1" s="1"/>
  <c r="ID48" i="1"/>
  <c r="ID56" i="1" s="1"/>
  <c r="ID63" i="1" s="1"/>
  <c r="ID65" i="1" s="1"/>
  <c r="IQ48" i="1"/>
  <c r="IQ56" i="1" s="1"/>
  <c r="IQ63" i="1" s="1"/>
  <c r="IQ65" i="1" s="1"/>
  <c r="Y56" i="1"/>
  <c r="Y63" i="1" s="1"/>
  <c r="Y65" i="1" s="1"/>
  <c r="AG56" i="1"/>
  <c r="AG63" i="1" s="1"/>
  <c r="AG65" i="1" s="1"/>
  <c r="BM56" i="1"/>
  <c r="BM63" i="1" s="1"/>
  <c r="BM65" i="1" s="1"/>
  <c r="BU56" i="1"/>
  <c r="BU63" i="1" s="1"/>
  <c r="BU65" i="1" s="1"/>
  <c r="CK56" i="1"/>
  <c r="CK63" i="1" s="1"/>
  <c r="CK65" i="1" s="1"/>
  <c r="B48" i="1"/>
  <c r="B56" i="1" s="1"/>
  <c r="B63" i="1" s="1"/>
  <c r="B65" i="1" s="1"/>
  <c r="F48" i="1"/>
  <c r="F56" i="1" s="1"/>
  <c r="F63" i="1" s="1"/>
  <c r="F65" i="1" s="1"/>
  <c r="N48" i="1"/>
  <c r="N56" i="1" s="1"/>
  <c r="N63" i="1" s="1"/>
  <c r="N65" i="1" s="1"/>
  <c r="R48" i="1"/>
  <c r="R56" i="1" s="1"/>
  <c r="R63" i="1" s="1"/>
  <c r="R65" i="1" s="1"/>
  <c r="V48" i="1"/>
  <c r="V56" i="1" s="1"/>
  <c r="V63" i="1" s="1"/>
  <c r="V65" i="1" s="1"/>
  <c r="Z48" i="1"/>
  <c r="Z56" i="1" s="1"/>
  <c r="Z63" i="1" s="1"/>
  <c r="Z65" i="1" s="1"/>
  <c r="AH48" i="1"/>
  <c r="AH56" i="1" s="1"/>
  <c r="AH63" i="1" s="1"/>
  <c r="AH65" i="1" s="1"/>
  <c r="AL48" i="1"/>
  <c r="AL56" i="1" s="1"/>
  <c r="AL63" i="1" s="1"/>
  <c r="AL65" i="1" s="1"/>
  <c r="AP48" i="1"/>
  <c r="AP56" i="1" s="1"/>
  <c r="AP63" i="1" s="1"/>
  <c r="AP65" i="1" s="1"/>
  <c r="AX48" i="1"/>
  <c r="AX56" i="1" s="1"/>
  <c r="AX63" i="1" s="1"/>
  <c r="AX65" i="1" s="1"/>
  <c r="BB48" i="1"/>
  <c r="BB56" i="1" s="1"/>
  <c r="BB63" i="1" s="1"/>
  <c r="BB65" i="1" s="1"/>
  <c r="BJ48" i="1"/>
  <c r="BJ56" i="1" s="1"/>
  <c r="BJ63" i="1" s="1"/>
  <c r="BJ65" i="1" s="1"/>
  <c r="BN48" i="1"/>
  <c r="BN56" i="1" s="1"/>
  <c r="BN63" i="1" s="1"/>
  <c r="BN65" i="1" s="1"/>
  <c r="BV48" i="1"/>
  <c r="BV56" i="1" s="1"/>
  <c r="BV63" i="1" s="1"/>
  <c r="BV65" i="1" s="1"/>
  <c r="CD48" i="1"/>
  <c r="CD56" i="1" s="1"/>
  <c r="CD63" i="1" s="1"/>
  <c r="CD65" i="1" s="1"/>
  <c r="CH48" i="1"/>
  <c r="CH56" i="1" s="1"/>
  <c r="CH63" i="1" s="1"/>
  <c r="CH65" i="1" s="1"/>
  <c r="CL48" i="1"/>
  <c r="CL56" i="1" s="1"/>
  <c r="CL63" i="1" s="1"/>
  <c r="CL65" i="1" s="1"/>
  <c r="CP48" i="1"/>
  <c r="CP56" i="1" s="1"/>
  <c r="CP63" i="1" s="1"/>
  <c r="CP65" i="1" s="1"/>
  <c r="CX48" i="1"/>
  <c r="CX56" i="1" s="1"/>
  <c r="CX63" i="1" s="1"/>
  <c r="CX65" i="1" s="1"/>
  <c r="DB48" i="1"/>
  <c r="DB56" i="1" s="1"/>
  <c r="DB63" i="1" s="1"/>
  <c r="DB65" i="1" s="1"/>
  <c r="DF48" i="1"/>
  <c r="DF56" i="1" s="1"/>
  <c r="DF63" i="1" s="1"/>
  <c r="DF65" i="1" s="1"/>
  <c r="DJ48" i="1"/>
  <c r="DJ56" i="1" s="1"/>
  <c r="DJ63" i="1" s="1"/>
  <c r="DJ65" i="1" s="1"/>
  <c r="DN48" i="1"/>
  <c r="DN56" i="1" s="1"/>
  <c r="DN63" i="1" s="1"/>
  <c r="DN65" i="1" s="1"/>
  <c r="DR48" i="1"/>
  <c r="DR56" i="1" s="1"/>
  <c r="DR63" i="1" s="1"/>
  <c r="DR65" i="1" s="1"/>
  <c r="DV48" i="1"/>
  <c r="DV56" i="1" s="1"/>
  <c r="DV63" i="1" s="1"/>
  <c r="DV65" i="1" s="1"/>
  <c r="ED48" i="1"/>
  <c r="ED56" i="1" s="1"/>
  <c r="ED63" i="1" s="1"/>
  <c r="ED65" i="1" s="1"/>
  <c r="EH48" i="1"/>
  <c r="EH56" i="1" s="1"/>
  <c r="EH63" i="1" s="1"/>
  <c r="EH65" i="1" s="1"/>
  <c r="EL48" i="1"/>
  <c r="EL56" i="1" s="1"/>
  <c r="EL63" i="1" s="1"/>
  <c r="EL65" i="1" s="1"/>
  <c r="ER48" i="1"/>
  <c r="ER56" i="1" s="1"/>
  <c r="ER63" i="1" s="1"/>
  <c r="ER65" i="1" s="1"/>
  <c r="EV48" i="1"/>
  <c r="EV56" i="1" s="1"/>
  <c r="EV63" i="1" s="1"/>
  <c r="EV65" i="1" s="1"/>
  <c r="FD48" i="1"/>
  <c r="FH48" i="1"/>
  <c r="FH56" i="1" s="1"/>
  <c r="FH63" i="1" s="1"/>
  <c r="FH65" i="1" s="1"/>
  <c r="FP48" i="1"/>
  <c r="FT48" i="1"/>
  <c r="FT56" i="1" s="1"/>
  <c r="FT63" i="1" s="1"/>
  <c r="FT65" i="1" s="1"/>
  <c r="GB48" i="1"/>
  <c r="GB56" i="1" s="1"/>
  <c r="GB63" i="1" s="1"/>
  <c r="GB65" i="1" s="1"/>
  <c r="GF48" i="1"/>
  <c r="GF56" i="1" s="1"/>
  <c r="GF63" i="1" s="1"/>
  <c r="GF65" i="1" s="1"/>
  <c r="GN48" i="1"/>
  <c r="GN56" i="1" s="1"/>
  <c r="GN63" i="1" s="1"/>
  <c r="GN65" i="1" s="1"/>
  <c r="GR48" i="1"/>
  <c r="GR56" i="1" s="1"/>
  <c r="GR63" i="1" s="1"/>
  <c r="GR65" i="1" s="1"/>
  <c r="GZ48" i="1"/>
  <c r="GZ56" i="1" s="1"/>
  <c r="GZ63" i="1" s="1"/>
  <c r="GZ65" i="1" s="1"/>
  <c r="HD48" i="1"/>
  <c r="HD56" i="1" s="1"/>
  <c r="HD63" i="1" s="1"/>
  <c r="HD65" i="1" s="1"/>
  <c r="HL48" i="1"/>
  <c r="HL56" i="1" s="1"/>
  <c r="HL63" i="1" s="1"/>
  <c r="HL65" i="1" s="1"/>
  <c r="HP48" i="1"/>
  <c r="HP56" i="1" s="1"/>
  <c r="HP63" i="1" s="1"/>
  <c r="HP65" i="1" s="1"/>
  <c r="HX48" i="1"/>
  <c r="HX56" i="1" s="1"/>
  <c r="HX63" i="1" s="1"/>
  <c r="HX65" i="1" s="1"/>
  <c r="IB48" i="1"/>
  <c r="IB56" i="1" s="1"/>
  <c r="IB63" i="1" s="1"/>
  <c r="IB65" i="1" s="1"/>
  <c r="EO56" i="1"/>
  <c r="EO63" i="1" s="1"/>
  <c r="EO65" i="1" s="1"/>
  <c r="U10" i="3"/>
  <c r="G7" i="3"/>
  <c r="L9" i="5" s="1"/>
  <c r="U65" i="3"/>
  <c r="Q65" i="3"/>
  <c r="M65" i="3"/>
  <c r="I65" i="3"/>
  <c r="E65" i="3"/>
  <c r="T63" i="3"/>
  <c r="P63" i="3"/>
  <c r="L63" i="3"/>
  <c r="G63" i="3"/>
  <c r="C63" i="3"/>
  <c r="V62" i="3"/>
  <c r="R62" i="3"/>
  <c r="N62" i="3"/>
  <c r="J62" i="3"/>
  <c r="E62" i="3"/>
  <c r="V60" i="3"/>
  <c r="R60" i="3"/>
  <c r="N60" i="3"/>
  <c r="J60" i="3"/>
  <c r="E60" i="3"/>
  <c r="T59" i="3"/>
  <c r="P59" i="3"/>
  <c r="L59" i="3"/>
  <c r="G59" i="3"/>
  <c r="C59" i="3"/>
  <c r="S55" i="3"/>
  <c r="O55" i="3"/>
  <c r="K55" i="3"/>
  <c r="T37" i="5" s="1"/>
  <c r="G55" i="3"/>
  <c r="C55" i="3"/>
  <c r="V54" i="3"/>
  <c r="R54" i="3"/>
  <c r="N54" i="3"/>
  <c r="J54" i="3"/>
  <c r="F54" i="3"/>
  <c r="B54" i="3"/>
  <c r="U53" i="3"/>
  <c r="Q53" i="3"/>
  <c r="M53" i="3"/>
  <c r="I53" i="3"/>
  <c r="E53" i="3"/>
  <c r="T52" i="3"/>
  <c r="P52" i="3"/>
  <c r="L52" i="3"/>
  <c r="L49" i="3" s="1"/>
  <c r="H52" i="3"/>
  <c r="D52" i="3"/>
  <c r="O9" i="3"/>
  <c r="T65" i="3"/>
  <c r="P65" i="3"/>
  <c r="L65" i="3"/>
  <c r="H65" i="3"/>
  <c r="D65" i="3"/>
  <c r="S63" i="3"/>
  <c r="O63" i="3"/>
  <c r="K63" i="3"/>
  <c r="F63" i="3"/>
  <c r="B63" i="3"/>
  <c r="U62" i="3"/>
  <c r="Q62" i="3"/>
  <c r="M62" i="3"/>
  <c r="I62" i="3"/>
  <c r="D62" i="3"/>
  <c r="U60" i="3"/>
  <c r="Q60" i="3"/>
  <c r="M60" i="3"/>
  <c r="I60" i="3"/>
  <c r="D60" i="3"/>
  <c r="S59" i="3"/>
  <c r="S58" i="3" s="1"/>
  <c r="O59" i="3"/>
  <c r="K59" i="3"/>
  <c r="B6" i="3"/>
  <c r="B8" i="5" s="1"/>
  <c r="S65" i="3"/>
  <c r="O65" i="3"/>
  <c r="K65" i="3"/>
  <c r="G65" i="3"/>
  <c r="C65" i="3"/>
  <c r="V63" i="3"/>
  <c r="R63" i="3"/>
  <c r="N63" i="3"/>
  <c r="J63" i="3"/>
  <c r="E63" i="3"/>
  <c r="T62" i="3"/>
  <c r="P62" i="3"/>
  <c r="L62" i="3"/>
  <c r="G62" i="3"/>
  <c r="C62" i="3"/>
  <c r="T60" i="3"/>
  <c r="P60" i="3"/>
  <c r="L60" i="3"/>
  <c r="G60" i="3"/>
  <c r="C60" i="3"/>
  <c r="V59" i="3"/>
  <c r="V58" i="3" s="1"/>
  <c r="R59" i="3"/>
  <c r="N59" i="3"/>
  <c r="N58" i="3" s="1"/>
  <c r="J59" i="3"/>
  <c r="J58" i="3" s="1"/>
  <c r="E59" i="3"/>
  <c r="U55" i="3"/>
  <c r="Q55" i="3"/>
  <c r="M55" i="3"/>
  <c r="I55" i="3"/>
  <c r="I49" i="3" s="1"/>
  <c r="E55" i="3"/>
  <c r="T54" i="3"/>
  <c r="P54" i="3"/>
  <c r="L54" i="3"/>
  <c r="H54" i="3"/>
  <c r="D54" i="3"/>
  <c r="S53" i="3"/>
  <c r="O53" i="3"/>
  <c r="AB35" i="4" s="1"/>
  <c r="K53" i="3"/>
  <c r="G53" i="3"/>
  <c r="C53" i="3"/>
  <c r="V52" i="3"/>
  <c r="R52" i="3"/>
  <c r="N52" i="3"/>
  <c r="J52" i="3"/>
  <c r="F52" i="3"/>
  <c r="F49" i="3" s="1"/>
  <c r="B52" i="3"/>
  <c r="C6" i="3"/>
  <c r="D8" i="5" s="1"/>
  <c r="V65" i="3"/>
  <c r="R65" i="3"/>
  <c r="N65" i="3"/>
  <c r="J65" i="3"/>
  <c r="F65" i="3"/>
  <c r="B65" i="3"/>
  <c r="U63" i="3"/>
  <c r="Q63" i="3"/>
  <c r="M63" i="3"/>
  <c r="I63" i="3"/>
  <c r="D63" i="3"/>
  <c r="S62" i="3"/>
  <c r="O62" i="3"/>
  <c r="K62" i="3"/>
  <c r="F62" i="3"/>
  <c r="B62" i="3"/>
  <c r="S60" i="3"/>
  <c r="B60" i="3"/>
  <c r="U59" i="3"/>
  <c r="U58" i="3" s="1"/>
  <c r="F59" i="3"/>
  <c r="R55" i="3"/>
  <c r="J55" i="3"/>
  <c r="R37" i="4" s="1"/>
  <c r="B55" i="3"/>
  <c r="U54" i="3"/>
  <c r="M54" i="3"/>
  <c r="E54" i="3"/>
  <c r="P53" i="3"/>
  <c r="H53" i="3"/>
  <c r="S52" i="3"/>
  <c r="K52" i="3"/>
  <c r="K49" i="3" s="1"/>
  <c r="C52" i="3"/>
  <c r="U51" i="3"/>
  <c r="Q51" i="3"/>
  <c r="M51" i="3"/>
  <c r="I51" i="3"/>
  <c r="E51" i="3"/>
  <c r="T50" i="3"/>
  <c r="P50" i="3"/>
  <c r="P49" i="3" s="1"/>
  <c r="L50" i="3"/>
  <c r="H50" i="3"/>
  <c r="D50" i="3"/>
  <c r="S47" i="3"/>
  <c r="O47" i="3"/>
  <c r="K47" i="3"/>
  <c r="G47" i="3"/>
  <c r="C47" i="3"/>
  <c r="C44" i="3" s="1"/>
  <c r="V46" i="3"/>
  <c r="AP33" i="5" s="1"/>
  <c r="R46" i="3"/>
  <c r="N46" i="3"/>
  <c r="J46" i="3"/>
  <c r="R33" i="5" s="1"/>
  <c r="F46" i="3"/>
  <c r="B46" i="3"/>
  <c r="U45" i="3"/>
  <c r="Q45" i="3"/>
  <c r="AF32" i="5" s="1"/>
  <c r="M45" i="3"/>
  <c r="I45" i="3"/>
  <c r="P32" i="4" s="1"/>
  <c r="E45" i="3"/>
  <c r="V43" i="3"/>
  <c r="R43" i="3"/>
  <c r="N43" i="3"/>
  <c r="J43" i="3"/>
  <c r="F43" i="3"/>
  <c r="B43" i="3"/>
  <c r="U42" i="3"/>
  <c r="Q42" i="3"/>
  <c r="M42" i="3"/>
  <c r="I42" i="3"/>
  <c r="E42" i="3"/>
  <c r="O60" i="3"/>
  <c r="Q59" i="3"/>
  <c r="Q58" i="3" s="1"/>
  <c r="D59" i="3"/>
  <c r="D58" i="3" s="1"/>
  <c r="P55" i="3"/>
  <c r="H55" i="3"/>
  <c r="S54" i="3"/>
  <c r="K54" i="3"/>
  <c r="C54" i="3"/>
  <c r="V53" i="3"/>
  <c r="N53" i="3"/>
  <c r="N49" i="3" s="1"/>
  <c r="F53" i="3"/>
  <c r="Q52" i="3"/>
  <c r="I52" i="3"/>
  <c r="T51" i="3"/>
  <c r="P51" i="3"/>
  <c r="L51" i="3"/>
  <c r="H51" i="3"/>
  <c r="D51" i="3"/>
  <c r="F36" i="5" s="1"/>
  <c r="S50" i="3"/>
  <c r="O50" i="3"/>
  <c r="K50" i="3"/>
  <c r="G50" i="3"/>
  <c r="C50" i="3"/>
  <c r="V47" i="3"/>
  <c r="R47" i="3"/>
  <c r="N47" i="3"/>
  <c r="N44" i="3" s="1"/>
  <c r="J47" i="3"/>
  <c r="F47" i="3"/>
  <c r="B47" i="3"/>
  <c r="U46" i="3"/>
  <c r="Q46" i="3"/>
  <c r="M46" i="3"/>
  <c r="I46" i="3"/>
  <c r="E46" i="3"/>
  <c r="H33" i="5" s="1"/>
  <c r="T45" i="3"/>
  <c r="P45" i="3"/>
  <c r="L45" i="3"/>
  <c r="H45" i="3"/>
  <c r="D45" i="3"/>
  <c r="U43" i="3"/>
  <c r="Q43" i="3"/>
  <c r="M43" i="3"/>
  <c r="I43" i="3"/>
  <c r="E43" i="3"/>
  <c r="T42" i="3"/>
  <c r="P42" i="3"/>
  <c r="L42" i="3"/>
  <c r="H42" i="3"/>
  <c r="D42" i="3"/>
  <c r="K60" i="3"/>
  <c r="M59" i="3"/>
  <c r="M58" i="3" s="1"/>
  <c r="B59" i="3"/>
  <c r="B58" i="3" s="1"/>
  <c r="V55" i="3"/>
  <c r="N55" i="3"/>
  <c r="F55" i="3"/>
  <c r="Q54" i="3"/>
  <c r="I54" i="3"/>
  <c r="T53" i="3"/>
  <c r="T49" i="3" s="1"/>
  <c r="L53" i="3"/>
  <c r="D53" i="3"/>
  <c r="O52" i="3"/>
  <c r="G52" i="3"/>
  <c r="S51" i="3"/>
  <c r="O51" i="3"/>
  <c r="K51" i="3"/>
  <c r="T36" i="5" s="1"/>
  <c r="G51" i="3"/>
  <c r="L36" i="5" s="1"/>
  <c r="C51" i="3"/>
  <c r="V50" i="3"/>
  <c r="R50" i="3"/>
  <c r="N50" i="3"/>
  <c r="J50" i="3"/>
  <c r="R35" i="5" s="1"/>
  <c r="F50" i="3"/>
  <c r="B50" i="3"/>
  <c r="U47" i="3"/>
  <c r="AN38" i="5" s="1"/>
  <c r="Q47" i="3"/>
  <c r="M47" i="3"/>
  <c r="I47" i="3"/>
  <c r="E47" i="3"/>
  <c r="T46" i="3"/>
  <c r="P46" i="3"/>
  <c r="L46" i="3"/>
  <c r="H46" i="3"/>
  <c r="N33" i="5" s="1"/>
  <c r="D46" i="3"/>
  <c r="S45" i="3"/>
  <c r="O45" i="3"/>
  <c r="K45" i="3"/>
  <c r="G45" i="3"/>
  <c r="C45" i="3"/>
  <c r="T43" i="3"/>
  <c r="P43" i="3"/>
  <c r="L43" i="3"/>
  <c r="H43" i="3"/>
  <c r="D43" i="3"/>
  <c r="S42" i="3"/>
  <c r="O42" i="3"/>
  <c r="F60" i="3"/>
  <c r="I59" i="3"/>
  <c r="T55" i="3"/>
  <c r="AL37" i="4" s="1"/>
  <c r="L55" i="3"/>
  <c r="V37" i="5" s="1"/>
  <c r="D55" i="3"/>
  <c r="F37" i="4" s="1"/>
  <c r="O54" i="3"/>
  <c r="G54" i="3"/>
  <c r="R53" i="3"/>
  <c r="J53" i="3"/>
  <c r="B53" i="3"/>
  <c r="U52" i="3"/>
  <c r="AN35" i="4" s="1"/>
  <c r="M52" i="3"/>
  <c r="E52" i="3"/>
  <c r="V51" i="3"/>
  <c r="AP36" i="5" s="1"/>
  <c r="R51" i="3"/>
  <c r="N51" i="3"/>
  <c r="J51" i="3"/>
  <c r="R36" i="5" s="1"/>
  <c r="F51" i="3"/>
  <c r="B51" i="3"/>
  <c r="B36" i="5" s="1"/>
  <c r="U50" i="3"/>
  <c r="Q50" i="3"/>
  <c r="M50" i="3"/>
  <c r="I50" i="3"/>
  <c r="P35" i="5" s="1"/>
  <c r="E50" i="3"/>
  <c r="T47" i="3"/>
  <c r="P47" i="3"/>
  <c r="L47" i="3"/>
  <c r="H47" i="3"/>
  <c r="D47" i="3"/>
  <c r="S46" i="3"/>
  <c r="O46" i="3"/>
  <c r="K46" i="3"/>
  <c r="T33" i="5" s="1"/>
  <c r="G46" i="3"/>
  <c r="C46" i="3"/>
  <c r="V45" i="3"/>
  <c r="V44" i="3" s="1"/>
  <c r="R45" i="3"/>
  <c r="N45" i="3"/>
  <c r="J45" i="3"/>
  <c r="R32" i="4" s="1"/>
  <c r="F45" i="3"/>
  <c r="B45" i="3"/>
  <c r="S43" i="3"/>
  <c r="O43" i="3"/>
  <c r="K43" i="3"/>
  <c r="G43" i="3"/>
  <c r="C43" i="3"/>
  <c r="V42" i="3"/>
  <c r="R42" i="3"/>
  <c r="N42" i="3"/>
  <c r="F42" i="3"/>
  <c r="V41" i="3"/>
  <c r="R41" i="3"/>
  <c r="N41" i="3"/>
  <c r="J41" i="3"/>
  <c r="F41" i="3"/>
  <c r="B41" i="3"/>
  <c r="U40" i="3"/>
  <c r="Q40" i="3"/>
  <c r="M40" i="3"/>
  <c r="I40" i="3"/>
  <c r="E40" i="3"/>
  <c r="T39" i="3"/>
  <c r="P39" i="3"/>
  <c r="L39" i="3"/>
  <c r="H39" i="3"/>
  <c r="D39" i="3"/>
  <c r="S38" i="3"/>
  <c r="O38" i="3"/>
  <c r="K38" i="3"/>
  <c r="G38" i="3"/>
  <c r="C38" i="3"/>
  <c r="V37" i="3"/>
  <c r="R37" i="3"/>
  <c r="N37" i="3"/>
  <c r="J37" i="3"/>
  <c r="F37" i="3"/>
  <c r="B37" i="3"/>
  <c r="U36" i="3"/>
  <c r="Q36" i="3"/>
  <c r="M36" i="3"/>
  <c r="I36" i="3"/>
  <c r="E36" i="3"/>
  <c r="T35" i="3"/>
  <c r="P35" i="3"/>
  <c r="L35" i="3"/>
  <c r="H35" i="3"/>
  <c r="D35" i="3"/>
  <c r="K42" i="3"/>
  <c r="C42" i="3"/>
  <c r="U41" i="3"/>
  <c r="Q41" i="3"/>
  <c r="M41" i="3"/>
  <c r="I41" i="3"/>
  <c r="E41" i="3"/>
  <c r="T40" i="3"/>
  <c r="P40" i="3"/>
  <c r="L40" i="3"/>
  <c r="H40" i="3"/>
  <c r="D40" i="3"/>
  <c r="S39" i="3"/>
  <c r="O39" i="3"/>
  <c r="K39" i="3"/>
  <c r="G39" i="3"/>
  <c r="C39" i="3"/>
  <c r="V38" i="3"/>
  <c r="R38" i="3"/>
  <c r="N38" i="3"/>
  <c r="J38" i="3"/>
  <c r="F38" i="3"/>
  <c r="B38" i="3"/>
  <c r="U37" i="3"/>
  <c r="Q37" i="3"/>
  <c r="M37" i="3"/>
  <c r="I37" i="3"/>
  <c r="E37" i="3"/>
  <c r="T36" i="3"/>
  <c r="P36" i="3"/>
  <c r="L36" i="3"/>
  <c r="H36" i="3"/>
  <c r="D36" i="3"/>
  <c r="S35" i="3"/>
  <c r="O35" i="3"/>
  <c r="K35" i="3"/>
  <c r="G35" i="3"/>
  <c r="C35" i="3"/>
  <c r="V34" i="3"/>
  <c r="R34" i="3"/>
  <c r="N34" i="3"/>
  <c r="J34" i="3"/>
  <c r="F34" i="3"/>
  <c r="J42" i="3"/>
  <c r="B42" i="3"/>
  <c r="T41" i="3"/>
  <c r="P41" i="3"/>
  <c r="L41" i="3"/>
  <c r="H41" i="3"/>
  <c r="D41" i="3"/>
  <c r="S40" i="3"/>
  <c r="O40" i="3"/>
  <c r="K40" i="3"/>
  <c r="G40" i="3"/>
  <c r="C40" i="3"/>
  <c r="V39" i="3"/>
  <c r="R39" i="3"/>
  <c r="N39" i="3"/>
  <c r="J39" i="3"/>
  <c r="F39" i="3"/>
  <c r="B39" i="3"/>
  <c r="U38" i="3"/>
  <c r="Q38" i="3"/>
  <c r="M38" i="3"/>
  <c r="I38" i="3"/>
  <c r="E38" i="3"/>
  <c r="T37" i="3"/>
  <c r="P37" i="3"/>
  <c r="L37" i="3"/>
  <c r="H37" i="3"/>
  <c r="D37" i="3"/>
  <c r="S36" i="3"/>
  <c r="O36" i="3"/>
  <c r="K36" i="3"/>
  <c r="G36" i="3"/>
  <c r="C36" i="3"/>
  <c r="V35" i="3"/>
  <c r="R35" i="3"/>
  <c r="N35" i="3"/>
  <c r="J35" i="3"/>
  <c r="F35" i="3"/>
  <c r="B35" i="3"/>
  <c r="U34" i="3"/>
  <c r="Q34" i="3"/>
  <c r="M34" i="3"/>
  <c r="I34" i="3"/>
  <c r="E34" i="3"/>
  <c r="T33" i="3"/>
  <c r="P33" i="3"/>
  <c r="L33" i="3"/>
  <c r="H33" i="3"/>
  <c r="D33" i="3"/>
  <c r="S32" i="3"/>
  <c r="G42" i="3"/>
  <c r="S41" i="3"/>
  <c r="O41" i="3"/>
  <c r="K41" i="3"/>
  <c r="G41" i="3"/>
  <c r="C41" i="3"/>
  <c r="V40" i="3"/>
  <c r="R40" i="3"/>
  <c r="N40" i="3"/>
  <c r="J40" i="3"/>
  <c r="F40" i="3"/>
  <c r="B40" i="3"/>
  <c r="U39" i="3"/>
  <c r="Q39" i="3"/>
  <c r="M39" i="3"/>
  <c r="I39" i="3"/>
  <c r="E39" i="3"/>
  <c r="T38" i="3"/>
  <c r="P38" i="3"/>
  <c r="L38" i="3"/>
  <c r="H38" i="3"/>
  <c r="D38" i="3"/>
  <c r="G37" i="3"/>
  <c r="J36" i="3"/>
  <c r="J27" i="3" s="1"/>
  <c r="M35" i="3"/>
  <c r="T34" i="3"/>
  <c r="L34" i="3"/>
  <c r="D34" i="3"/>
  <c r="R33" i="3"/>
  <c r="M33" i="3"/>
  <c r="G33" i="3"/>
  <c r="B33" i="3"/>
  <c r="U32" i="3"/>
  <c r="P32" i="3"/>
  <c r="L32" i="3"/>
  <c r="H32" i="3"/>
  <c r="D32" i="3"/>
  <c r="S31" i="3"/>
  <c r="O31" i="3"/>
  <c r="K31" i="3"/>
  <c r="K27" i="3" s="1"/>
  <c r="K16" i="3" s="1"/>
  <c r="G31" i="3"/>
  <c r="C31" i="3"/>
  <c r="V30" i="3"/>
  <c r="R30" i="3"/>
  <c r="N30" i="3"/>
  <c r="J30" i="3"/>
  <c r="F30" i="3"/>
  <c r="B30" i="3"/>
  <c r="U29" i="3"/>
  <c r="Q29" i="3"/>
  <c r="M29" i="3"/>
  <c r="I29" i="3"/>
  <c r="E29" i="3"/>
  <c r="T28" i="3"/>
  <c r="P28" i="3"/>
  <c r="L28" i="3"/>
  <c r="V38" i="4" s="1"/>
  <c r="H28" i="3"/>
  <c r="D28" i="3"/>
  <c r="S26" i="3"/>
  <c r="O26" i="3"/>
  <c r="AB29" i="5" s="1"/>
  <c r="K26" i="3"/>
  <c r="T29" i="5" s="1"/>
  <c r="G26" i="3"/>
  <c r="C26" i="3"/>
  <c r="V25" i="3"/>
  <c r="AP28" i="5" s="1"/>
  <c r="R25" i="3"/>
  <c r="N25" i="3"/>
  <c r="J25" i="3"/>
  <c r="R28" i="5" s="1"/>
  <c r="F25" i="3"/>
  <c r="J28" i="5" s="1"/>
  <c r="B25" i="3"/>
  <c r="U24" i="3"/>
  <c r="AN27" i="5" s="1"/>
  <c r="Q24" i="3"/>
  <c r="M24" i="3"/>
  <c r="X27" i="5" s="1"/>
  <c r="I24" i="3"/>
  <c r="P27" i="5" s="1"/>
  <c r="E24" i="3"/>
  <c r="S37" i="3"/>
  <c r="C37" i="3"/>
  <c r="V36" i="3"/>
  <c r="F36" i="3"/>
  <c r="I35" i="3"/>
  <c r="S34" i="3"/>
  <c r="K34" i="3"/>
  <c r="C34" i="3"/>
  <c r="V33" i="3"/>
  <c r="Q33" i="3"/>
  <c r="K33" i="3"/>
  <c r="F33" i="3"/>
  <c r="T32" i="3"/>
  <c r="O32" i="3"/>
  <c r="O27" i="3" s="1"/>
  <c r="K32" i="3"/>
  <c r="G32" i="3"/>
  <c r="C32" i="3"/>
  <c r="V31" i="3"/>
  <c r="R31" i="3"/>
  <c r="N31" i="3"/>
  <c r="J31" i="3"/>
  <c r="F31" i="3"/>
  <c r="B31" i="3"/>
  <c r="U30" i="3"/>
  <c r="Q30" i="3"/>
  <c r="M30" i="3"/>
  <c r="I30" i="3"/>
  <c r="E30" i="3"/>
  <c r="T29" i="3"/>
  <c r="P29" i="3"/>
  <c r="L29" i="3"/>
  <c r="H29" i="3"/>
  <c r="D29" i="3"/>
  <c r="S28" i="3"/>
  <c r="O28" i="3"/>
  <c r="K28" i="3"/>
  <c r="G28" i="3"/>
  <c r="C28" i="3"/>
  <c r="D38" i="5" s="1"/>
  <c r="V26" i="3"/>
  <c r="AP29" i="5" s="1"/>
  <c r="R26" i="3"/>
  <c r="N26" i="3"/>
  <c r="J26" i="3"/>
  <c r="R29" i="5" s="1"/>
  <c r="F26" i="3"/>
  <c r="B26" i="3"/>
  <c r="U25" i="3"/>
  <c r="AN28" i="5" s="1"/>
  <c r="Q25" i="3"/>
  <c r="AF28" i="5" s="1"/>
  <c r="M25" i="3"/>
  <c r="I25" i="3"/>
  <c r="P28" i="5" s="1"/>
  <c r="E25" i="3"/>
  <c r="T24" i="3"/>
  <c r="AL27" i="4" s="1"/>
  <c r="P24" i="3"/>
  <c r="L24" i="3"/>
  <c r="H24" i="3"/>
  <c r="N27" i="5" s="1"/>
  <c r="D24" i="3"/>
  <c r="F27" i="5" s="1"/>
  <c r="O37" i="3"/>
  <c r="R36" i="3"/>
  <c r="B36" i="3"/>
  <c r="U35" i="3"/>
  <c r="E35" i="3"/>
  <c r="P34" i="3"/>
  <c r="H34" i="3"/>
  <c r="B34" i="3"/>
  <c r="U33" i="3"/>
  <c r="O33" i="3"/>
  <c r="J33" i="3"/>
  <c r="E33" i="3"/>
  <c r="R32" i="3"/>
  <c r="N32" i="3"/>
  <c r="J32" i="3"/>
  <c r="F32" i="3"/>
  <c r="B32" i="3"/>
  <c r="U31" i="3"/>
  <c r="Q31" i="3"/>
  <c r="M31" i="3"/>
  <c r="I31" i="3"/>
  <c r="E31" i="3"/>
  <c r="T30" i="3"/>
  <c r="P30" i="3"/>
  <c r="L30" i="3"/>
  <c r="H30" i="3"/>
  <c r="D30" i="3"/>
  <c r="S29" i="3"/>
  <c r="O29" i="3"/>
  <c r="K29" i="3"/>
  <c r="G29" i="3"/>
  <c r="C29" i="3"/>
  <c r="C27" i="3" s="1"/>
  <c r="V28" i="3"/>
  <c r="R28" i="3"/>
  <c r="N28" i="3"/>
  <c r="J28" i="3"/>
  <c r="F28" i="3"/>
  <c r="B28" i="3"/>
  <c r="U26" i="3"/>
  <c r="Q26" i="3"/>
  <c r="AF29" i="4" s="1"/>
  <c r="M26" i="3"/>
  <c r="I26" i="3"/>
  <c r="E26" i="3"/>
  <c r="T25" i="3"/>
  <c r="AL28" i="5" s="1"/>
  <c r="P25" i="3"/>
  <c r="L25" i="3"/>
  <c r="H25" i="3"/>
  <c r="D25" i="3"/>
  <c r="F28" i="4" s="1"/>
  <c r="S24" i="3"/>
  <c r="O24" i="3"/>
  <c r="K24" i="3"/>
  <c r="G24" i="3"/>
  <c r="L27" i="5" s="1"/>
  <c r="C24" i="3"/>
  <c r="K37" i="3"/>
  <c r="N36" i="3"/>
  <c r="Q35" i="3"/>
  <c r="O34" i="3"/>
  <c r="G34" i="3"/>
  <c r="S33" i="3"/>
  <c r="N33" i="3"/>
  <c r="I33" i="3"/>
  <c r="C33" i="3"/>
  <c r="V32" i="3"/>
  <c r="Q32" i="3"/>
  <c r="Q27" i="3" s="1"/>
  <c r="M32" i="3"/>
  <c r="I32" i="3"/>
  <c r="E32" i="3"/>
  <c r="T31" i="3"/>
  <c r="P31" i="3"/>
  <c r="L31" i="3"/>
  <c r="H31" i="3"/>
  <c r="D31" i="3"/>
  <c r="D27" i="3" s="1"/>
  <c r="S30" i="3"/>
  <c r="O30" i="3"/>
  <c r="K30" i="3"/>
  <c r="G30" i="3"/>
  <c r="C30" i="3"/>
  <c r="V29" i="3"/>
  <c r="R29" i="3"/>
  <c r="N29" i="3"/>
  <c r="N27" i="3" s="1"/>
  <c r="J29" i="3"/>
  <c r="F29" i="3"/>
  <c r="B29" i="3"/>
  <c r="U28" i="3"/>
  <c r="Q28" i="3"/>
  <c r="M28" i="3"/>
  <c r="I28" i="3"/>
  <c r="E28" i="3"/>
  <c r="H38" i="4" s="1"/>
  <c r="T26" i="3"/>
  <c r="P26" i="3"/>
  <c r="L26" i="3"/>
  <c r="H26" i="3"/>
  <c r="N29" i="5" s="1"/>
  <c r="D26" i="3"/>
  <c r="S25" i="3"/>
  <c r="O25" i="3"/>
  <c r="K25" i="3"/>
  <c r="T28" i="4" s="1"/>
  <c r="G25" i="3"/>
  <c r="C25" i="3"/>
  <c r="V24" i="3"/>
  <c r="R24" i="3"/>
  <c r="AH27" i="5" s="1"/>
  <c r="N24" i="3"/>
  <c r="J24" i="3"/>
  <c r="F24" i="3"/>
  <c r="B24" i="3"/>
  <c r="B27" i="5" s="1"/>
  <c r="T23" i="3"/>
  <c r="AL26" i="5" s="1"/>
  <c r="P23" i="3"/>
  <c r="L23" i="3"/>
  <c r="H23" i="3"/>
  <c r="D23" i="3"/>
  <c r="S22" i="3"/>
  <c r="AJ25" i="5" s="1"/>
  <c r="O22" i="3"/>
  <c r="K22" i="3"/>
  <c r="T25" i="5" s="1"/>
  <c r="G22" i="3"/>
  <c r="L25" i="5" s="1"/>
  <c r="C22" i="3"/>
  <c r="V21" i="3"/>
  <c r="R21" i="3"/>
  <c r="AH24" i="5" s="1"/>
  <c r="N21" i="3"/>
  <c r="J21" i="3"/>
  <c r="F21" i="3"/>
  <c r="J24" i="5" s="1"/>
  <c r="B21" i="3"/>
  <c r="B24" i="5" s="1"/>
  <c r="U20" i="3"/>
  <c r="Q20" i="3"/>
  <c r="AF23" i="5" s="1"/>
  <c r="M20" i="3"/>
  <c r="I20" i="3"/>
  <c r="P23" i="5" s="1"/>
  <c r="E20" i="3"/>
  <c r="H23" i="5" s="1"/>
  <c r="T19" i="3"/>
  <c r="P19" i="3"/>
  <c r="AD22" i="5" s="1"/>
  <c r="L19" i="3"/>
  <c r="V22" i="5" s="1"/>
  <c r="H19" i="3"/>
  <c r="D19" i="3"/>
  <c r="F22" i="5" s="1"/>
  <c r="S18" i="3"/>
  <c r="O18" i="3"/>
  <c r="AB21" i="5" s="1"/>
  <c r="K18" i="3"/>
  <c r="G18" i="3"/>
  <c r="C18" i="3"/>
  <c r="D21" i="5" s="1"/>
  <c r="V17" i="3"/>
  <c r="AP20" i="5" s="1"/>
  <c r="R17" i="3"/>
  <c r="N17" i="3"/>
  <c r="Z20" i="5" s="1"/>
  <c r="J17" i="3"/>
  <c r="F17" i="3"/>
  <c r="J20" i="4" s="1"/>
  <c r="B17" i="3"/>
  <c r="B20" i="5" s="1"/>
  <c r="U15" i="3"/>
  <c r="AN12" i="4" s="1"/>
  <c r="Q15" i="3"/>
  <c r="AF12" i="5" s="1"/>
  <c r="M15" i="3"/>
  <c r="X12" i="4" s="1"/>
  <c r="I15" i="3"/>
  <c r="E15" i="3"/>
  <c r="H12" i="5" s="1"/>
  <c r="T14" i="3"/>
  <c r="P14" i="3"/>
  <c r="AD38" i="4" s="1"/>
  <c r="L14" i="3"/>
  <c r="H14" i="3"/>
  <c r="D14" i="3"/>
  <c r="S13" i="3"/>
  <c r="AJ18" i="5" s="1"/>
  <c r="O13" i="3"/>
  <c r="AB18" i="4" s="1"/>
  <c r="K13" i="3"/>
  <c r="G13" i="3"/>
  <c r="C13" i="3"/>
  <c r="D18" i="5" s="1"/>
  <c r="V12" i="3"/>
  <c r="R12" i="3"/>
  <c r="N12" i="3"/>
  <c r="J12" i="3"/>
  <c r="R11" i="5" s="1"/>
  <c r="F12" i="3"/>
  <c r="B12" i="3"/>
  <c r="U11" i="3"/>
  <c r="Q11" i="3"/>
  <c r="AF17" i="4" s="1"/>
  <c r="M11" i="3"/>
  <c r="I11" i="3"/>
  <c r="E11" i="3"/>
  <c r="S10" i="3"/>
  <c r="AJ16" i="5" s="1"/>
  <c r="O10" i="3"/>
  <c r="K10" i="3"/>
  <c r="G10" i="3"/>
  <c r="L16" i="5" s="1"/>
  <c r="C10" i="3"/>
  <c r="D16" i="5" s="1"/>
  <c r="V9" i="3"/>
  <c r="R9" i="3"/>
  <c r="AH15" i="5" s="1"/>
  <c r="M9" i="3"/>
  <c r="X15" i="5" s="1"/>
  <c r="I9" i="3"/>
  <c r="P15" i="5" s="1"/>
  <c r="E9" i="3"/>
  <c r="H15" i="5" s="1"/>
  <c r="T8" i="3"/>
  <c r="P8" i="3"/>
  <c r="L8" i="3"/>
  <c r="V10" i="5" s="1"/>
  <c r="H8" i="3"/>
  <c r="D8" i="3"/>
  <c r="S7" i="3"/>
  <c r="AJ9" i="5" s="1"/>
  <c r="O7" i="3"/>
  <c r="K7" i="3"/>
  <c r="T9" i="5" s="1"/>
  <c r="F7" i="3"/>
  <c r="J9" i="5" s="1"/>
  <c r="B7" i="3"/>
  <c r="B9" i="5" s="1"/>
  <c r="U6" i="3"/>
  <c r="AN8" i="5" s="1"/>
  <c r="Q6" i="3"/>
  <c r="AF8" i="5" s="1"/>
  <c r="M6" i="3"/>
  <c r="I6" i="3"/>
  <c r="P8" i="5" s="1"/>
  <c r="E6" i="3"/>
  <c r="H8" i="4" s="1"/>
  <c r="S23" i="3"/>
  <c r="AJ26" i="5" s="1"/>
  <c r="O23" i="3"/>
  <c r="K23" i="3"/>
  <c r="G23" i="3"/>
  <c r="L26" i="5" s="1"/>
  <c r="C23" i="3"/>
  <c r="V22" i="3"/>
  <c r="R22" i="3"/>
  <c r="AH25" i="4" s="1"/>
  <c r="N22" i="3"/>
  <c r="Z25" i="4" s="1"/>
  <c r="J22" i="3"/>
  <c r="F22" i="3"/>
  <c r="J25" i="5" s="1"/>
  <c r="B22" i="3"/>
  <c r="U21" i="3"/>
  <c r="AN24" i="5" s="1"/>
  <c r="Q21" i="3"/>
  <c r="AF24" i="5" s="1"/>
  <c r="M21" i="3"/>
  <c r="I21" i="3"/>
  <c r="E21" i="3"/>
  <c r="T20" i="3"/>
  <c r="P20" i="3"/>
  <c r="AD23" i="5" s="1"/>
  <c r="L20" i="3"/>
  <c r="H20" i="3"/>
  <c r="N23" i="5" s="1"/>
  <c r="D20" i="3"/>
  <c r="F23" i="5" s="1"/>
  <c r="S19" i="3"/>
  <c r="O19" i="3"/>
  <c r="AB22" i="5" s="1"/>
  <c r="K19" i="3"/>
  <c r="G19" i="3"/>
  <c r="C19" i="3"/>
  <c r="D22" i="5" s="1"/>
  <c r="V18" i="3"/>
  <c r="AP21" i="5" s="1"/>
  <c r="R18" i="3"/>
  <c r="AH21" i="4" s="1"/>
  <c r="N18" i="3"/>
  <c r="Z21" i="4" s="1"/>
  <c r="J18" i="3"/>
  <c r="R21" i="5" s="1"/>
  <c r="F18" i="3"/>
  <c r="B18" i="3"/>
  <c r="U17" i="3"/>
  <c r="AN20" i="5" s="1"/>
  <c r="Q17" i="3"/>
  <c r="M17" i="3"/>
  <c r="X20" i="5" s="1"/>
  <c r="I17" i="3"/>
  <c r="P20" i="5" s="1"/>
  <c r="E17" i="3"/>
  <c r="T15" i="3"/>
  <c r="AL12" i="5" s="1"/>
  <c r="P15" i="3"/>
  <c r="AD12" i="5" s="1"/>
  <c r="L15" i="3"/>
  <c r="V12" i="5" s="1"/>
  <c r="H15" i="3"/>
  <c r="N12" i="5" s="1"/>
  <c r="D15" i="3"/>
  <c r="F12" i="5" s="1"/>
  <c r="S14" i="3"/>
  <c r="O14" i="3"/>
  <c r="AB38" i="4" s="1"/>
  <c r="K14" i="3"/>
  <c r="G14" i="3"/>
  <c r="L38" i="5" s="1"/>
  <c r="C14" i="3"/>
  <c r="V13" i="3"/>
  <c r="AP18" i="5" s="1"/>
  <c r="R13" i="3"/>
  <c r="AH18" i="4" s="1"/>
  <c r="N13" i="3"/>
  <c r="J13" i="3"/>
  <c r="F13" i="3"/>
  <c r="J18" i="4" s="1"/>
  <c r="B13" i="3"/>
  <c r="U12" i="3"/>
  <c r="Q12" i="3"/>
  <c r="M12" i="3"/>
  <c r="X11" i="4" s="1"/>
  <c r="I12" i="3"/>
  <c r="E12" i="3"/>
  <c r="T11" i="3"/>
  <c r="AL17" i="5" s="1"/>
  <c r="P11" i="3"/>
  <c r="AD17" i="4" s="1"/>
  <c r="L11" i="3"/>
  <c r="H11" i="3"/>
  <c r="N17" i="5" s="1"/>
  <c r="D11" i="3"/>
  <c r="R10" i="3"/>
  <c r="AH16" i="5" s="1"/>
  <c r="N10" i="3"/>
  <c r="Z16" i="5" s="1"/>
  <c r="J10" i="3"/>
  <c r="F10" i="3"/>
  <c r="J16" i="5" s="1"/>
  <c r="B10" i="3"/>
  <c r="B16" i="5" s="1"/>
  <c r="U9" i="3"/>
  <c r="Q9" i="3"/>
  <c r="AF15" i="5" s="1"/>
  <c r="L9" i="3"/>
  <c r="H9" i="3"/>
  <c r="N15" i="5" s="1"/>
  <c r="D9" i="3"/>
  <c r="S8" i="3"/>
  <c r="AJ10" i="4" s="1"/>
  <c r="O8" i="3"/>
  <c r="AB10" i="5" s="1"/>
  <c r="K8" i="3"/>
  <c r="T10" i="5" s="1"/>
  <c r="G8" i="3"/>
  <c r="C8" i="3"/>
  <c r="D10" i="5" s="1"/>
  <c r="V7" i="3"/>
  <c r="AP9" i="5" s="1"/>
  <c r="R7" i="3"/>
  <c r="AH9" i="5" s="1"/>
  <c r="N7" i="3"/>
  <c r="Z9" i="5" s="1"/>
  <c r="J7" i="3"/>
  <c r="R9" i="5" s="1"/>
  <c r="E7" i="3"/>
  <c r="H9" i="5" s="1"/>
  <c r="T6" i="3"/>
  <c r="AL8" i="5" s="1"/>
  <c r="P6" i="3"/>
  <c r="L6" i="3"/>
  <c r="H6" i="3"/>
  <c r="N8" i="4" s="1"/>
  <c r="D6" i="3"/>
  <c r="F8" i="5" s="1"/>
  <c r="V23" i="3"/>
  <c r="R23" i="3"/>
  <c r="N23" i="3"/>
  <c r="J23" i="3"/>
  <c r="R26" i="5" s="1"/>
  <c r="F23" i="3"/>
  <c r="B23" i="3"/>
  <c r="U22" i="3"/>
  <c r="AN25" i="4" s="1"/>
  <c r="Q22" i="3"/>
  <c r="AF25" i="5" s="1"/>
  <c r="M22" i="3"/>
  <c r="I22" i="3"/>
  <c r="E22" i="3"/>
  <c r="T21" i="3"/>
  <c r="P21" i="3"/>
  <c r="L21" i="3"/>
  <c r="H21" i="3"/>
  <c r="D21" i="3"/>
  <c r="F24" i="5" s="1"/>
  <c r="S20" i="3"/>
  <c r="AJ23" i="4" s="1"/>
  <c r="O20" i="3"/>
  <c r="K20" i="3"/>
  <c r="G20" i="3"/>
  <c r="L23" i="4" s="1"/>
  <c r="C20" i="3"/>
  <c r="V19" i="3"/>
  <c r="R19" i="3"/>
  <c r="N19" i="3"/>
  <c r="Z22" i="5" s="1"/>
  <c r="J19" i="3"/>
  <c r="F19" i="3"/>
  <c r="B19" i="3"/>
  <c r="U18" i="3"/>
  <c r="AN21" i="4" s="1"/>
  <c r="Q18" i="3"/>
  <c r="AF21" i="4" s="1"/>
  <c r="M18" i="3"/>
  <c r="I18" i="3"/>
  <c r="E18" i="3"/>
  <c r="H21" i="5" s="1"/>
  <c r="T17" i="3"/>
  <c r="P17" i="3"/>
  <c r="L17" i="3"/>
  <c r="H17" i="3"/>
  <c r="N20" i="4" s="1"/>
  <c r="D17" i="3"/>
  <c r="S15" i="3"/>
  <c r="O15" i="3"/>
  <c r="K15" i="3"/>
  <c r="T12" i="5" s="1"/>
  <c r="G15" i="3"/>
  <c r="C15" i="3"/>
  <c r="V14" i="3"/>
  <c r="R14" i="3"/>
  <c r="AH38" i="4" s="1"/>
  <c r="N14" i="3"/>
  <c r="J14" i="3"/>
  <c r="F14" i="3"/>
  <c r="B14" i="3"/>
  <c r="B38" i="5" s="1"/>
  <c r="U13" i="3"/>
  <c r="AN18" i="5" s="1"/>
  <c r="Q13" i="3"/>
  <c r="M13" i="3"/>
  <c r="I13" i="3"/>
  <c r="E13" i="3"/>
  <c r="T12" i="3"/>
  <c r="P12" i="3"/>
  <c r="AD11" i="5" s="1"/>
  <c r="L12" i="3"/>
  <c r="V11" i="5" s="1"/>
  <c r="H12" i="3"/>
  <c r="D12" i="3"/>
  <c r="F11" i="5" s="1"/>
  <c r="S11" i="3"/>
  <c r="AJ17" i="5" s="1"/>
  <c r="O11" i="3"/>
  <c r="K11" i="3"/>
  <c r="G11" i="3"/>
  <c r="L17" i="5" s="1"/>
  <c r="C11" i="3"/>
  <c r="D17" i="5" s="1"/>
  <c r="V10" i="3"/>
  <c r="AP16" i="5" s="1"/>
  <c r="Q10" i="3"/>
  <c r="M10" i="3"/>
  <c r="X16" i="4" s="1"/>
  <c r="I10" i="3"/>
  <c r="E10" i="3"/>
  <c r="H16" i="4" s="1"/>
  <c r="T9" i="3"/>
  <c r="P9" i="3"/>
  <c r="K9" i="3"/>
  <c r="G9" i="3"/>
  <c r="L15" i="4" s="1"/>
  <c r="C9" i="3"/>
  <c r="V8" i="3"/>
  <c r="AP10" i="4" s="1"/>
  <c r="R8" i="3"/>
  <c r="AH10" i="5" s="1"/>
  <c r="N8" i="3"/>
  <c r="Z10" i="5" s="1"/>
  <c r="J8" i="3"/>
  <c r="R10" i="4" s="1"/>
  <c r="F8" i="3"/>
  <c r="J10" i="5" s="1"/>
  <c r="B8" i="3"/>
  <c r="B10" i="5" s="1"/>
  <c r="U7" i="3"/>
  <c r="AN9" i="4" s="1"/>
  <c r="Q7" i="3"/>
  <c r="AF9" i="5" s="1"/>
  <c r="M7" i="3"/>
  <c r="X9" i="5" s="1"/>
  <c r="I7" i="3"/>
  <c r="P9" i="4" s="1"/>
  <c r="U23" i="3"/>
  <c r="AN26" i="4" s="1"/>
  <c r="Q23" i="3"/>
  <c r="M23" i="3"/>
  <c r="I23" i="3"/>
  <c r="E23" i="3"/>
  <c r="H26" i="4" s="1"/>
  <c r="T22" i="3"/>
  <c r="P22" i="3"/>
  <c r="L22" i="3"/>
  <c r="H22" i="3"/>
  <c r="N25" i="4" s="1"/>
  <c r="D22" i="3"/>
  <c r="S21" i="3"/>
  <c r="O21" i="3"/>
  <c r="K21" i="3"/>
  <c r="T24" i="4" s="1"/>
  <c r="G21" i="3"/>
  <c r="C21" i="3"/>
  <c r="V20" i="3"/>
  <c r="R20" i="3"/>
  <c r="AH23" i="4" s="1"/>
  <c r="N20" i="3"/>
  <c r="J20" i="3"/>
  <c r="F20" i="3"/>
  <c r="B20" i="3"/>
  <c r="B23" i="5" s="1"/>
  <c r="U19" i="3"/>
  <c r="Q19" i="3"/>
  <c r="M19" i="3"/>
  <c r="I19" i="3"/>
  <c r="P22" i="5" s="1"/>
  <c r="E19" i="3"/>
  <c r="T18" i="3"/>
  <c r="P18" i="3"/>
  <c r="L18" i="3"/>
  <c r="V21" i="4" s="1"/>
  <c r="H18" i="3"/>
  <c r="D18" i="3"/>
  <c r="S17" i="3"/>
  <c r="O17" i="3"/>
  <c r="AB20" i="4" s="1"/>
  <c r="K17" i="3"/>
  <c r="G17" i="3"/>
  <c r="C17" i="3"/>
  <c r="V15" i="3"/>
  <c r="AP12" i="4" s="1"/>
  <c r="R15" i="3"/>
  <c r="N15" i="3"/>
  <c r="J15" i="3"/>
  <c r="F15" i="3"/>
  <c r="J12" i="5" s="1"/>
  <c r="B15" i="3"/>
  <c r="U14" i="3"/>
  <c r="Q14" i="3"/>
  <c r="M14" i="3"/>
  <c r="X38" i="5" s="1"/>
  <c r="I14" i="3"/>
  <c r="E14" i="3"/>
  <c r="T13" i="3"/>
  <c r="AL18" i="5" s="1"/>
  <c r="P13" i="3"/>
  <c r="AD18" i="5" s="1"/>
  <c r="L13" i="3"/>
  <c r="H13" i="3"/>
  <c r="N18" i="5" s="1"/>
  <c r="D13" i="3"/>
  <c r="F18" i="5" s="1"/>
  <c r="S12" i="3"/>
  <c r="AJ11" i="5" s="1"/>
  <c r="O12" i="3"/>
  <c r="AB11" i="5" s="1"/>
  <c r="K12" i="3"/>
  <c r="T11" i="5" s="1"/>
  <c r="G12" i="3"/>
  <c r="L11" i="5" s="1"/>
  <c r="C12" i="3"/>
  <c r="D11" i="5" s="1"/>
  <c r="V11" i="3"/>
  <c r="R11" i="3"/>
  <c r="N11" i="3"/>
  <c r="J11" i="3"/>
  <c r="R17" i="5" s="1"/>
  <c r="F11" i="3"/>
  <c r="B11" i="3"/>
  <c r="T10" i="3"/>
  <c r="P10" i="3"/>
  <c r="L10" i="3"/>
  <c r="H10" i="3"/>
  <c r="D10" i="3"/>
  <c r="S9" i="3"/>
  <c r="AJ15" i="4" s="1"/>
  <c r="N9" i="3"/>
  <c r="J9" i="3"/>
  <c r="F9" i="3"/>
  <c r="J15" i="5" s="1"/>
  <c r="B9" i="3"/>
  <c r="B15" i="5" s="1"/>
  <c r="U8" i="3"/>
  <c r="Q8" i="3"/>
  <c r="M8" i="3"/>
  <c r="I8" i="3"/>
  <c r="P10" i="4" s="1"/>
  <c r="E8" i="3"/>
  <c r="T7" i="3"/>
  <c r="AL9" i="5" s="1"/>
  <c r="P7" i="3"/>
  <c r="AD9" i="5" s="1"/>
  <c r="L7" i="3"/>
  <c r="H7" i="3"/>
  <c r="N9" i="5" s="1"/>
  <c r="C7" i="3"/>
  <c r="D9" i="5" s="1"/>
  <c r="V6" i="3"/>
  <c r="AP8" i="5" s="1"/>
  <c r="R6" i="3"/>
  <c r="AH8" i="4" s="1"/>
  <c r="N6" i="3"/>
  <c r="Z8" i="5" s="1"/>
  <c r="J6" i="3"/>
  <c r="R8" i="5" s="1"/>
  <c r="F6" i="3"/>
  <c r="O6" i="3"/>
  <c r="AB8" i="5" s="1"/>
  <c r="K48" i="1"/>
  <c r="K56" i="1" s="1"/>
  <c r="K63" i="1" s="1"/>
  <c r="K65" i="1" s="1"/>
  <c r="AI48" i="1"/>
  <c r="AI56" i="1" s="1"/>
  <c r="AI63" i="1" s="1"/>
  <c r="AI65" i="1" s="1"/>
  <c r="BC48" i="1"/>
  <c r="BC56" i="1" s="1"/>
  <c r="BC63" i="1" s="1"/>
  <c r="BC65" i="1" s="1"/>
  <c r="BS48" i="1"/>
  <c r="BS56" i="1" s="1"/>
  <c r="BS63" i="1" s="1"/>
  <c r="BS65" i="1" s="1"/>
  <c r="CY48" i="1"/>
  <c r="CY56" i="1" s="1"/>
  <c r="CY63" i="1" s="1"/>
  <c r="CY65" i="1" s="1"/>
  <c r="GK48" i="1"/>
  <c r="GK56" i="1" s="1"/>
  <c r="GK63" i="1" s="1"/>
  <c r="GK65" i="1" s="1"/>
  <c r="HI48" i="1"/>
  <c r="HI56" i="1" s="1"/>
  <c r="HI63" i="1" s="1"/>
  <c r="HI65" i="1" s="1"/>
  <c r="AH8" i="3"/>
  <c r="BN10" i="4" s="1"/>
  <c r="AD8" i="3"/>
  <c r="BF10" i="5" s="1"/>
  <c r="Z8" i="3"/>
  <c r="AX10" i="5" s="1"/>
  <c r="AG7" i="3"/>
  <c r="BL9" i="4" s="1"/>
  <c r="AC7" i="3"/>
  <c r="Y7" i="3"/>
  <c r="AV9" i="5" s="1"/>
  <c r="AI6" i="3"/>
  <c r="BP8" i="5" s="1"/>
  <c r="AE48" i="1"/>
  <c r="AE56" i="1" s="1"/>
  <c r="AE63" i="1" s="1"/>
  <c r="AE65" i="1" s="1"/>
  <c r="AU48" i="1"/>
  <c r="AU56" i="1" s="1"/>
  <c r="AU63" i="1" s="1"/>
  <c r="AU65" i="1" s="1"/>
  <c r="DC48" i="1"/>
  <c r="DC56" i="1" s="1"/>
  <c r="DC63" i="1" s="1"/>
  <c r="DC65" i="1" s="1"/>
  <c r="GO48" i="1"/>
  <c r="GO56" i="1" s="1"/>
  <c r="GO63" i="1" s="1"/>
  <c r="GO65" i="1" s="1"/>
  <c r="HM48" i="1"/>
  <c r="HM56" i="1" s="1"/>
  <c r="HM63" i="1" s="1"/>
  <c r="HM65" i="1" s="1"/>
  <c r="HU48" i="1"/>
  <c r="HU56" i="1" s="1"/>
  <c r="HU63" i="1" s="1"/>
  <c r="HU65" i="1" s="1"/>
  <c r="G48" i="2"/>
  <c r="G56" i="2" s="1"/>
  <c r="G64" i="2" s="1"/>
  <c r="G66" i="2" s="1"/>
  <c r="D48" i="1"/>
  <c r="D56" i="1" s="1"/>
  <c r="D63" i="1" s="1"/>
  <c r="D65" i="1" s="1"/>
  <c r="L48" i="1"/>
  <c r="L56" i="1" s="1"/>
  <c r="L63" i="1" s="1"/>
  <c r="L65" i="1" s="1"/>
  <c r="AV48" i="1"/>
  <c r="AV56" i="1" s="1"/>
  <c r="AV63" i="1" s="1"/>
  <c r="AV65" i="1" s="1"/>
  <c r="EX48" i="1"/>
  <c r="EX56" i="1" s="1"/>
  <c r="EX63" i="1" s="1"/>
  <c r="EX65" i="1" s="1"/>
  <c r="FR48" i="1"/>
  <c r="FR56" i="1" s="1"/>
  <c r="FR63" i="1" s="1"/>
  <c r="FR65" i="1" s="1"/>
  <c r="GH48" i="1"/>
  <c r="GH56" i="1" s="1"/>
  <c r="GH63" i="1" s="1"/>
  <c r="GH65" i="1" s="1"/>
  <c r="GX48" i="1"/>
  <c r="GX56" i="1" s="1"/>
  <c r="GX63" i="1" s="1"/>
  <c r="GX65" i="1" s="1"/>
  <c r="HJ48" i="1"/>
  <c r="HJ56" i="1" s="1"/>
  <c r="HJ63" i="1" s="1"/>
  <c r="HJ65" i="1" s="1"/>
  <c r="HV48" i="1"/>
  <c r="HV56" i="1" s="1"/>
  <c r="HV63" i="1" s="1"/>
  <c r="HV65" i="1" s="1"/>
  <c r="IM48" i="1"/>
  <c r="IM56" i="1" s="1"/>
  <c r="IM63" i="1" s="1"/>
  <c r="IM65" i="1" s="1"/>
  <c r="D48" i="2"/>
  <c r="D56" i="2" s="1"/>
  <c r="D64" i="2" s="1"/>
  <c r="D66" i="2" s="1"/>
  <c r="P64" i="2"/>
  <c r="P66" i="2" s="1"/>
  <c r="AB48" i="2"/>
  <c r="AB56" i="2" s="1"/>
  <c r="AB64" i="2" s="1"/>
  <c r="AB66" i="2" s="1"/>
  <c r="AZ48" i="2"/>
  <c r="AZ56" i="2" s="1"/>
  <c r="AZ64" i="2" s="1"/>
  <c r="AZ66" i="2" s="1"/>
  <c r="BL64" i="2"/>
  <c r="BL66" i="2" s="1"/>
  <c r="BX48" i="2"/>
  <c r="BX56" i="2" s="1"/>
  <c r="BX64" i="2" s="1"/>
  <c r="BX66" i="2" s="1"/>
  <c r="CJ64" i="2"/>
  <c r="CJ66" i="2" s="1"/>
  <c r="CV64" i="2"/>
  <c r="CV66" i="2" s="1"/>
  <c r="DH48" i="2"/>
  <c r="DH56" i="2" s="1"/>
  <c r="DH64" i="2" s="1"/>
  <c r="DH66" i="2" s="1"/>
  <c r="DT64" i="2"/>
  <c r="DT66" i="2" s="1"/>
  <c r="EF48" i="2"/>
  <c r="EF56" i="2" s="1"/>
  <c r="EF64" i="2" s="1"/>
  <c r="EF66" i="2" s="1"/>
  <c r="ER48" i="2"/>
  <c r="ER56" i="2" s="1"/>
  <c r="ER64" i="2" s="1"/>
  <c r="ER66" i="2" s="1"/>
  <c r="AE23" i="3"/>
  <c r="BH26" i="5" s="1"/>
  <c r="G6" i="3"/>
  <c r="L8" i="4" s="1"/>
  <c r="W6" i="3"/>
  <c r="AR8" i="5" s="1"/>
  <c r="D7" i="3"/>
  <c r="S48" i="1"/>
  <c r="S56" i="1" s="1"/>
  <c r="S63" i="1" s="1"/>
  <c r="S65" i="1" s="1"/>
  <c r="CE48" i="1"/>
  <c r="CE56" i="1" s="1"/>
  <c r="CE63" i="1" s="1"/>
  <c r="CE65" i="1" s="1"/>
  <c r="DO48" i="1"/>
  <c r="DO56" i="1" s="1"/>
  <c r="DO63" i="1" s="1"/>
  <c r="DO65" i="1" s="1"/>
  <c r="EI48" i="1"/>
  <c r="EI56" i="1" s="1"/>
  <c r="EI63" i="1" s="1"/>
  <c r="EI65" i="1" s="1"/>
  <c r="GW48" i="1"/>
  <c r="GW56" i="1" s="1"/>
  <c r="GW63" i="1" s="1"/>
  <c r="GW65" i="1" s="1"/>
  <c r="H48" i="1"/>
  <c r="H56" i="1" s="1"/>
  <c r="H63" i="1" s="1"/>
  <c r="H65" i="1" s="1"/>
  <c r="T48" i="1"/>
  <c r="T56" i="1" s="1"/>
  <c r="T63" i="1" s="1"/>
  <c r="T65" i="1" s="1"/>
  <c r="X48" i="1"/>
  <c r="X56" i="1" s="1"/>
  <c r="X63" i="1" s="1"/>
  <c r="X65" i="1" s="1"/>
  <c r="AJ48" i="1"/>
  <c r="AJ56" i="1" s="1"/>
  <c r="AJ63" i="1" s="1"/>
  <c r="AJ65" i="1" s="1"/>
  <c r="BD48" i="1"/>
  <c r="BD56" i="1" s="1"/>
  <c r="BD63" i="1" s="1"/>
  <c r="BD65" i="1" s="1"/>
  <c r="BP48" i="1"/>
  <c r="BP56" i="1" s="1"/>
  <c r="BP63" i="1" s="1"/>
  <c r="BP65" i="1" s="1"/>
  <c r="CN48" i="1"/>
  <c r="CN56" i="1" s="1"/>
  <c r="CN63" i="1" s="1"/>
  <c r="CN65" i="1" s="1"/>
  <c r="CZ48" i="1"/>
  <c r="CZ56" i="1" s="1"/>
  <c r="CZ63" i="1" s="1"/>
  <c r="CZ65" i="1" s="1"/>
  <c r="DL48" i="1"/>
  <c r="DL56" i="1" s="1"/>
  <c r="DL63" i="1" s="1"/>
  <c r="DL65" i="1" s="1"/>
  <c r="DX48" i="1"/>
  <c r="DX56" i="1" s="1"/>
  <c r="DX63" i="1" s="1"/>
  <c r="DX65" i="1" s="1"/>
  <c r="EJ48" i="1"/>
  <c r="EJ56" i="1" s="1"/>
  <c r="EJ63" i="1" s="1"/>
  <c r="EJ65" i="1" s="1"/>
  <c r="ET48" i="1"/>
  <c r="ET56" i="1" s="1"/>
  <c r="ET63" i="1" s="1"/>
  <c r="ET65" i="1" s="1"/>
  <c r="FF48" i="1"/>
  <c r="FF56" i="1" s="1"/>
  <c r="FF63" i="1" s="1"/>
  <c r="FF65" i="1" s="1"/>
  <c r="FN48" i="1"/>
  <c r="FN56" i="1" s="1"/>
  <c r="FN63" i="1" s="1"/>
  <c r="FN65" i="1" s="1"/>
  <c r="FZ48" i="1"/>
  <c r="FZ56" i="1" s="1"/>
  <c r="FZ63" i="1" s="1"/>
  <c r="FZ65" i="1" s="1"/>
  <c r="GL48" i="1"/>
  <c r="GL56" i="1" s="1"/>
  <c r="GL63" i="1" s="1"/>
  <c r="GL65" i="1" s="1"/>
  <c r="GT48" i="1"/>
  <c r="GT56" i="1" s="1"/>
  <c r="GT63" i="1" s="1"/>
  <c r="GT65" i="1" s="1"/>
  <c r="HF48" i="1"/>
  <c r="HF56" i="1" s="1"/>
  <c r="HF63" i="1" s="1"/>
  <c r="HF65" i="1" s="1"/>
  <c r="HN48" i="1"/>
  <c r="HN56" i="1" s="1"/>
  <c r="HN63" i="1" s="1"/>
  <c r="HN65" i="1" s="1"/>
  <c r="HZ48" i="1"/>
  <c r="HZ56" i="1" s="1"/>
  <c r="HZ63" i="1" s="1"/>
  <c r="HZ65" i="1" s="1"/>
  <c r="II48" i="1"/>
  <c r="II56" i="1" s="1"/>
  <c r="II63" i="1" s="1"/>
  <c r="II65" i="1" s="1"/>
  <c r="E56" i="1"/>
  <c r="E63" i="1" s="1"/>
  <c r="E65" i="1" s="1"/>
  <c r="M56" i="1"/>
  <c r="M63" i="1" s="1"/>
  <c r="M65" i="1" s="1"/>
  <c r="U56" i="1"/>
  <c r="U63" i="1" s="1"/>
  <c r="U65" i="1" s="1"/>
  <c r="AK56" i="1"/>
  <c r="AK63" i="1" s="1"/>
  <c r="AK65" i="1" s="1"/>
  <c r="AS56" i="1"/>
  <c r="AS63" i="1" s="1"/>
  <c r="AS65" i="1" s="1"/>
  <c r="BA56" i="1"/>
  <c r="BA63" i="1" s="1"/>
  <c r="BA65" i="1" s="1"/>
  <c r="BI56" i="1"/>
  <c r="BI63" i="1" s="1"/>
  <c r="BI65" i="1" s="1"/>
  <c r="BQ56" i="1"/>
  <c r="BQ63" i="1" s="1"/>
  <c r="BQ65" i="1" s="1"/>
  <c r="BY56" i="1"/>
  <c r="BY63" i="1" s="1"/>
  <c r="BY65" i="1" s="1"/>
  <c r="CG48" i="1"/>
  <c r="CG56" i="1" s="1"/>
  <c r="CG63" i="1" s="1"/>
  <c r="CG65" i="1" s="1"/>
  <c r="CW56" i="1"/>
  <c r="CW63" i="1" s="1"/>
  <c r="CW65" i="1" s="1"/>
  <c r="DA56" i="1"/>
  <c r="DA63" i="1" s="1"/>
  <c r="DA65" i="1" s="1"/>
  <c r="DE56" i="1"/>
  <c r="DE63" i="1" s="1"/>
  <c r="DE65" i="1" s="1"/>
  <c r="DI56" i="1"/>
  <c r="DI63" i="1" s="1"/>
  <c r="DI65" i="1" s="1"/>
  <c r="DM56" i="1"/>
  <c r="DM63" i="1" s="1"/>
  <c r="DM65" i="1" s="1"/>
  <c r="DQ56" i="1"/>
  <c r="DQ63" i="1" s="1"/>
  <c r="DQ65" i="1" s="1"/>
  <c r="DU56" i="1"/>
  <c r="DU63" i="1" s="1"/>
  <c r="DU65" i="1" s="1"/>
  <c r="DY56" i="1"/>
  <c r="DY63" i="1" s="1"/>
  <c r="DY65" i="1" s="1"/>
  <c r="EC56" i="1"/>
  <c r="EC63" i="1" s="1"/>
  <c r="EC65" i="1" s="1"/>
  <c r="EG56" i="1"/>
  <c r="EG63" i="1" s="1"/>
  <c r="EG65" i="1" s="1"/>
  <c r="EK56" i="1"/>
  <c r="EK63" i="1" s="1"/>
  <c r="EK65" i="1" s="1"/>
  <c r="EU48" i="1"/>
  <c r="EU56" i="1" s="1"/>
  <c r="EU63" i="1" s="1"/>
  <c r="EU65" i="1" s="1"/>
  <c r="EY48" i="1"/>
  <c r="EY56" i="1" s="1"/>
  <c r="EY63" i="1" s="1"/>
  <c r="EY65" i="1" s="1"/>
  <c r="FG48" i="1"/>
  <c r="FK48" i="1"/>
  <c r="FK56" i="1" s="1"/>
  <c r="FK63" i="1" s="1"/>
  <c r="FK65" i="1" s="1"/>
  <c r="FS48" i="1"/>
  <c r="FS56" i="1" s="1"/>
  <c r="FS63" i="1" s="1"/>
  <c r="FS65" i="1" s="1"/>
  <c r="FW48" i="1"/>
  <c r="FW56" i="1" s="1"/>
  <c r="FW63" i="1" s="1"/>
  <c r="FW65" i="1" s="1"/>
  <c r="GE48" i="1"/>
  <c r="GE56" i="1" s="1"/>
  <c r="GE63" i="1" s="1"/>
  <c r="GE65" i="1" s="1"/>
  <c r="GI48" i="1"/>
  <c r="GI56" i="1" s="1"/>
  <c r="GI63" i="1" s="1"/>
  <c r="GI65" i="1" s="1"/>
  <c r="GQ48" i="1"/>
  <c r="GQ56" i="1" s="1"/>
  <c r="GQ63" i="1" s="1"/>
  <c r="GQ65" i="1" s="1"/>
  <c r="GU48" i="1"/>
  <c r="GU56" i="1" s="1"/>
  <c r="GU63" i="1" s="1"/>
  <c r="GU65" i="1" s="1"/>
  <c r="HC48" i="1"/>
  <c r="HC56" i="1" s="1"/>
  <c r="HC63" i="1" s="1"/>
  <c r="HC65" i="1" s="1"/>
  <c r="HG48" i="1"/>
  <c r="HG56" i="1" s="1"/>
  <c r="HG63" i="1" s="1"/>
  <c r="HG65" i="1" s="1"/>
  <c r="HO48" i="1"/>
  <c r="HO56" i="1" s="1"/>
  <c r="HO63" i="1" s="1"/>
  <c r="HO65" i="1" s="1"/>
  <c r="HS48" i="1"/>
  <c r="HS56" i="1" s="1"/>
  <c r="HS63" i="1" s="1"/>
  <c r="HS65" i="1" s="1"/>
  <c r="IA48" i="1"/>
  <c r="IA56" i="1" s="1"/>
  <c r="IA63" i="1" s="1"/>
  <c r="IA65" i="1" s="1"/>
  <c r="IN48" i="1"/>
  <c r="IN56" i="1" s="1"/>
  <c r="IN63" i="1" s="1"/>
  <c r="IN65" i="1" s="1"/>
  <c r="AG6" i="3"/>
  <c r="BL8" i="5" s="1"/>
  <c r="K6" i="3"/>
  <c r="AA6" i="3"/>
  <c r="AZ8" i="5" s="1"/>
  <c r="S48" i="2"/>
  <c r="S56" i="2" s="1"/>
  <c r="S64" i="2" s="1"/>
  <c r="S66" i="2" s="1"/>
  <c r="AE48" i="2"/>
  <c r="AE56" i="2" s="1"/>
  <c r="AE64" i="2" s="1"/>
  <c r="AE66" i="2" s="1"/>
  <c r="AQ48" i="2"/>
  <c r="AQ56" i="2" s="1"/>
  <c r="AQ64" i="2" s="1"/>
  <c r="AQ66" i="2" s="1"/>
  <c r="BC48" i="2"/>
  <c r="BC56" i="2" s="1"/>
  <c r="BC64" i="2" s="1"/>
  <c r="BC66" i="2" s="1"/>
  <c r="BO48" i="2"/>
  <c r="BO56" i="2" s="1"/>
  <c r="BO64" i="2" s="1"/>
  <c r="BO66" i="2" s="1"/>
  <c r="CA48" i="2"/>
  <c r="CA56" i="2" s="1"/>
  <c r="CA64" i="2" s="1"/>
  <c r="CA66" i="2" s="1"/>
  <c r="CM48" i="2"/>
  <c r="CM56" i="2" s="1"/>
  <c r="CM64" i="2" s="1"/>
  <c r="CM66" i="2" s="1"/>
  <c r="CY48" i="2"/>
  <c r="CY56" i="2" s="1"/>
  <c r="CY64" i="2" s="1"/>
  <c r="CY66" i="2" s="1"/>
  <c r="DK48" i="2"/>
  <c r="DK56" i="2" s="1"/>
  <c r="DK64" i="2" s="1"/>
  <c r="DK66" i="2" s="1"/>
  <c r="EI48" i="2"/>
  <c r="EI56" i="2" s="1"/>
  <c r="EI64" i="2" s="1"/>
  <c r="EI66" i="2" s="1"/>
  <c r="EU48" i="2"/>
  <c r="EU56" i="2" s="1"/>
  <c r="EU64" i="2" s="1"/>
  <c r="EU66" i="2" s="1"/>
  <c r="CX48" i="2"/>
  <c r="CX56" i="2" s="1"/>
  <c r="CX64" i="2" s="1"/>
  <c r="CX66" i="2" s="1"/>
  <c r="DJ48" i="2"/>
  <c r="DJ56" i="2" s="1"/>
  <c r="DJ64" i="2" s="1"/>
  <c r="DJ66" i="2" s="1"/>
  <c r="Z6" i="3"/>
  <c r="AX8" i="5" s="1"/>
  <c r="AD6" i="3"/>
  <c r="BF8" i="5" s="1"/>
  <c r="AH6" i="3"/>
  <c r="BN8" i="5" s="1"/>
  <c r="X7" i="3"/>
  <c r="AT9" i="5" s="1"/>
  <c r="AB7" i="3"/>
  <c r="BB9" i="4" s="1"/>
  <c r="AF7" i="3"/>
  <c r="AJ7" i="3"/>
  <c r="BR9" i="5" s="1"/>
  <c r="Y8" i="3"/>
  <c r="AV10" i="5" s="1"/>
  <c r="AC8" i="3"/>
  <c r="BD10" i="4" s="1"/>
  <c r="AG8" i="3"/>
  <c r="BL10" i="4" s="1"/>
  <c r="W9" i="3"/>
  <c r="AA9" i="3"/>
  <c r="AE9" i="3"/>
  <c r="AI9" i="3"/>
  <c r="BP15" i="5" s="1"/>
  <c r="Y10" i="3"/>
  <c r="AV16" i="4" s="1"/>
  <c r="AC10" i="3"/>
  <c r="BD16" i="4" s="1"/>
  <c r="AG10" i="3"/>
  <c r="BL16" i="4" s="1"/>
  <c r="Z11" i="3"/>
  <c r="AX17" i="5" s="1"/>
  <c r="AD11" i="3"/>
  <c r="BF17" i="5" s="1"/>
  <c r="AH11" i="3"/>
  <c r="BN17" i="5" s="1"/>
  <c r="W12" i="3"/>
  <c r="AR11" i="5" s="1"/>
  <c r="AA12" i="3"/>
  <c r="AZ11" i="5" s="1"/>
  <c r="AE12" i="3"/>
  <c r="BH11" i="5" s="1"/>
  <c r="AI12" i="3"/>
  <c r="BP11" i="5" s="1"/>
  <c r="X13" i="3"/>
  <c r="AB13" i="3"/>
  <c r="BB18" i="5" s="1"/>
  <c r="AF13" i="3"/>
  <c r="BJ18" i="5" s="1"/>
  <c r="AJ13" i="3"/>
  <c r="Y14" i="3"/>
  <c r="AC14" i="3"/>
  <c r="AG14" i="3"/>
  <c r="Z15" i="3"/>
  <c r="AX12" i="5" s="1"/>
  <c r="AD15" i="3"/>
  <c r="BF12" i="4" s="1"/>
  <c r="AH15" i="3"/>
  <c r="BN12" i="4" s="1"/>
  <c r="W17" i="3"/>
  <c r="AA17" i="3"/>
  <c r="AE17" i="3"/>
  <c r="AI17" i="3"/>
  <c r="BP20" i="4" s="1"/>
  <c r="X18" i="3"/>
  <c r="AB18" i="3"/>
  <c r="AF18" i="3"/>
  <c r="BJ21" i="5" s="1"/>
  <c r="AJ18" i="3"/>
  <c r="BR21" i="5" s="1"/>
  <c r="Y19" i="3"/>
  <c r="AV22" i="4" s="1"/>
  <c r="AC19" i="3"/>
  <c r="AG19" i="3"/>
  <c r="BL22" i="5" s="1"/>
  <c r="Z20" i="3"/>
  <c r="AX23" i="5" s="1"/>
  <c r="AD20" i="3"/>
  <c r="AH20" i="3"/>
  <c r="W21" i="3"/>
  <c r="AA21" i="3"/>
  <c r="AE21" i="3"/>
  <c r="AI21" i="3"/>
  <c r="X22" i="3"/>
  <c r="AT25" i="4" s="1"/>
  <c r="AB22" i="3"/>
  <c r="BB25" i="5" s="1"/>
  <c r="AF22" i="3"/>
  <c r="BJ25" i="5" s="1"/>
  <c r="AJ22" i="3"/>
  <c r="Y23" i="3"/>
  <c r="AV26" i="5" s="1"/>
  <c r="AD23" i="3"/>
  <c r="BF26" i="5" s="1"/>
  <c r="X9" i="3"/>
  <c r="AB9" i="3"/>
  <c r="AF9" i="3"/>
  <c r="BJ15" i="5" s="1"/>
  <c r="AJ9" i="3"/>
  <c r="BR15" i="5" s="1"/>
  <c r="Z10" i="3"/>
  <c r="AX16" i="5" s="1"/>
  <c r="AD10" i="3"/>
  <c r="BF16" i="5" s="1"/>
  <c r="AH10" i="3"/>
  <c r="BN16" i="4" s="1"/>
  <c r="W11" i="3"/>
  <c r="AR17" i="5" s="1"/>
  <c r="AA11" i="3"/>
  <c r="AZ17" i="5" s="1"/>
  <c r="AE11" i="3"/>
  <c r="BH17" i="5" s="1"/>
  <c r="AI11" i="3"/>
  <c r="BP17" i="4" s="1"/>
  <c r="X12" i="3"/>
  <c r="AT11" i="5" s="1"/>
  <c r="AB12" i="3"/>
  <c r="BB11" i="5" s="1"/>
  <c r="AF12" i="3"/>
  <c r="BJ11" i="5" s="1"/>
  <c r="AJ12" i="3"/>
  <c r="BR11" i="5" s="1"/>
  <c r="Y13" i="3"/>
  <c r="AC13" i="3"/>
  <c r="AG13" i="3"/>
  <c r="BL18" i="5" s="1"/>
  <c r="Z14" i="3"/>
  <c r="AD14" i="3"/>
  <c r="AH14" i="3"/>
  <c r="W15" i="3"/>
  <c r="AR12" i="5" s="1"/>
  <c r="AA15" i="3"/>
  <c r="AZ12" i="5" s="1"/>
  <c r="AE15" i="3"/>
  <c r="BH12" i="4" s="1"/>
  <c r="AI15" i="3"/>
  <c r="X17" i="3"/>
  <c r="AT20" i="5" s="1"/>
  <c r="AB17" i="3"/>
  <c r="BB20" i="4" s="1"/>
  <c r="AF17" i="3"/>
  <c r="BJ20" i="4" s="1"/>
  <c r="AJ17" i="3"/>
  <c r="Y18" i="3"/>
  <c r="AV21" i="5" s="1"/>
  <c r="AC18" i="3"/>
  <c r="BD21" i="5" s="1"/>
  <c r="AG18" i="3"/>
  <c r="BL21" i="5" s="1"/>
  <c r="Z19" i="3"/>
  <c r="AX22" i="5" s="1"/>
  <c r="AD19" i="3"/>
  <c r="AH19" i="3"/>
  <c r="BN22" i="5" s="1"/>
  <c r="W20" i="3"/>
  <c r="AR23" i="5" s="1"/>
  <c r="AA20" i="3"/>
  <c r="AZ23" i="5" s="1"/>
  <c r="AE20" i="3"/>
  <c r="AI20" i="3"/>
  <c r="BP23" i="5" s="1"/>
  <c r="X21" i="3"/>
  <c r="AT24" i="5" s="1"/>
  <c r="AB21" i="3"/>
  <c r="BB24" i="4" s="1"/>
  <c r="AF21" i="3"/>
  <c r="AJ21" i="3"/>
  <c r="BR24" i="5" s="1"/>
  <c r="Y22" i="3"/>
  <c r="AC22" i="3"/>
  <c r="BD25" i="5" s="1"/>
  <c r="AG22" i="3"/>
  <c r="Z23" i="3"/>
  <c r="AX26" i="5" s="1"/>
  <c r="CZ48" i="2"/>
  <c r="CZ56" i="2" s="1"/>
  <c r="CZ64" i="2" s="1"/>
  <c r="CZ66" i="2" s="1"/>
  <c r="DL48" i="2"/>
  <c r="DL56" i="2" s="1"/>
  <c r="DL64" i="2" s="1"/>
  <c r="DL66" i="2" s="1"/>
  <c r="AG65" i="3"/>
  <c r="AC65" i="3"/>
  <c r="Y65" i="3"/>
  <c r="AJ63" i="3"/>
  <c r="AF63" i="3"/>
  <c r="AB63" i="3"/>
  <c r="X63" i="3"/>
  <c r="AH62" i="3"/>
  <c r="AD62" i="3"/>
  <c r="Z62" i="3"/>
  <c r="AJ61" i="3"/>
  <c r="AF61" i="3"/>
  <c r="AB61" i="3"/>
  <c r="X61" i="3"/>
  <c r="AH60" i="3"/>
  <c r="AD60" i="3"/>
  <c r="Z60" i="3"/>
  <c r="AJ59" i="3"/>
  <c r="AF59" i="3"/>
  <c r="AB59" i="3"/>
  <c r="X59" i="3"/>
  <c r="AI55" i="3"/>
  <c r="BP37" i="5" s="1"/>
  <c r="AE55" i="3"/>
  <c r="BH37" i="4" s="1"/>
  <c r="AA55" i="3"/>
  <c r="AZ37" i="5" s="1"/>
  <c r="W55" i="3"/>
  <c r="AR37" i="5" s="1"/>
  <c r="AH54" i="3"/>
  <c r="AD54" i="3"/>
  <c r="Z54" i="3"/>
  <c r="AG53" i="3"/>
  <c r="AC53" i="3"/>
  <c r="Y53" i="3"/>
  <c r="AJ52" i="3"/>
  <c r="AF52" i="3"/>
  <c r="AB52" i="3"/>
  <c r="X52" i="3"/>
  <c r="AI51" i="3"/>
  <c r="BP36" i="5" s="1"/>
  <c r="AE51" i="3"/>
  <c r="AA51" i="3"/>
  <c r="AZ36" i="5" s="1"/>
  <c r="AJ65" i="3"/>
  <c r="AF65" i="3"/>
  <c r="AB65" i="3"/>
  <c r="X65" i="3"/>
  <c r="AI63" i="3"/>
  <c r="AE63" i="3"/>
  <c r="AA63" i="3"/>
  <c r="W63" i="3"/>
  <c r="AG62" i="3"/>
  <c r="AC62" i="3"/>
  <c r="Y62" i="3"/>
  <c r="AI61" i="3"/>
  <c r="AE61" i="3"/>
  <c r="AA61" i="3"/>
  <c r="W61" i="3"/>
  <c r="AG60" i="3"/>
  <c r="AC60" i="3"/>
  <c r="Y60" i="3"/>
  <c r="AI59" i="3"/>
  <c r="AE59" i="3"/>
  <c r="AA59" i="3"/>
  <c r="W59" i="3"/>
  <c r="AI65" i="3"/>
  <c r="AE65" i="3"/>
  <c r="AA65" i="3"/>
  <c r="W65" i="3"/>
  <c r="AH63" i="3"/>
  <c r="AD63" i="3"/>
  <c r="Z63" i="3"/>
  <c r="AJ62" i="3"/>
  <c r="AF62" i="3"/>
  <c r="AB62" i="3"/>
  <c r="X62" i="3"/>
  <c r="AH61" i="3"/>
  <c r="AD61" i="3"/>
  <c r="Z61" i="3"/>
  <c r="AJ60" i="3"/>
  <c r="AF60" i="3"/>
  <c r="AB60" i="3"/>
  <c r="X60" i="3"/>
  <c r="AH59" i="3"/>
  <c r="AD59" i="3"/>
  <c r="AD58" i="3" s="1"/>
  <c r="Z59" i="3"/>
  <c r="Z58" i="3" s="1"/>
  <c r="AG55" i="3"/>
  <c r="BL37" i="5" s="1"/>
  <c r="AC55" i="3"/>
  <c r="BD37" i="5" s="1"/>
  <c r="Y55" i="3"/>
  <c r="AV37" i="4" s="1"/>
  <c r="AJ54" i="3"/>
  <c r="AF54" i="3"/>
  <c r="AB54" i="3"/>
  <c r="X54" i="3"/>
  <c r="AI53" i="3"/>
  <c r="AE53" i="3"/>
  <c r="AA53" i="3"/>
  <c r="W53" i="3"/>
  <c r="AH52" i="3"/>
  <c r="AD52" i="3"/>
  <c r="Z52" i="3"/>
  <c r="AG51" i="3"/>
  <c r="AH65" i="3"/>
  <c r="AD65" i="3"/>
  <c r="Z65" i="3"/>
  <c r="AG63" i="3"/>
  <c r="AC63" i="3"/>
  <c r="Y63" i="3"/>
  <c r="AI62" i="3"/>
  <c r="AE62" i="3"/>
  <c r="AA62" i="3"/>
  <c r="W62" i="3"/>
  <c r="AI60" i="3"/>
  <c r="AH55" i="3"/>
  <c r="BN37" i="5" s="1"/>
  <c r="Z55" i="3"/>
  <c r="AX37" i="4" s="1"/>
  <c r="AC54" i="3"/>
  <c r="AF53" i="3"/>
  <c r="X53" i="3"/>
  <c r="AI52" i="3"/>
  <c r="AA52" i="3"/>
  <c r="AD51" i="3"/>
  <c r="Y51" i="3"/>
  <c r="AJ50" i="3"/>
  <c r="AF50" i="3"/>
  <c r="AB50" i="3"/>
  <c r="X50" i="3"/>
  <c r="AI47" i="3"/>
  <c r="AE47" i="3"/>
  <c r="AA47" i="3"/>
  <c r="W47" i="3"/>
  <c r="AH46" i="3"/>
  <c r="BN33" i="5" s="1"/>
  <c r="AD46" i="3"/>
  <c r="BF33" i="4" s="1"/>
  <c r="Z46" i="3"/>
  <c r="AX33" i="4" s="1"/>
  <c r="AG45" i="3"/>
  <c r="BL32" i="4" s="1"/>
  <c r="AC45" i="3"/>
  <c r="BD32" i="5" s="1"/>
  <c r="Y45" i="3"/>
  <c r="AV32" i="5" s="1"/>
  <c r="AH43" i="3"/>
  <c r="AD43" i="3"/>
  <c r="Z43" i="3"/>
  <c r="AG42" i="3"/>
  <c r="AC42" i="3"/>
  <c r="Y42" i="3"/>
  <c r="AG61" i="3"/>
  <c r="AE60" i="3"/>
  <c r="AG59" i="3"/>
  <c r="AF55" i="3"/>
  <c r="BJ37" i="4" s="1"/>
  <c r="X55" i="3"/>
  <c r="AT37" i="5" s="1"/>
  <c r="AI54" i="3"/>
  <c r="AA54" i="3"/>
  <c r="AD53" i="3"/>
  <c r="AG52" i="3"/>
  <c r="Y52" i="3"/>
  <c r="AJ51" i="3"/>
  <c r="BR36" i="4" s="1"/>
  <c r="AC51" i="3"/>
  <c r="BD36" i="5" s="1"/>
  <c r="X51" i="3"/>
  <c r="AI50" i="3"/>
  <c r="BP35" i="5" s="1"/>
  <c r="AE50" i="3"/>
  <c r="AA50" i="3"/>
  <c r="W50" i="3"/>
  <c r="AH47" i="3"/>
  <c r="AD47" i="3"/>
  <c r="Z47" i="3"/>
  <c r="AG46" i="3"/>
  <c r="AC46" i="3"/>
  <c r="BD33" i="4" s="1"/>
  <c r="Y46" i="3"/>
  <c r="AJ45" i="3"/>
  <c r="AF45" i="3"/>
  <c r="AB45" i="3"/>
  <c r="BB32" i="4" s="1"/>
  <c r="X45" i="3"/>
  <c r="AG43" i="3"/>
  <c r="AC43" i="3"/>
  <c r="Y43" i="3"/>
  <c r="AJ42" i="3"/>
  <c r="AF42" i="3"/>
  <c r="AB42" i="3"/>
  <c r="X42" i="3"/>
  <c r="AI41" i="3"/>
  <c r="AC61" i="3"/>
  <c r="AA60" i="3"/>
  <c r="AC59" i="3"/>
  <c r="AD55" i="3"/>
  <c r="BF37" i="4" s="1"/>
  <c r="AG54" i="3"/>
  <c r="Y54" i="3"/>
  <c r="AJ53" i="3"/>
  <c r="AB53" i="3"/>
  <c r="AE52" i="3"/>
  <c r="W52" i="3"/>
  <c r="AH51" i="3"/>
  <c r="BN36" i="5" s="1"/>
  <c r="AB51" i="3"/>
  <c r="BB36" i="4" s="1"/>
  <c r="W51" i="3"/>
  <c r="AR36" i="5" s="1"/>
  <c r="AH50" i="3"/>
  <c r="AD50" i="3"/>
  <c r="Z50" i="3"/>
  <c r="AG47" i="3"/>
  <c r="AC47" i="3"/>
  <c r="Y47" i="3"/>
  <c r="AJ46" i="3"/>
  <c r="AF46" i="3"/>
  <c r="AB46" i="3"/>
  <c r="X46" i="3"/>
  <c r="AT33" i="5" s="1"/>
  <c r="AI45" i="3"/>
  <c r="BP32" i="5" s="1"/>
  <c r="AE45" i="3"/>
  <c r="BH32" i="5" s="1"/>
  <c r="AA45" i="3"/>
  <c r="W45" i="3"/>
  <c r="AR32" i="5" s="1"/>
  <c r="AJ43" i="3"/>
  <c r="AF43" i="3"/>
  <c r="AB43" i="3"/>
  <c r="X43" i="3"/>
  <c r="AI42" i="3"/>
  <c r="AE42" i="3"/>
  <c r="AA42" i="3"/>
  <c r="W42" i="3"/>
  <c r="Y61" i="3"/>
  <c r="W60" i="3"/>
  <c r="W58" i="3" s="1"/>
  <c r="Y59" i="3"/>
  <c r="AJ55" i="3"/>
  <c r="BR37" i="5" s="1"/>
  <c r="AB55" i="3"/>
  <c r="BB37" i="4" s="1"/>
  <c r="AE54" i="3"/>
  <c r="W54" i="3"/>
  <c r="AH53" i="3"/>
  <c r="Z53" i="3"/>
  <c r="AC52" i="3"/>
  <c r="AF51" i="3"/>
  <c r="Z51" i="3"/>
  <c r="AX36" i="5" s="1"/>
  <c r="AG50" i="3"/>
  <c r="AC50" i="3"/>
  <c r="BD35" i="4" s="1"/>
  <c r="Y50" i="3"/>
  <c r="AJ47" i="3"/>
  <c r="AF47" i="3"/>
  <c r="AB47" i="3"/>
  <c r="X47" i="3"/>
  <c r="AI46" i="3"/>
  <c r="BP33" i="5" s="1"/>
  <c r="AE46" i="3"/>
  <c r="BH33" i="4" s="1"/>
  <c r="AA46" i="3"/>
  <c r="W46" i="3"/>
  <c r="AR33" i="5" s="1"/>
  <c r="AH45" i="3"/>
  <c r="AD45" i="3"/>
  <c r="BF32" i="4" s="1"/>
  <c r="Z45" i="3"/>
  <c r="AX32" i="5" s="1"/>
  <c r="AI43" i="3"/>
  <c r="AE43" i="3"/>
  <c r="AA43" i="3"/>
  <c r="W43" i="3"/>
  <c r="AH42" i="3"/>
  <c r="AD42" i="3"/>
  <c r="Z42" i="3"/>
  <c r="AH41" i="3"/>
  <c r="AD41" i="3"/>
  <c r="Z41" i="3"/>
  <c r="AG40" i="3"/>
  <c r="AC40" i="3"/>
  <c r="Y40" i="3"/>
  <c r="AJ39" i="3"/>
  <c r="AF39" i="3"/>
  <c r="AB39" i="3"/>
  <c r="X39" i="3"/>
  <c r="AI38" i="3"/>
  <c r="AE38" i="3"/>
  <c r="AA38" i="3"/>
  <c r="W38" i="3"/>
  <c r="AH37" i="3"/>
  <c r="AD37" i="3"/>
  <c r="Z37" i="3"/>
  <c r="AG36" i="3"/>
  <c r="AC36" i="3"/>
  <c r="Y36" i="3"/>
  <c r="AJ35" i="3"/>
  <c r="AF35" i="3"/>
  <c r="AB35" i="3"/>
  <c r="X35" i="3"/>
  <c r="AI34" i="3"/>
  <c r="AE34" i="3"/>
  <c r="AA34" i="3"/>
  <c r="AG41" i="3"/>
  <c r="AC41" i="3"/>
  <c r="Y41" i="3"/>
  <c r="AJ40" i="3"/>
  <c r="AF40" i="3"/>
  <c r="AB40" i="3"/>
  <c r="X40" i="3"/>
  <c r="AI39" i="3"/>
  <c r="AE39" i="3"/>
  <c r="AA39" i="3"/>
  <c r="W39" i="3"/>
  <c r="AH38" i="3"/>
  <c r="AD38" i="3"/>
  <c r="Z38" i="3"/>
  <c r="AG37" i="3"/>
  <c r="AC37" i="3"/>
  <c r="Y37" i="3"/>
  <c r="AJ36" i="3"/>
  <c r="AF36" i="3"/>
  <c r="AB36" i="3"/>
  <c r="X36" i="3"/>
  <c r="AI35" i="3"/>
  <c r="AE35" i="3"/>
  <c r="AA35" i="3"/>
  <c r="W35" i="3"/>
  <c r="AH34" i="3"/>
  <c r="AD34" i="3"/>
  <c r="Z34" i="3"/>
  <c r="AF41" i="3"/>
  <c r="AB41" i="3"/>
  <c r="X41" i="3"/>
  <c r="AI40" i="3"/>
  <c r="AE40" i="3"/>
  <c r="AA40" i="3"/>
  <c r="W40" i="3"/>
  <c r="AH39" i="3"/>
  <c r="AD39" i="3"/>
  <c r="Z39" i="3"/>
  <c r="AG38" i="3"/>
  <c r="AC38" i="3"/>
  <c r="Y38" i="3"/>
  <c r="AJ37" i="3"/>
  <c r="AF37" i="3"/>
  <c r="AB37" i="3"/>
  <c r="X37" i="3"/>
  <c r="AI36" i="3"/>
  <c r="AE36" i="3"/>
  <c r="AA36" i="3"/>
  <c r="W36" i="3"/>
  <c r="AH35" i="3"/>
  <c r="AD35" i="3"/>
  <c r="Z35" i="3"/>
  <c r="AG34" i="3"/>
  <c r="AC34" i="3"/>
  <c r="Y34" i="3"/>
  <c r="AJ33" i="3"/>
  <c r="AF33" i="3"/>
  <c r="AB33" i="3"/>
  <c r="X33" i="3"/>
  <c r="AI32" i="3"/>
  <c r="AE32" i="3"/>
  <c r="AA32" i="3"/>
  <c r="W32" i="3"/>
  <c r="AJ41" i="3"/>
  <c r="AE41" i="3"/>
  <c r="AA41" i="3"/>
  <c r="W41" i="3"/>
  <c r="AH40" i="3"/>
  <c r="AD40" i="3"/>
  <c r="Z40" i="3"/>
  <c r="AG39" i="3"/>
  <c r="AC39" i="3"/>
  <c r="Y39" i="3"/>
  <c r="AJ38" i="3"/>
  <c r="AF38" i="3"/>
  <c r="AB38" i="3"/>
  <c r="X38" i="3"/>
  <c r="AI37" i="3"/>
  <c r="AE37" i="3"/>
  <c r="AA37" i="3"/>
  <c r="W37" i="3"/>
  <c r="Z36" i="3"/>
  <c r="AC35" i="3"/>
  <c r="AF34" i="3"/>
  <c r="AH33" i="3"/>
  <c r="AC33" i="3"/>
  <c r="W33" i="3"/>
  <c r="AF32" i="3"/>
  <c r="Z32" i="3"/>
  <c r="AI31" i="3"/>
  <c r="AE31" i="3"/>
  <c r="AA31" i="3"/>
  <c r="W31" i="3"/>
  <c r="AH30" i="3"/>
  <c r="AD30" i="3"/>
  <c r="Z30" i="3"/>
  <c r="AG29" i="3"/>
  <c r="AC29" i="3"/>
  <c r="Y29" i="3"/>
  <c r="AJ28" i="3"/>
  <c r="AF28" i="3"/>
  <c r="AB28" i="3"/>
  <c r="X28" i="3"/>
  <c r="AI26" i="3"/>
  <c r="BP29" i="5" s="1"/>
  <c r="AE26" i="3"/>
  <c r="AA26" i="3"/>
  <c r="AZ29" i="5" s="1"/>
  <c r="W26" i="3"/>
  <c r="AH25" i="3"/>
  <c r="BN28" i="5" s="1"/>
  <c r="AD25" i="3"/>
  <c r="BF28" i="4" s="1"/>
  <c r="Z25" i="3"/>
  <c r="AG24" i="3"/>
  <c r="BL27" i="5" s="1"/>
  <c r="AC24" i="3"/>
  <c r="BD27" i="5" s="1"/>
  <c r="Y24" i="3"/>
  <c r="AV27" i="5" s="1"/>
  <c r="AJ23" i="3"/>
  <c r="BR26" i="5" s="1"/>
  <c r="AF23" i="3"/>
  <c r="BJ26" i="5" s="1"/>
  <c r="AB23" i="3"/>
  <c r="BB26" i="5" s="1"/>
  <c r="Y35" i="3"/>
  <c r="AB34" i="3"/>
  <c r="AG33" i="3"/>
  <c r="AA33" i="3"/>
  <c r="AJ32" i="3"/>
  <c r="AD32" i="3"/>
  <c r="Y32" i="3"/>
  <c r="AH31" i="3"/>
  <c r="AD31" i="3"/>
  <c r="Z31" i="3"/>
  <c r="AG30" i="3"/>
  <c r="AC30" i="3"/>
  <c r="Y30" i="3"/>
  <c r="AJ29" i="3"/>
  <c r="AF29" i="3"/>
  <c r="AB29" i="3"/>
  <c r="X29" i="3"/>
  <c r="AI28" i="3"/>
  <c r="AE28" i="3"/>
  <c r="AA28" i="3"/>
  <c r="W28" i="3"/>
  <c r="AH26" i="3"/>
  <c r="BN29" i="5" s="1"/>
  <c r="AD26" i="3"/>
  <c r="BF29" i="5" s="1"/>
  <c r="Z26" i="3"/>
  <c r="AX29" i="4" s="1"/>
  <c r="AG25" i="3"/>
  <c r="BL28" i="5" s="1"/>
  <c r="AC25" i="3"/>
  <c r="BD28" i="5" s="1"/>
  <c r="Y25" i="3"/>
  <c r="AV28" i="5" s="1"/>
  <c r="AJ24" i="3"/>
  <c r="BR27" i="5" s="1"/>
  <c r="AF24" i="3"/>
  <c r="BJ27" i="5" s="1"/>
  <c r="AB24" i="3"/>
  <c r="X24" i="3"/>
  <c r="AT27" i="5" s="1"/>
  <c r="AI23" i="3"/>
  <c r="BP26" i="5" s="1"/>
  <c r="AH36" i="3"/>
  <c r="X34" i="3"/>
  <c r="AE33" i="3"/>
  <c r="Z33" i="3"/>
  <c r="AH32" i="3"/>
  <c r="AC32" i="3"/>
  <c r="X32" i="3"/>
  <c r="AG31" i="3"/>
  <c r="AC31" i="3"/>
  <c r="Y31" i="3"/>
  <c r="AJ30" i="3"/>
  <c r="AF30" i="3"/>
  <c r="AB30" i="3"/>
  <c r="X30" i="3"/>
  <c r="AI29" i="3"/>
  <c r="AE29" i="3"/>
  <c r="AA29" i="3"/>
  <c r="W29" i="3"/>
  <c r="AH28" i="3"/>
  <c r="AD28" i="3"/>
  <c r="Z28" i="3"/>
  <c r="AG26" i="3"/>
  <c r="BL29" i="4" s="1"/>
  <c r="AC26" i="3"/>
  <c r="BD29" i="4" s="1"/>
  <c r="Y26" i="3"/>
  <c r="AV29" i="4" s="1"/>
  <c r="AJ25" i="3"/>
  <c r="BR28" i="4" s="1"/>
  <c r="AF25" i="3"/>
  <c r="BJ28" i="4" s="1"/>
  <c r="AB25" i="3"/>
  <c r="BB28" i="4" s="1"/>
  <c r="X25" i="3"/>
  <c r="AT28" i="5" s="1"/>
  <c r="AI24" i="3"/>
  <c r="BP27" i="5" s="1"/>
  <c r="AE24" i="3"/>
  <c r="BH27" i="4" s="1"/>
  <c r="AA24" i="3"/>
  <c r="AZ27" i="4" s="1"/>
  <c r="W24" i="3"/>
  <c r="AR27" i="4" s="1"/>
  <c r="AH23" i="3"/>
  <c r="BN26" i="4" s="1"/>
  <c r="AD36" i="3"/>
  <c r="AG35" i="3"/>
  <c r="AJ34" i="3"/>
  <c r="W34" i="3"/>
  <c r="AI33" i="3"/>
  <c r="AD33" i="3"/>
  <c r="Y33" i="3"/>
  <c r="AG32" i="3"/>
  <c r="AB32" i="3"/>
  <c r="AJ31" i="3"/>
  <c r="AF31" i="3"/>
  <c r="AB31" i="3"/>
  <c r="X31" i="3"/>
  <c r="AI30" i="3"/>
  <c r="AE30" i="3"/>
  <c r="AA30" i="3"/>
  <c r="W30" i="3"/>
  <c r="AH29" i="3"/>
  <c r="AD29" i="3"/>
  <c r="Z29" i="3"/>
  <c r="AG28" i="3"/>
  <c r="AC28" i="3"/>
  <c r="Y28" i="3"/>
  <c r="AJ26" i="3"/>
  <c r="BR29" i="5" s="1"/>
  <c r="AF26" i="3"/>
  <c r="BJ29" i="4" s="1"/>
  <c r="AB26" i="3"/>
  <c r="BB29" i="5" s="1"/>
  <c r="X26" i="3"/>
  <c r="AT29" i="5" s="1"/>
  <c r="AI25" i="3"/>
  <c r="BP28" i="5" s="1"/>
  <c r="AE25" i="3"/>
  <c r="BH28" i="5" s="1"/>
  <c r="AA25" i="3"/>
  <c r="AZ28" i="5" s="1"/>
  <c r="W25" i="3"/>
  <c r="AR28" i="5" s="1"/>
  <c r="AH24" i="3"/>
  <c r="BN27" i="5" s="1"/>
  <c r="AD24" i="3"/>
  <c r="BF27" i="5" s="1"/>
  <c r="Z24" i="3"/>
  <c r="AX27" i="4" s="1"/>
  <c r="X6" i="3"/>
  <c r="AT8" i="5" s="1"/>
  <c r="AB6" i="3"/>
  <c r="BB8" i="5" s="1"/>
  <c r="AF6" i="3"/>
  <c r="BJ8" i="4" s="1"/>
  <c r="AJ6" i="3"/>
  <c r="BR8" i="5" s="1"/>
  <c r="Z7" i="3"/>
  <c r="AX9" i="5" s="1"/>
  <c r="AD7" i="3"/>
  <c r="BF9" i="5" s="1"/>
  <c r="AH7" i="3"/>
  <c r="BN9" i="4" s="1"/>
  <c r="W8" i="3"/>
  <c r="AR10" i="5" s="1"/>
  <c r="AA8" i="3"/>
  <c r="AZ10" i="5" s="1"/>
  <c r="AE8" i="3"/>
  <c r="BH10" i="4" s="1"/>
  <c r="AI8" i="3"/>
  <c r="BP10" i="5" s="1"/>
  <c r="Y9" i="3"/>
  <c r="AV15" i="5" s="1"/>
  <c r="AC9" i="3"/>
  <c r="BD15" i="5" s="1"/>
  <c r="AG9" i="3"/>
  <c r="BL15" i="5" s="1"/>
  <c r="W10" i="3"/>
  <c r="AR16" i="5" s="1"/>
  <c r="AA10" i="3"/>
  <c r="AZ16" i="4" s="1"/>
  <c r="AE10" i="3"/>
  <c r="BH16" i="5" s="1"/>
  <c r="AI10" i="3"/>
  <c r="BP16" i="4" s="1"/>
  <c r="X11" i="3"/>
  <c r="AT17" i="5" s="1"/>
  <c r="AB11" i="3"/>
  <c r="BB17" i="4" s="1"/>
  <c r="AF11" i="3"/>
  <c r="BJ17" i="5" s="1"/>
  <c r="AJ11" i="3"/>
  <c r="BR17" i="4" s="1"/>
  <c r="Y12" i="3"/>
  <c r="AV11" i="5" s="1"/>
  <c r="AC12" i="3"/>
  <c r="BD11" i="4" s="1"/>
  <c r="AG12" i="3"/>
  <c r="BL11" i="5" s="1"/>
  <c r="Z13" i="3"/>
  <c r="AX18" i="5" s="1"/>
  <c r="AD13" i="3"/>
  <c r="BF18" i="4" s="1"/>
  <c r="AH13" i="3"/>
  <c r="BN18" i="5" s="1"/>
  <c r="W14" i="3"/>
  <c r="AA14" i="3"/>
  <c r="AE14" i="3"/>
  <c r="AI14" i="3"/>
  <c r="X15" i="3"/>
  <c r="AT12" i="5" s="1"/>
  <c r="AB15" i="3"/>
  <c r="AF15" i="3"/>
  <c r="BJ12" i="5" s="1"/>
  <c r="AJ15" i="3"/>
  <c r="Y17" i="3"/>
  <c r="AV20" i="5" s="1"/>
  <c r="AC17" i="3"/>
  <c r="BD20" i="4" s="1"/>
  <c r="AG17" i="3"/>
  <c r="BL20" i="5" s="1"/>
  <c r="Z18" i="3"/>
  <c r="AX21" i="5" s="1"/>
  <c r="AD18" i="3"/>
  <c r="BF21" i="5" s="1"/>
  <c r="AH18" i="3"/>
  <c r="BN21" i="5" s="1"/>
  <c r="W19" i="3"/>
  <c r="AR22" i="5" s="1"/>
  <c r="AA19" i="3"/>
  <c r="AZ22" i="5" s="1"/>
  <c r="AE19" i="3"/>
  <c r="BH22" i="5" s="1"/>
  <c r="AI19" i="3"/>
  <c r="BP22" i="5" s="1"/>
  <c r="X20" i="3"/>
  <c r="AT23" i="4" s="1"/>
  <c r="AB20" i="3"/>
  <c r="AF20" i="3"/>
  <c r="BJ23" i="5" s="1"/>
  <c r="AJ20" i="3"/>
  <c r="BR23" i="4" s="1"/>
  <c r="Y21" i="3"/>
  <c r="AV24" i="5" s="1"/>
  <c r="AC21" i="3"/>
  <c r="BD24" i="5" s="1"/>
  <c r="AG21" i="3"/>
  <c r="BL24" i="5" s="1"/>
  <c r="Z22" i="3"/>
  <c r="AX25" i="4" s="1"/>
  <c r="AD22" i="3"/>
  <c r="BF25" i="5" s="1"/>
  <c r="AH22" i="3"/>
  <c r="BN25" i="5" s="1"/>
  <c r="W23" i="3"/>
  <c r="AR26" i="4" s="1"/>
  <c r="AA23" i="3"/>
  <c r="AZ26" i="4" s="1"/>
  <c r="AG23" i="3"/>
  <c r="BL26" i="4" s="1"/>
  <c r="Y6" i="3"/>
  <c r="AV8" i="4" s="1"/>
  <c r="AC6" i="3"/>
  <c r="BD8" i="5" s="1"/>
  <c r="W7" i="3"/>
  <c r="AR9" i="5" s="1"/>
  <c r="AA7" i="3"/>
  <c r="AZ9" i="5" s="1"/>
  <c r="AE7" i="3"/>
  <c r="BH9" i="5" s="1"/>
  <c r="AI7" i="3"/>
  <c r="BP9" i="5" s="1"/>
  <c r="X8" i="3"/>
  <c r="AB8" i="3"/>
  <c r="BB10" i="5" s="1"/>
  <c r="AF8" i="3"/>
  <c r="BJ10" i="5" s="1"/>
  <c r="AJ8" i="3"/>
  <c r="BR10" i="4" s="1"/>
  <c r="Z9" i="3"/>
  <c r="AX15" i="5" s="1"/>
  <c r="AD9" i="3"/>
  <c r="BF15" i="5" s="1"/>
  <c r="AH9" i="3"/>
  <c r="BN15" i="4" s="1"/>
  <c r="X10" i="3"/>
  <c r="AT16" i="5" s="1"/>
  <c r="AB10" i="3"/>
  <c r="AF10" i="3"/>
  <c r="BJ16" i="5" s="1"/>
  <c r="AJ10" i="3"/>
  <c r="BR16" i="4" s="1"/>
  <c r="Y11" i="3"/>
  <c r="AV17" i="4" s="1"/>
  <c r="AC11" i="3"/>
  <c r="BD17" i="4" s="1"/>
  <c r="AG11" i="3"/>
  <c r="BL17" i="4" s="1"/>
  <c r="Z12" i="3"/>
  <c r="AX11" i="4" s="1"/>
  <c r="AD12" i="3"/>
  <c r="BF11" i="5" s="1"/>
  <c r="AH12" i="3"/>
  <c r="BN11" i="5" s="1"/>
  <c r="W13" i="3"/>
  <c r="AR18" i="5" s="1"/>
  <c r="AA13" i="3"/>
  <c r="AZ18" i="4" s="1"/>
  <c r="AE13" i="3"/>
  <c r="BH18" i="5" s="1"/>
  <c r="AI13" i="3"/>
  <c r="X14" i="3"/>
  <c r="AB14" i="3"/>
  <c r="AF14" i="3"/>
  <c r="AJ14" i="3"/>
  <c r="Y15" i="3"/>
  <c r="AV12" i="5" s="1"/>
  <c r="AC15" i="3"/>
  <c r="BD12" i="5" s="1"/>
  <c r="AG15" i="3"/>
  <c r="BL12" i="4" s="1"/>
  <c r="Z17" i="3"/>
  <c r="AX20" i="5" s="1"/>
  <c r="AD17" i="3"/>
  <c r="BF20" i="4" s="1"/>
  <c r="AH17" i="3"/>
  <c r="W18" i="3"/>
  <c r="AR21" i="5" s="1"/>
  <c r="AA18" i="3"/>
  <c r="AZ21" i="5" s="1"/>
  <c r="AE18" i="3"/>
  <c r="BH21" i="5" s="1"/>
  <c r="AI18" i="3"/>
  <c r="BP21" i="5" s="1"/>
  <c r="X19" i="3"/>
  <c r="AT22" i="5" s="1"/>
  <c r="AB19" i="3"/>
  <c r="BB22" i="5" s="1"/>
  <c r="AF19" i="3"/>
  <c r="BJ22" i="4" s="1"/>
  <c r="AJ19" i="3"/>
  <c r="Y20" i="3"/>
  <c r="AV23" i="5" s="1"/>
  <c r="AC20" i="3"/>
  <c r="BD23" i="5" s="1"/>
  <c r="AG20" i="3"/>
  <c r="BL23" i="4" s="1"/>
  <c r="Z21" i="3"/>
  <c r="AD21" i="3"/>
  <c r="BF24" i="5" s="1"/>
  <c r="AH21" i="3"/>
  <c r="BN24" i="4" s="1"/>
  <c r="W22" i="3"/>
  <c r="AR25" i="4" s="1"/>
  <c r="AA22" i="3"/>
  <c r="AZ25" i="5" s="1"/>
  <c r="AE22" i="3"/>
  <c r="BH25" i="5" s="1"/>
  <c r="AI22" i="3"/>
  <c r="BP25" i="5" s="1"/>
  <c r="X23" i="3"/>
  <c r="AT26" i="4" s="1"/>
  <c r="AC23" i="3"/>
  <c r="BD26" i="4" s="1"/>
  <c r="IJ48" i="1"/>
  <c r="IJ56" i="1" s="1"/>
  <c r="IJ63" i="1" s="1"/>
  <c r="IJ65" i="1" s="1"/>
  <c r="IP48" i="1"/>
  <c r="IP56" i="1" s="1"/>
  <c r="IP63" i="1" s="1"/>
  <c r="IP65" i="1" s="1"/>
  <c r="HY48" i="1"/>
  <c r="HY56" i="1" s="1"/>
  <c r="HY63" i="1" s="1"/>
  <c r="HY65" i="1" s="1"/>
  <c r="HE48" i="1"/>
  <c r="HE56" i="1" s="1"/>
  <c r="HE63" i="1" s="1"/>
  <c r="HE65" i="1" s="1"/>
  <c r="GC48" i="1"/>
  <c r="GC56" i="1" s="1"/>
  <c r="GC63" i="1" s="1"/>
  <c r="GC65" i="1" s="1"/>
  <c r="FQ48" i="1"/>
  <c r="FQ56" i="1" s="1"/>
  <c r="FQ63" i="1" s="1"/>
  <c r="FQ65" i="1" s="1"/>
  <c r="FH48" i="2"/>
  <c r="FH56" i="2" s="1"/>
  <c r="FH64" i="2" s="1"/>
  <c r="FH66" i="2" s="1"/>
  <c r="F58" i="3"/>
  <c r="R58" i="3"/>
  <c r="G58" i="3"/>
  <c r="H58" i="3"/>
  <c r="T5" i="3"/>
  <c r="T36" i="4"/>
  <c r="AH25" i="5"/>
  <c r="K48" i="2"/>
  <c r="K56" i="2" s="1"/>
  <c r="K64" i="2" s="1"/>
  <c r="K66" i="2" s="1"/>
  <c r="W48" i="2"/>
  <c r="W56" i="2" s="1"/>
  <c r="W64" i="2" s="1"/>
  <c r="W66" i="2" s="1"/>
  <c r="AI48" i="2"/>
  <c r="AI56" i="2" s="1"/>
  <c r="AI64" i="2" s="1"/>
  <c r="AI66" i="2" s="1"/>
  <c r="AU48" i="2"/>
  <c r="AU56" i="2" s="1"/>
  <c r="AU64" i="2" s="1"/>
  <c r="AU66" i="2" s="1"/>
  <c r="BG48" i="2"/>
  <c r="BG56" i="2" s="1"/>
  <c r="BG64" i="2" s="1"/>
  <c r="BG66" i="2" s="1"/>
  <c r="BS48" i="2"/>
  <c r="BS56" i="2" s="1"/>
  <c r="BS64" i="2" s="1"/>
  <c r="BS66" i="2" s="1"/>
  <c r="CE48" i="2"/>
  <c r="CE56" i="2" s="1"/>
  <c r="CE64" i="2" s="1"/>
  <c r="CE66" i="2" s="1"/>
  <c r="CQ48" i="2"/>
  <c r="CQ56" i="2" s="1"/>
  <c r="CQ64" i="2" s="1"/>
  <c r="CQ66" i="2" s="1"/>
  <c r="DC48" i="2"/>
  <c r="DC56" i="2" s="1"/>
  <c r="DC64" i="2" s="1"/>
  <c r="DC66" i="2" s="1"/>
  <c r="DO48" i="2"/>
  <c r="DO56" i="2" s="1"/>
  <c r="DO64" i="2" s="1"/>
  <c r="DO66" i="2" s="1"/>
  <c r="EA48" i="2"/>
  <c r="EA56" i="2" s="1"/>
  <c r="EA64" i="2" s="1"/>
  <c r="EA66" i="2" s="1"/>
  <c r="EM48" i="2"/>
  <c r="EM56" i="2" s="1"/>
  <c r="EM64" i="2" s="1"/>
  <c r="EM66" i="2" s="1"/>
  <c r="EY48" i="2"/>
  <c r="EY56" i="2" s="1"/>
  <c r="EY64" i="2" s="1"/>
  <c r="EY66" i="2" s="1"/>
  <c r="DG48" i="2"/>
  <c r="DG56" i="2" s="1"/>
  <c r="DG64" i="2" s="1"/>
  <c r="DG66" i="2" s="1"/>
  <c r="CU48" i="2"/>
  <c r="CU56" i="2" s="1"/>
  <c r="CU64" i="2" s="1"/>
  <c r="CU66" i="2" s="1"/>
  <c r="EQ48" i="2"/>
  <c r="EQ56" i="2" s="1"/>
  <c r="EQ64" i="2" s="1"/>
  <c r="EQ66" i="2" s="1"/>
  <c r="AM48" i="2"/>
  <c r="AM56" i="2" s="1"/>
  <c r="AM64" i="2" s="1"/>
  <c r="AM66" i="2" s="1"/>
  <c r="CI48" i="2"/>
  <c r="CI56" i="2" s="1"/>
  <c r="CI64" i="2" s="1"/>
  <c r="CI66" i="2" s="1"/>
  <c r="CW48" i="2"/>
  <c r="CW56" i="2" s="1"/>
  <c r="CW64" i="2" s="1"/>
  <c r="CW66" i="2" s="1"/>
  <c r="DI48" i="2"/>
  <c r="DI56" i="2" s="1"/>
  <c r="DI64" i="2" s="1"/>
  <c r="DI66" i="2" s="1"/>
  <c r="B48" i="2"/>
  <c r="B56" i="2" s="1"/>
  <c r="B64" i="2" s="1"/>
  <c r="B66" i="2" s="1"/>
  <c r="N48" i="2"/>
  <c r="N56" i="2" s="1"/>
  <c r="N64" i="2" s="1"/>
  <c r="N66" i="2" s="1"/>
  <c r="Z48" i="2"/>
  <c r="Z56" i="2" s="1"/>
  <c r="Z64" i="2" s="1"/>
  <c r="Z66" i="2" s="1"/>
  <c r="AL48" i="2"/>
  <c r="AL56" i="2" s="1"/>
  <c r="AL64" i="2" s="1"/>
  <c r="AL66" i="2" s="1"/>
  <c r="AX48" i="2"/>
  <c r="AX56" i="2" s="1"/>
  <c r="AX64" i="2" s="1"/>
  <c r="AX66" i="2" s="1"/>
  <c r="BJ48" i="2"/>
  <c r="BJ56" i="2" s="1"/>
  <c r="BJ64" i="2" s="1"/>
  <c r="BJ66" i="2" s="1"/>
  <c r="BV48" i="2"/>
  <c r="BV56" i="2" s="1"/>
  <c r="BV64" i="2" s="1"/>
  <c r="BV66" i="2" s="1"/>
  <c r="CH48" i="2"/>
  <c r="CH56" i="2" s="1"/>
  <c r="CH64" i="2" s="1"/>
  <c r="CH66" i="2" s="1"/>
  <c r="CT48" i="2"/>
  <c r="CT56" i="2" s="1"/>
  <c r="CT64" i="2" s="1"/>
  <c r="CT66" i="2" s="1"/>
  <c r="DF48" i="2"/>
  <c r="DF56" i="2" s="1"/>
  <c r="DF64" i="2" s="1"/>
  <c r="DF66" i="2" s="1"/>
  <c r="DR48" i="2"/>
  <c r="DR56" i="2" s="1"/>
  <c r="DR64" i="2" s="1"/>
  <c r="DR66" i="2" s="1"/>
  <c r="ED48" i="2"/>
  <c r="ED56" i="2" s="1"/>
  <c r="ED64" i="2" s="1"/>
  <c r="ED66" i="2" s="1"/>
  <c r="EP64" i="2"/>
  <c r="EP66" i="2" s="1"/>
  <c r="AA48" i="2"/>
  <c r="AA56" i="2" s="1"/>
  <c r="AA64" i="2" s="1"/>
  <c r="AA66" i="2" s="1"/>
  <c r="BW48" i="2"/>
  <c r="BW56" i="2" s="1"/>
  <c r="BW64" i="2" s="1"/>
  <c r="BW66" i="2" s="1"/>
  <c r="EE48" i="2"/>
  <c r="EE56" i="2" s="1"/>
  <c r="EE64" i="2" s="1"/>
  <c r="EE66" i="2" s="1"/>
  <c r="FG48" i="2"/>
  <c r="FG56" i="2" s="1"/>
  <c r="FG64" i="2" s="1"/>
  <c r="FG66" i="2" s="1"/>
  <c r="FD48" i="2"/>
  <c r="FD56" i="2" s="1"/>
  <c r="FD64" i="2" s="1"/>
  <c r="FD66" i="2" s="1"/>
  <c r="FC48" i="2"/>
  <c r="FC56" i="2" s="1"/>
  <c r="FC64" i="2" s="1"/>
  <c r="FC66" i="2" s="1"/>
  <c r="FB48" i="2"/>
  <c r="FB56" i="2" s="1"/>
  <c r="FB64" i="2" s="1"/>
  <c r="FB66" i="2" s="1"/>
  <c r="DE48" i="2"/>
  <c r="DE56" i="2" s="1"/>
  <c r="DE64" i="2" s="1"/>
  <c r="DE66" i="2" s="1"/>
  <c r="O48" i="2"/>
  <c r="O56" i="2" s="1"/>
  <c r="O64" i="2" s="1"/>
  <c r="O66" i="2" s="1"/>
  <c r="BK48" i="2"/>
  <c r="BK56" i="2" s="1"/>
  <c r="BK64" i="2" s="1"/>
  <c r="BK66" i="2" s="1"/>
  <c r="DS48" i="2"/>
  <c r="DS56" i="2" s="1"/>
  <c r="DS64" i="2" s="1"/>
  <c r="DS66" i="2" s="1"/>
  <c r="F48" i="2"/>
  <c r="F56" i="2" s="1"/>
  <c r="F64" i="2" s="1"/>
  <c r="F66" i="2" s="1"/>
  <c r="R48" i="2"/>
  <c r="R56" i="2" s="1"/>
  <c r="R64" i="2" s="1"/>
  <c r="R66" i="2" s="1"/>
  <c r="AD48" i="2"/>
  <c r="AD56" i="2" s="1"/>
  <c r="AD64" i="2" s="1"/>
  <c r="AD66" i="2" s="1"/>
  <c r="AP48" i="2"/>
  <c r="AP56" i="2" s="1"/>
  <c r="AP64" i="2" s="1"/>
  <c r="AP66" i="2" s="1"/>
  <c r="BB48" i="2"/>
  <c r="BB56" i="2" s="1"/>
  <c r="BB64" i="2" s="1"/>
  <c r="BB66" i="2" s="1"/>
  <c r="BN48" i="2"/>
  <c r="BN56" i="2" s="1"/>
  <c r="BN64" i="2" s="1"/>
  <c r="BN66" i="2" s="1"/>
  <c r="BZ48" i="2"/>
  <c r="BZ56" i="2" s="1"/>
  <c r="BZ64" i="2" s="1"/>
  <c r="BZ66" i="2" s="1"/>
  <c r="CL48" i="2"/>
  <c r="CL56" i="2" s="1"/>
  <c r="CL64" i="2" s="1"/>
  <c r="CL66" i="2" s="1"/>
  <c r="DV48" i="2"/>
  <c r="DV56" i="2" s="1"/>
  <c r="DV64" i="2" s="1"/>
  <c r="DV66" i="2" s="1"/>
  <c r="EH48" i="2"/>
  <c r="EH56" i="2" s="1"/>
  <c r="EH64" i="2" s="1"/>
  <c r="EH66" i="2" s="1"/>
  <c r="ET48" i="2"/>
  <c r="ET56" i="2" s="1"/>
  <c r="ET64" i="2" s="1"/>
  <c r="ET66" i="2" s="1"/>
  <c r="FF48" i="2"/>
  <c r="FF56" i="2" s="1"/>
  <c r="FF64" i="2" s="1"/>
  <c r="FF66" i="2" s="1"/>
  <c r="C48" i="2"/>
  <c r="C56" i="2" s="1"/>
  <c r="C64" i="2" s="1"/>
  <c r="C66" i="2" s="1"/>
  <c r="AY48" i="2"/>
  <c r="AY56" i="2" s="1"/>
  <c r="AY64" i="2" s="1"/>
  <c r="AY66" i="2" s="1"/>
  <c r="H48" i="2"/>
  <c r="H56" i="2" s="1"/>
  <c r="H64" i="2" s="1"/>
  <c r="H66" i="2" s="1"/>
  <c r="T48" i="2"/>
  <c r="T56" i="2" s="1"/>
  <c r="T64" i="2" s="1"/>
  <c r="T66" i="2" s="1"/>
  <c r="AF48" i="2"/>
  <c r="AF56" i="2" s="1"/>
  <c r="AF64" i="2" s="1"/>
  <c r="AF66" i="2" s="1"/>
  <c r="AR48" i="2"/>
  <c r="AR56" i="2" s="1"/>
  <c r="AR64" i="2" s="1"/>
  <c r="AR66" i="2" s="1"/>
  <c r="BD48" i="2"/>
  <c r="BD56" i="2" s="1"/>
  <c r="BD64" i="2" s="1"/>
  <c r="BD66" i="2" s="1"/>
  <c r="BP48" i="2"/>
  <c r="BP56" i="2" s="1"/>
  <c r="BP64" i="2" s="1"/>
  <c r="BP66" i="2" s="1"/>
  <c r="CB48" i="2"/>
  <c r="CB56" i="2" s="1"/>
  <c r="CB64" i="2" s="1"/>
  <c r="CB66" i="2" s="1"/>
  <c r="CN48" i="2"/>
  <c r="CN56" i="2" s="1"/>
  <c r="CN64" i="2" s="1"/>
  <c r="CN66" i="2" s="1"/>
  <c r="DX48" i="2"/>
  <c r="DX56" i="2" s="1"/>
  <c r="DX64" i="2" s="1"/>
  <c r="DX66" i="2" s="1"/>
  <c r="EJ48" i="2"/>
  <c r="EJ56" i="2" s="1"/>
  <c r="EJ64" i="2" s="1"/>
  <c r="EJ66" i="2" s="1"/>
  <c r="EV48" i="2"/>
  <c r="EV56" i="2" s="1"/>
  <c r="EV64" i="2" s="1"/>
  <c r="EV66" i="2" s="1"/>
  <c r="I48" i="2"/>
  <c r="I56" i="2" s="1"/>
  <c r="I64" i="2" s="1"/>
  <c r="I66" i="2" s="1"/>
  <c r="U48" i="2"/>
  <c r="U56" i="2" s="1"/>
  <c r="U64" i="2" s="1"/>
  <c r="U66" i="2" s="1"/>
  <c r="AG48" i="2"/>
  <c r="AG56" i="2" s="1"/>
  <c r="AG64" i="2" s="1"/>
  <c r="AG66" i="2" s="1"/>
  <c r="AS48" i="2"/>
  <c r="AS56" i="2" s="1"/>
  <c r="AS64" i="2" s="1"/>
  <c r="AS66" i="2" s="1"/>
  <c r="BE48" i="2"/>
  <c r="BE56" i="2" s="1"/>
  <c r="BE64" i="2" s="1"/>
  <c r="BE66" i="2" s="1"/>
  <c r="BQ48" i="2"/>
  <c r="BQ56" i="2" s="1"/>
  <c r="BQ64" i="2" s="1"/>
  <c r="BQ66" i="2" s="1"/>
  <c r="CC48" i="2"/>
  <c r="CC56" i="2" s="1"/>
  <c r="CC64" i="2" s="1"/>
  <c r="CC66" i="2" s="1"/>
  <c r="CO48" i="2"/>
  <c r="CO56" i="2" s="1"/>
  <c r="CO64" i="2" s="1"/>
  <c r="CO66" i="2" s="1"/>
  <c r="DA48" i="2"/>
  <c r="DA56" i="2" s="1"/>
  <c r="DA64" i="2" s="1"/>
  <c r="DA66" i="2" s="1"/>
  <c r="DM48" i="2"/>
  <c r="DM56" i="2" s="1"/>
  <c r="DM64" i="2" s="1"/>
  <c r="DM66" i="2" s="1"/>
  <c r="DY48" i="2"/>
  <c r="DY56" i="2" s="1"/>
  <c r="DY64" i="2" s="1"/>
  <c r="DY66" i="2" s="1"/>
  <c r="EK48" i="2"/>
  <c r="EK56" i="2" s="1"/>
  <c r="EK64" i="2" s="1"/>
  <c r="EK66" i="2" s="1"/>
  <c r="EW48" i="2"/>
  <c r="EW56" i="2" s="1"/>
  <c r="EW64" i="2" s="1"/>
  <c r="EW66" i="2" s="1"/>
  <c r="J48" i="2"/>
  <c r="J56" i="2" s="1"/>
  <c r="J64" i="2" s="1"/>
  <c r="J66" i="2" s="1"/>
  <c r="V48" i="2"/>
  <c r="V56" i="2" s="1"/>
  <c r="V64" i="2" s="1"/>
  <c r="V66" i="2" s="1"/>
  <c r="AH48" i="2"/>
  <c r="AH56" i="2" s="1"/>
  <c r="AH64" i="2" s="1"/>
  <c r="AH66" i="2" s="1"/>
  <c r="AT48" i="2"/>
  <c r="AT56" i="2" s="1"/>
  <c r="AT64" i="2" s="1"/>
  <c r="AT66" i="2" s="1"/>
  <c r="BF48" i="2"/>
  <c r="BF56" i="2" s="1"/>
  <c r="BF64" i="2" s="1"/>
  <c r="BF66" i="2" s="1"/>
  <c r="BR48" i="2"/>
  <c r="BR56" i="2" s="1"/>
  <c r="BR64" i="2" s="1"/>
  <c r="BR66" i="2" s="1"/>
  <c r="CD48" i="2"/>
  <c r="CD56" i="2" s="1"/>
  <c r="CD64" i="2" s="1"/>
  <c r="CD66" i="2" s="1"/>
  <c r="CP48" i="2"/>
  <c r="CP56" i="2" s="1"/>
  <c r="CP64" i="2" s="1"/>
  <c r="CP66" i="2" s="1"/>
  <c r="DB48" i="2"/>
  <c r="DB56" i="2" s="1"/>
  <c r="DB64" i="2" s="1"/>
  <c r="DB66" i="2" s="1"/>
  <c r="DN48" i="2"/>
  <c r="DN56" i="2" s="1"/>
  <c r="DN64" i="2" s="1"/>
  <c r="DN66" i="2" s="1"/>
  <c r="DZ48" i="2"/>
  <c r="DZ56" i="2" s="1"/>
  <c r="DZ64" i="2" s="1"/>
  <c r="DZ66" i="2" s="1"/>
  <c r="EL48" i="2"/>
  <c r="EL56" i="2" s="1"/>
  <c r="EL64" i="2" s="1"/>
  <c r="EL66" i="2" s="1"/>
  <c r="EX48" i="2"/>
  <c r="EX56" i="2" s="1"/>
  <c r="EX64" i="2" s="1"/>
  <c r="EX66" i="2" s="1"/>
  <c r="E48" i="2"/>
  <c r="E56" i="2" s="1"/>
  <c r="E64" i="2" s="1"/>
  <c r="E66" i="2" s="1"/>
  <c r="Q48" i="2"/>
  <c r="Q56" i="2" s="1"/>
  <c r="Q64" i="2" s="1"/>
  <c r="Q66" i="2" s="1"/>
  <c r="AC48" i="2"/>
  <c r="AC56" i="2" s="1"/>
  <c r="AC64" i="2" s="1"/>
  <c r="AC66" i="2" s="1"/>
  <c r="AO48" i="2"/>
  <c r="AO56" i="2" s="1"/>
  <c r="AO64" i="2" s="1"/>
  <c r="AO66" i="2" s="1"/>
  <c r="BA48" i="2"/>
  <c r="BA56" i="2" s="1"/>
  <c r="BA64" i="2" s="1"/>
  <c r="BA66" i="2" s="1"/>
  <c r="BM48" i="2"/>
  <c r="BM56" i="2" s="1"/>
  <c r="BM64" i="2" s="1"/>
  <c r="BM66" i="2" s="1"/>
  <c r="BY48" i="2"/>
  <c r="BY56" i="2" s="1"/>
  <c r="BY64" i="2" s="1"/>
  <c r="BY66" i="2" s="1"/>
  <c r="CK48" i="2"/>
  <c r="CK56" i="2" s="1"/>
  <c r="CK64" i="2" s="1"/>
  <c r="CK66" i="2" s="1"/>
  <c r="DU48" i="2"/>
  <c r="DU56" i="2" s="1"/>
  <c r="DU64" i="2" s="1"/>
  <c r="DU66" i="2" s="1"/>
  <c r="EG48" i="2"/>
  <c r="EG56" i="2" s="1"/>
  <c r="EG64" i="2" s="1"/>
  <c r="EG66" i="2" s="1"/>
  <c r="ES48" i="2"/>
  <c r="ES56" i="2" s="1"/>
  <c r="ES64" i="2" s="1"/>
  <c r="ES66" i="2" s="1"/>
  <c r="FE48" i="2"/>
  <c r="FE56" i="2" s="1"/>
  <c r="FE64" i="2" s="1"/>
  <c r="FE66" i="2" s="1"/>
  <c r="L48" i="2"/>
  <c r="L56" i="2" s="1"/>
  <c r="L64" i="2" s="1"/>
  <c r="L66" i="2" s="1"/>
  <c r="X48" i="2"/>
  <c r="X56" i="2" s="1"/>
  <c r="X64" i="2" s="1"/>
  <c r="X66" i="2" s="1"/>
  <c r="AJ48" i="2"/>
  <c r="AJ56" i="2" s="1"/>
  <c r="AJ64" i="2" s="1"/>
  <c r="AJ66" i="2" s="1"/>
  <c r="AV48" i="2"/>
  <c r="AV56" i="2" s="1"/>
  <c r="AV64" i="2" s="1"/>
  <c r="AV66" i="2" s="1"/>
  <c r="BH48" i="2"/>
  <c r="BH56" i="2" s="1"/>
  <c r="BH64" i="2" s="1"/>
  <c r="BH66" i="2" s="1"/>
  <c r="BT48" i="2"/>
  <c r="BT56" i="2" s="1"/>
  <c r="BT64" i="2" s="1"/>
  <c r="BT66" i="2" s="1"/>
  <c r="CF48" i="2"/>
  <c r="CF56" i="2" s="1"/>
  <c r="CF64" i="2" s="1"/>
  <c r="CF66" i="2" s="1"/>
  <c r="CR48" i="2"/>
  <c r="CR56" i="2" s="1"/>
  <c r="CR64" i="2" s="1"/>
  <c r="CR66" i="2" s="1"/>
  <c r="DD48" i="2"/>
  <c r="DD56" i="2" s="1"/>
  <c r="DD64" i="2" s="1"/>
  <c r="DD66" i="2" s="1"/>
  <c r="DP48" i="2"/>
  <c r="DP56" i="2" s="1"/>
  <c r="DP64" i="2" s="1"/>
  <c r="DP66" i="2" s="1"/>
  <c r="EB48" i="2"/>
  <c r="EB56" i="2" s="1"/>
  <c r="EB64" i="2" s="1"/>
  <c r="EB66" i="2" s="1"/>
  <c r="EN48" i="2"/>
  <c r="EN56" i="2" s="1"/>
  <c r="EN64" i="2" s="1"/>
  <c r="EN66" i="2" s="1"/>
  <c r="EZ48" i="2"/>
  <c r="EZ56" i="2" s="1"/>
  <c r="EZ64" i="2" s="1"/>
  <c r="EZ66" i="2" s="1"/>
  <c r="AH12" i="5"/>
  <c r="AH12" i="4"/>
  <c r="V25" i="5"/>
  <c r="V25" i="4"/>
  <c r="F32" i="5"/>
  <c r="F32" i="4"/>
  <c r="AD32" i="5"/>
  <c r="AD32" i="4"/>
  <c r="AF33" i="5"/>
  <c r="AF33" i="4"/>
  <c r="H49" i="3"/>
  <c r="N35" i="5"/>
  <c r="N35" i="4"/>
  <c r="P36" i="5"/>
  <c r="P36" i="4"/>
  <c r="AN36" i="5"/>
  <c r="AN36" i="4"/>
  <c r="X37" i="5"/>
  <c r="X37" i="4"/>
  <c r="AB10" i="4"/>
  <c r="AD11" i="4"/>
  <c r="AF12" i="4"/>
  <c r="X15" i="4"/>
  <c r="F18" i="4"/>
  <c r="AP21" i="4"/>
  <c r="AJ10" i="5"/>
  <c r="AN22" i="5"/>
  <c r="AN22" i="4"/>
  <c r="BR25" i="5"/>
  <c r="BR25" i="4"/>
  <c r="H18" i="5"/>
  <c r="H18" i="4"/>
  <c r="AF18" i="5"/>
  <c r="AF18" i="4"/>
  <c r="BD18" i="5"/>
  <c r="BD18" i="4"/>
  <c r="J38" i="5"/>
  <c r="J38" i="4"/>
  <c r="AH38" i="5"/>
  <c r="L12" i="5"/>
  <c r="L12" i="4"/>
  <c r="AJ12" i="5"/>
  <c r="AJ12" i="4"/>
  <c r="AL20" i="5"/>
  <c r="AL20" i="4"/>
  <c r="P21" i="5"/>
  <c r="P21" i="4"/>
  <c r="AN21" i="5"/>
  <c r="R22" i="5"/>
  <c r="R22" i="4"/>
  <c r="AP22" i="5"/>
  <c r="AP22" i="4"/>
  <c r="T23" i="5"/>
  <c r="T23" i="4"/>
  <c r="BP23" i="4"/>
  <c r="V24" i="5"/>
  <c r="V24" i="4"/>
  <c r="X25" i="5"/>
  <c r="X25" i="4"/>
  <c r="B26" i="5"/>
  <c r="B26" i="4"/>
  <c r="Z26" i="5"/>
  <c r="Z26" i="4"/>
  <c r="D27" i="5"/>
  <c r="D27" i="4"/>
  <c r="AB27" i="5"/>
  <c r="AB27" i="4"/>
  <c r="AD28" i="5"/>
  <c r="AD28" i="4"/>
  <c r="H29" i="5"/>
  <c r="H29" i="4"/>
  <c r="P44" i="3"/>
  <c r="H32" i="5"/>
  <c r="H32" i="4"/>
  <c r="BD32" i="4"/>
  <c r="J33" i="5"/>
  <c r="J33" i="4"/>
  <c r="AH33" i="5"/>
  <c r="AH33" i="4"/>
  <c r="B37" i="5"/>
  <c r="B37" i="4"/>
  <c r="Z37" i="5"/>
  <c r="Z37" i="4"/>
  <c r="R9" i="4"/>
  <c r="AP9" i="4"/>
  <c r="AH10" i="4"/>
  <c r="AL12" i="4"/>
  <c r="AF15" i="4"/>
  <c r="N18" i="4"/>
  <c r="X20" i="4"/>
  <c r="F23" i="4"/>
  <c r="J25" i="4"/>
  <c r="N27" i="4"/>
  <c r="BN33" i="4"/>
  <c r="AP36" i="4"/>
  <c r="AP10" i="5"/>
  <c r="AN25" i="5"/>
  <c r="AF38" i="4"/>
  <c r="AF38" i="5"/>
  <c r="R23" i="5"/>
  <c r="R23" i="4"/>
  <c r="X10" i="5"/>
  <c r="X10" i="4"/>
  <c r="Z15" i="5"/>
  <c r="Z15" i="4"/>
  <c r="AB16" i="5"/>
  <c r="AB16" i="4"/>
  <c r="F17" i="5"/>
  <c r="F17" i="4"/>
  <c r="AD17" i="5"/>
  <c r="H11" i="5"/>
  <c r="H11" i="4"/>
  <c r="AF11" i="5"/>
  <c r="AF11" i="4"/>
  <c r="AJ38" i="5"/>
  <c r="V23" i="5"/>
  <c r="V23" i="4"/>
  <c r="X24" i="5"/>
  <c r="X24" i="4"/>
  <c r="B25" i="5"/>
  <c r="B25" i="4"/>
  <c r="D26" i="5"/>
  <c r="D26" i="4"/>
  <c r="AB26" i="5"/>
  <c r="AB26" i="4"/>
  <c r="AD27" i="5"/>
  <c r="AD27" i="4"/>
  <c r="BB27" i="5"/>
  <c r="BB27" i="4"/>
  <c r="H28" i="5"/>
  <c r="H28" i="4"/>
  <c r="J29" i="5"/>
  <c r="J29" i="4"/>
  <c r="AH29" i="5"/>
  <c r="AH29" i="4"/>
  <c r="Q44" i="3"/>
  <c r="F44" i="3"/>
  <c r="J32" i="5"/>
  <c r="J32" i="4"/>
  <c r="R44" i="3"/>
  <c r="AH32" i="5"/>
  <c r="AH32" i="4"/>
  <c r="L33" i="5"/>
  <c r="L33" i="4"/>
  <c r="AJ33" i="5"/>
  <c r="AJ33" i="4"/>
  <c r="AP35" i="5"/>
  <c r="D37" i="5"/>
  <c r="D37" i="4"/>
  <c r="AB37" i="5"/>
  <c r="AB37" i="4"/>
  <c r="P8" i="4"/>
  <c r="AN8" i="4"/>
  <c r="T9" i="4"/>
  <c r="AH15" i="4"/>
  <c r="Z20" i="4"/>
  <c r="H23" i="4"/>
  <c r="L25" i="4"/>
  <c r="P27" i="4"/>
  <c r="T29" i="4"/>
  <c r="AN12" i="5"/>
  <c r="B17" i="4"/>
  <c r="B17" i="5"/>
  <c r="J12" i="4"/>
  <c r="D15" i="4"/>
  <c r="D15" i="5"/>
  <c r="AB15" i="4"/>
  <c r="AB15" i="5"/>
  <c r="AZ15" i="4"/>
  <c r="AZ15" i="5"/>
  <c r="F16" i="5"/>
  <c r="F16" i="4"/>
  <c r="H17" i="4"/>
  <c r="H17" i="5"/>
  <c r="J11" i="5"/>
  <c r="J11" i="4"/>
  <c r="AH11" i="5"/>
  <c r="AH11" i="4"/>
  <c r="L18" i="5"/>
  <c r="L18" i="4"/>
  <c r="N38" i="5"/>
  <c r="N38" i="4"/>
  <c r="AL38" i="5"/>
  <c r="AL38" i="4"/>
  <c r="P12" i="5"/>
  <c r="P12" i="4"/>
  <c r="R20" i="5"/>
  <c r="R20" i="4"/>
  <c r="T21" i="5"/>
  <c r="T21" i="4"/>
  <c r="X23" i="5"/>
  <c r="X23" i="4"/>
  <c r="Z24" i="5"/>
  <c r="Z24" i="4"/>
  <c r="D25" i="5"/>
  <c r="D25" i="4"/>
  <c r="AB25" i="5"/>
  <c r="AB25" i="4"/>
  <c r="F26" i="5"/>
  <c r="F26" i="4"/>
  <c r="AD26" i="5"/>
  <c r="AD26" i="4"/>
  <c r="H27" i="5"/>
  <c r="H27" i="4"/>
  <c r="AF27" i="5"/>
  <c r="AF27" i="4"/>
  <c r="AH28" i="5"/>
  <c r="AH28" i="4"/>
  <c r="L29" i="5"/>
  <c r="L29" i="4"/>
  <c r="AJ29" i="5"/>
  <c r="AJ29" i="4"/>
  <c r="G44" i="3"/>
  <c r="L32" i="5"/>
  <c r="L31" i="5" s="1"/>
  <c r="L32" i="4"/>
  <c r="S44" i="3"/>
  <c r="AJ32" i="5"/>
  <c r="AJ31" i="5" s="1"/>
  <c r="AJ32" i="4"/>
  <c r="BH32" i="4"/>
  <c r="AL33" i="5"/>
  <c r="AL33" i="4"/>
  <c r="BJ33" i="5"/>
  <c r="BJ33" i="4"/>
  <c r="T35" i="5"/>
  <c r="T35" i="4"/>
  <c r="V36" i="5"/>
  <c r="V36" i="4"/>
  <c r="AT36" i="5"/>
  <c r="AT36" i="4"/>
  <c r="AD37" i="4"/>
  <c r="AD37" i="5"/>
  <c r="R8" i="4"/>
  <c r="AP8" i="4"/>
  <c r="BN8" i="4"/>
  <c r="AV15" i="4"/>
  <c r="D17" i="4"/>
  <c r="AN20" i="4"/>
  <c r="AD23" i="4"/>
  <c r="AP29" i="4"/>
  <c r="AR27" i="5"/>
  <c r="AL21" i="5"/>
  <c r="AL21" i="4"/>
  <c r="BP24" i="5"/>
  <c r="BP24" i="4"/>
  <c r="F29" i="5"/>
  <c r="F29" i="4"/>
  <c r="V8" i="5"/>
  <c r="F15" i="5"/>
  <c r="F15" i="4"/>
  <c r="AD15" i="5"/>
  <c r="AD15" i="4"/>
  <c r="BB15" i="5"/>
  <c r="BB15" i="4"/>
  <c r="AF16" i="5"/>
  <c r="AF16" i="4"/>
  <c r="J17" i="5"/>
  <c r="J17" i="4"/>
  <c r="AH17" i="5"/>
  <c r="AH17" i="4"/>
  <c r="P38" i="5"/>
  <c r="P38" i="4"/>
  <c r="R12" i="5"/>
  <c r="R12" i="4"/>
  <c r="T20" i="5"/>
  <c r="T20" i="4"/>
  <c r="AR20" i="5"/>
  <c r="AR20" i="4"/>
  <c r="V21" i="5"/>
  <c r="AT21" i="5"/>
  <c r="AT21" i="4"/>
  <c r="X22" i="5"/>
  <c r="X22" i="4"/>
  <c r="Z23" i="5"/>
  <c r="Z23" i="4"/>
  <c r="D24" i="5"/>
  <c r="D24" i="4"/>
  <c r="AB24" i="5"/>
  <c r="AB24" i="4"/>
  <c r="F25" i="5"/>
  <c r="F25" i="4"/>
  <c r="AD25" i="5"/>
  <c r="AD25" i="4"/>
  <c r="AF26" i="5"/>
  <c r="AF26" i="4"/>
  <c r="J27" i="5"/>
  <c r="J27" i="4"/>
  <c r="L28" i="5"/>
  <c r="L28" i="4"/>
  <c r="AJ28" i="5"/>
  <c r="AJ28" i="4"/>
  <c r="AL29" i="5"/>
  <c r="AL29" i="4"/>
  <c r="BJ29" i="5"/>
  <c r="AL32" i="4"/>
  <c r="AL32" i="5"/>
  <c r="BJ32" i="4"/>
  <c r="BJ32" i="5"/>
  <c r="P33" i="4"/>
  <c r="P31" i="4" s="1"/>
  <c r="P33" i="5"/>
  <c r="AN33" i="4"/>
  <c r="AN33" i="5"/>
  <c r="BL33" i="4"/>
  <c r="BL33" i="5"/>
  <c r="V35" i="5"/>
  <c r="V35" i="4"/>
  <c r="X36" i="5"/>
  <c r="X36" i="4"/>
  <c r="H37" i="5"/>
  <c r="H37" i="4"/>
  <c r="AF37" i="5"/>
  <c r="AF37" i="4"/>
  <c r="AR8" i="4"/>
  <c r="X9" i="4"/>
  <c r="BB11" i="4"/>
  <c r="BD15" i="4"/>
  <c r="L17" i="4"/>
  <c r="AL18" i="4"/>
  <c r="D22" i="4"/>
  <c r="AF23" i="4"/>
  <c r="AJ25" i="4"/>
  <c r="AN27" i="4"/>
  <c r="X16" i="5"/>
  <c r="AJ20" i="5"/>
  <c r="AJ20" i="4"/>
  <c r="BN23" i="5"/>
  <c r="BN23" i="4"/>
  <c r="AB28" i="5"/>
  <c r="AB28" i="4"/>
  <c r="X8" i="5"/>
  <c r="F10" i="5"/>
  <c r="F10" i="4"/>
  <c r="AD10" i="5"/>
  <c r="AD10" i="4"/>
  <c r="N11" i="4"/>
  <c r="N11" i="5"/>
  <c r="AL11" i="5"/>
  <c r="AL11" i="4"/>
  <c r="BJ11" i="4"/>
  <c r="R38" i="4"/>
  <c r="AP38" i="5"/>
  <c r="AP38" i="4"/>
  <c r="BP12" i="5"/>
  <c r="BP12" i="4"/>
  <c r="V20" i="5"/>
  <c r="V20" i="4"/>
  <c r="BR20" i="5"/>
  <c r="BR20" i="4"/>
  <c r="X21" i="5"/>
  <c r="X21" i="4"/>
  <c r="B22" i="5"/>
  <c r="B22" i="4"/>
  <c r="D23" i="5"/>
  <c r="D23" i="4"/>
  <c r="AB23" i="5"/>
  <c r="AB23" i="4"/>
  <c r="AZ23" i="4"/>
  <c r="AD24" i="5"/>
  <c r="AD24" i="4"/>
  <c r="BB24" i="5"/>
  <c r="H25" i="5"/>
  <c r="H25" i="4"/>
  <c r="J26" i="5"/>
  <c r="J26" i="4"/>
  <c r="AH26" i="5"/>
  <c r="AH26" i="4"/>
  <c r="AJ27" i="5"/>
  <c r="AJ27" i="4"/>
  <c r="N28" i="5"/>
  <c r="N28" i="4"/>
  <c r="P29" i="5"/>
  <c r="P29" i="4"/>
  <c r="AN29" i="5"/>
  <c r="AN29" i="4"/>
  <c r="BL29" i="5"/>
  <c r="I44" i="3"/>
  <c r="P32" i="5"/>
  <c r="AN32" i="5"/>
  <c r="X35" i="5"/>
  <c r="X35" i="4"/>
  <c r="Z36" i="5"/>
  <c r="Z36" i="4"/>
  <c r="J37" i="5"/>
  <c r="J37" i="4"/>
  <c r="AH37" i="5"/>
  <c r="AH37" i="4"/>
  <c r="V8" i="4"/>
  <c r="B9" i="4"/>
  <c r="Z9" i="4"/>
  <c r="BH11" i="4"/>
  <c r="N17" i="4"/>
  <c r="AN18" i="4"/>
  <c r="F22" i="4"/>
  <c r="AN32" i="4"/>
  <c r="P35" i="4"/>
  <c r="N21" i="5"/>
  <c r="N21" i="4"/>
  <c r="AR24" i="5"/>
  <c r="AR24" i="4"/>
  <c r="AD29" i="5"/>
  <c r="AD29" i="4"/>
  <c r="H10" i="5"/>
  <c r="H10" i="4"/>
  <c r="AF10" i="5"/>
  <c r="AF10" i="4"/>
  <c r="P11" i="5"/>
  <c r="P11" i="4"/>
  <c r="AN11" i="5"/>
  <c r="AN11" i="4"/>
  <c r="R18" i="5"/>
  <c r="R18" i="4"/>
  <c r="T38" i="5"/>
  <c r="T38" i="4"/>
  <c r="J44" i="3"/>
  <c r="R32" i="5"/>
  <c r="R31" i="5" s="1"/>
  <c r="B49" i="3"/>
  <c r="B35" i="4"/>
  <c r="D36" i="5"/>
  <c r="D36" i="4"/>
  <c r="AB36" i="5"/>
  <c r="AB36" i="4"/>
  <c r="R49" i="3"/>
  <c r="L37" i="5"/>
  <c r="L37" i="4"/>
  <c r="S49" i="3"/>
  <c r="AJ37" i="5"/>
  <c r="AJ37" i="4"/>
  <c r="X8" i="4"/>
  <c r="D9" i="4"/>
  <c r="BP11" i="4"/>
  <c r="B16" i="4"/>
  <c r="BL27" i="4"/>
  <c r="R35" i="4"/>
  <c r="V37" i="4"/>
  <c r="AB18" i="5"/>
  <c r="N32" i="5"/>
  <c r="V15" i="4"/>
  <c r="V15" i="5"/>
  <c r="P22" i="4"/>
  <c r="BH15" i="5"/>
  <c r="BH15" i="4"/>
  <c r="N16" i="5"/>
  <c r="N16" i="4"/>
  <c r="AL16" i="5"/>
  <c r="AL16" i="4"/>
  <c r="P17" i="5"/>
  <c r="P17" i="4"/>
  <c r="AN17" i="5"/>
  <c r="AN17" i="4"/>
  <c r="AP11" i="5"/>
  <c r="AP11" i="4"/>
  <c r="T18" i="5"/>
  <c r="T18" i="4"/>
  <c r="K44" i="3"/>
  <c r="T32" i="4"/>
  <c r="V33" i="5"/>
  <c r="V33" i="4"/>
  <c r="C49" i="3"/>
  <c r="D35" i="5"/>
  <c r="D35" i="4"/>
  <c r="AB35" i="5"/>
  <c r="AD36" i="5"/>
  <c r="AD36" i="4"/>
  <c r="N37" i="5"/>
  <c r="N37" i="4"/>
  <c r="AL37" i="5"/>
  <c r="B8" i="4"/>
  <c r="Z8" i="4"/>
  <c r="AX8" i="4"/>
  <c r="AD9" i="4"/>
  <c r="B10" i="4"/>
  <c r="F12" i="4"/>
  <c r="J16" i="4"/>
  <c r="AJ17" i="4"/>
  <c r="BJ18" i="4"/>
  <c r="AB22" i="4"/>
  <c r="L26" i="4"/>
  <c r="P28" i="4"/>
  <c r="L38" i="4"/>
  <c r="AH18" i="5"/>
  <c r="T32" i="5"/>
  <c r="AP23" i="5"/>
  <c r="AP23" i="4"/>
  <c r="D28" i="5"/>
  <c r="D28" i="4"/>
  <c r="AD8" i="5"/>
  <c r="AD7" i="5" s="1"/>
  <c r="L10" i="5"/>
  <c r="L10" i="4"/>
  <c r="AL15" i="5"/>
  <c r="AL15" i="4"/>
  <c r="P16" i="5"/>
  <c r="P16" i="4"/>
  <c r="AN16" i="5"/>
  <c r="AN16" i="4"/>
  <c r="AP17" i="5"/>
  <c r="AP17" i="4"/>
  <c r="V18" i="5"/>
  <c r="V18" i="4"/>
  <c r="AT18" i="5"/>
  <c r="AT18" i="4"/>
  <c r="BR18" i="5"/>
  <c r="BR18" i="4"/>
  <c r="B12" i="5"/>
  <c r="B12" i="4"/>
  <c r="Z12" i="5"/>
  <c r="Z12" i="4"/>
  <c r="D20" i="5"/>
  <c r="D20" i="4"/>
  <c r="AZ20" i="5"/>
  <c r="AZ20" i="4"/>
  <c r="F21" i="5"/>
  <c r="F21" i="4"/>
  <c r="AD21" i="5"/>
  <c r="AD21" i="4"/>
  <c r="BB21" i="5"/>
  <c r="BB21" i="4"/>
  <c r="H22" i="5"/>
  <c r="H22" i="4"/>
  <c r="AF22" i="5"/>
  <c r="AF22" i="4"/>
  <c r="BD22" i="5"/>
  <c r="BD22" i="4"/>
  <c r="J23" i="5"/>
  <c r="J23" i="4"/>
  <c r="AH23" i="5"/>
  <c r="BF23" i="5"/>
  <c r="BF23" i="4"/>
  <c r="L24" i="5"/>
  <c r="L24" i="4"/>
  <c r="AJ24" i="5"/>
  <c r="AJ24" i="4"/>
  <c r="BH24" i="5"/>
  <c r="BH24" i="4"/>
  <c r="AL25" i="5"/>
  <c r="AL25" i="4"/>
  <c r="P26" i="5"/>
  <c r="P26" i="4"/>
  <c r="AN26" i="5"/>
  <c r="R27" i="5"/>
  <c r="R27" i="4"/>
  <c r="AP27" i="5"/>
  <c r="AP27" i="4"/>
  <c r="V29" i="5"/>
  <c r="V29" i="4"/>
  <c r="D44" i="3"/>
  <c r="L44" i="3"/>
  <c r="V32" i="5"/>
  <c r="V32" i="4"/>
  <c r="BR32" i="5"/>
  <c r="BR32" i="4"/>
  <c r="X33" i="5"/>
  <c r="X33" i="4"/>
  <c r="D49" i="3"/>
  <c r="F35" i="5"/>
  <c r="F35" i="4"/>
  <c r="E49" i="3"/>
  <c r="H36" i="5"/>
  <c r="H36" i="4"/>
  <c r="Q49" i="3"/>
  <c r="AF36" i="5"/>
  <c r="AF36" i="4"/>
  <c r="BD36" i="4"/>
  <c r="AN37" i="5"/>
  <c r="AN37" i="4"/>
  <c r="D8" i="4"/>
  <c r="AZ8" i="4"/>
  <c r="H9" i="4"/>
  <c r="AF9" i="4"/>
  <c r="D10" i="4"/>
  <c r="F11" i="4"/>
  <c r="H12" i="4"/>
  <c r="L16" i="4"/>
  <c r="AL17" i="4"/>
  <c r="BL18" i="4"/>
  <c r="D21" i="4"/>
  <c r="AD22" i="4"/>
  <c r="J24" i="4"/>
  <c r="R28" i="4"/>
  <c r="AP35" i="4"/>
  <c r="X38" i="4"/>
  <c r="Z21" i="5"/>
  <c r="Z17" i="4"/>
  <c r="Z17" i="5"/>
  <c r="L20" i="5"/>
  <c r="L20" i="4"/>
  <c r="N10" i="5"/>
  <c r="N10" i="4"/>
  <c r="AL10" i="5"/>
  <c r="AL10" i="4"/>
  <c r="AN15" i="5"/>
  <c r="AN15" i="4"/>
  <c r="R16" i="5"/>
  <c r="R16" i="4"/>
  <c r="T17" i="5"/>
  <c r="T17" i="4"/>
  <c r="BR11" i="4"/>
  <c r="X18" i="5"/>
  <c r="X18" i="4"/>
  <c r="D12" i="5"/>
  <c r="D12" i="4"/>
  <c r="AB12" i="5"/>
  <c r="AB12" i="4"/>
  <c r="F20" i="5"/>
  <c r="F20" i="4"/>
  <c r="AD20" i="5"/>
  <c r="AD20" i="4"/>
  <c r="J22" i="5"/>
  <c r="J22" i="4"/>
  <c r="AH22" i="5"/>
  <c r="AH22" i="4"/>
  <c r="BF22" i="5"/>
  <c r="BF22" i="4"/>
  <c r="L23" i="5"/>
  <c r="BH23" i="5"/>
  <c r="BH23" i="4"/>
  <c r="N24" i="5"/>
  <c r="N24" i="4"/>
  <c r="BJ24" i="5"/>
  <c r="BJ24" i="4"/>
  <c r="P25" i="5"/>
  <c r="P25" i="4"/>
  <c r="BL25" i="5"/>
  <c r="BL25" i="4"/>
  <c r="AP26" i="5"/>
  <c r="AP26" i="4"/>
  <c r="T27" i="5"/>
  <c r="T27" i="4"/>
  <c r="V28" i="5"/>
  <c r="V28" i="4"/>
  <c r="X29" i="5"/>
  <c r="X29" i="4"/>
  <c r="X32" i="5"/>
  <c r="X31" i="5" s="1"/>
  <c r="X32" i="4"/>
  <c r="B33" i="5"/>
  <c r="B33" i="4"/>
  <c r="Z33" i="5"/>
  <c r="Z33" i="4"/>
  <c r="M49" i="3"/>
  <c r="H35" i="5"/>
  <c r="H35" i="4"/>
  <c r="AF35" i="5"/>
  <c r="AF34" i="5" s="1"/>
  <c r="AF35" i="4"/>
  <c r="J36" i="5"/>
  <c r="J36" i="4"/>
  <c r="AH36" i="5"/>
  <c r="AH36" i="4"/>
  <c r="R37" i="5"/>
  <c r="AP37" i="5"/>
  <c r="AP37" i="4"/>
  <c r="AD8" i="4"/>
  <c r="J9" i="4"/>
  <c r="J10" i="4"/>
  <c r="L11" i="4"/>
  <c r="N12" i="4"/>
  <c r="Z16" i="4"/>
  <c r="R21" i="4"/>
  <c r="AF24" i="4"/>
  <c r="AJ26" i="4"/>
  <c r="AN28" i="4"/>
  <c r="R33" i="4"/>
  <c r="R31" i="4" s="1"/>
  <c r="AF21" i="5"/>
  <c r="B35" i="5"/>
  <c r="N8" i="5"/>
  <c r="AT15" i="5"/>
  <c r="AT15" i="4"/>
  <c r="Z27" i="5"/>
  <c r="Z27" i="4"/>
  <c r="F5" i="3"/>
  <c r="J8" i="5"/>
  <c r="AN10" i="5"/>
  <c r="AN10" i="4"/>
  <c r="R15" i="5"/>
  <c r="R15" i="4"/>
  <c r="AP15" i="5"/>
  <c r="AP15" i="4"/>
  <c r="BN15" i="5"/>
  <c r="T16" i="5"/>
  <c r="T16" i="4"/>
  <c r="V17" i="5"/>
  <c r="V17" i="4"/>
  <c r="B18" i="5"/>
  <c r="B18" i="4"/>
  <c r="Z18" i="5"/>
  <c r="Z18" i="4"/>
  <c r="H20" i="5"/>
  <c r="H20" i="4"/>
  <c r="AF20" i="5"/>
  <c r="AF20" i="4"/>
  <c r="J21" i="5"/>
  <c r="J21" i="4"/>
  <c r="AH21" i="5"/>
  <c r="L22" i="5"/>
  <c r="L22" i="4"/>
  <c r="AJ22" i="5"/>
  <c r="AJ22" i="4"/>
  <c r="AL23" i="5"/>
  <c r="AL23" i="4"/>
  <c r="P24" i="5"/>
  <c r="P24" i="4"/>
  <c r="AN24" i="4"/>
  <c r="R25" i="5"/>
  <c r="R25" i="4"/>
  <c r="AP25" i="5"/>
  <c r="AP25" i="4"/>
  <c r="BN25" i="4"/>
  <c r="T26" i="5"/>
  <c r="T26" i="4"/>
  <c r="V27" i="5"/>
  <c r="V27" i="4"/>
  <c r="AT27" i="4"/>
  <c r="X28" i="5"/>
  <c r="X28" i="4"/>
  <c r="AV28" i="4"/>
  <c r="B29" i="5"/>
  <c r="B29" i="4"/>
  <c r="Z29" i="5"/>
  <c r="Z29" i="4"/>
  <c r="B44" i="3"/>
  <c r="B32" i="5"/>
  <c r="B32" i="4"/>
  <c r="B31" i="4" s="1"/>
  <c r="Z32" i="5"/>
  <c r="Z32" i="4"/>
  <c r="AX32" i="4"/>
  <c r="D33" i="5"/>
  <c r="D33" i="4"/>
  <c r="AB33" i="5"/>
  <c r="AB33" i="4"/>
  <c r="AZ33" i="5"/>
  <c r="AZ33" i="4"/>
  <c r="J35" i="5"/>
  <c r="J35" i="4"/>
  <c r="AH35" i="5"/>
  <c r="AH35" i="4"/>
  <c r="AJ36" i="5"/>
  <c r="AJ36" i="4"/>
  <c r="BH36" i="5"/>
  <c r="BH36" i="4"/>
  <c r="BP37" i="4"/>
  <c r="AF8" i="4"/>
  <c r="L9" i="4"/>
  <c r="AJ9" i="4"/>
  <c r="T11" i="4"/>
  <c r="H15" i="4"/>
  <c r="AL26" i="4"/>
  <c r="T33" i="4"/>
  <c r="BN35" i="4"/>
  <c r="BH20" i="5"/>
  <c r="BH20" i="4"/>
  <c r="X26" i="5"/>
  <c r="X26" i="4"/>
  <c r="L8" i="5"/>
  <c r="AJ8" i="5"/>
  <c r="BH8" i="5"/>
  <c r="P9" i="5"/>
  <c r="BL9" i="5"/>
  <c r="R10" i="5"/>
  <c r="T15" i="5"/>
  <c r="T15" i="4"/>
  <c r="AR15" i="5"/>
  <c r="AR15" i="4"/>
  <c r="V16" i="5"/>
  <c r="V16" i="4"/>
  <c r="AT16" i="4"/>
  <c r="X17" i="5"/>
  <c r="X17" i="4"/>
  <c r="B11" i="5"/>
  <c r="B11" i="4"/>
  <c r="Z11" i="5"/>
  <c r="Z7" i="5" s="1"/>
  <c r="Z11" i="4"/>
  <c r="D18" i="4"/>
  <c r="F38" i="5"/>
  <c r="F38" i="4"/>
  <c r="AD38" i="5"/>
  <c r="J20" i="5"/>
  <c r="AH20" i="5"/>
  <c r="AH20" i="4"/>
  <c r="L21" i="5"/>
  <c r="L21" i="4"/>
  <c r="AJ21" i="5"/>
  <c r="AJ21" i="4"/>
  <c r="N22" i="5"/>
  <c r="N22" i="4"/>
  <c r="AL22" i="5"/>
  <c r="AL22" i="4"/>
  <c r="AN23" i="5"/>
  <c r="AN23" i="4"/>
  <c r="R24" i="5"/>
  <c r="R24" i="4"/>
  <c r="AP24" i="5"/>
  <c r="AP24" i="4"/>
  <c r="V26" i="5"/>
  <c r="V26" i="4"/>
  <c r="B28" i="5"/>
  <c r="B28" i="4"/>
  <c r="Z28" i="5"/>
  <c r="Z28" i="4"/>
  <c r="AX28" i="5"/>
  <c r="AX28" i="4"/>
  <c r="D29" i="5"/>
  <c r="D29" i="4"/>
  <c r="AB29" i="4"/>
  <c r="D32" i="5"/>
  <c r="D32" i="4"/>
  <c r="O44" i="3"/>
  <c r="AB32" i="5"/>
  <c r="AB32" i="4"/>
  <c r="AZ32" i="5"/>
  <c r="AZ32" i="4"/>
  <c r="F33" i="5"/>
  <c r="F31" i="5" s="1"/>
  <c r="F33" i="4"/>
  <c r="AD33" i="5"/>
  <c r="AD33" i="4"/>
  <c r="BB33" i="5"/>
  <c r="BB33" i="4"/>
  <c r="V49" i="3"/>
  <c r="L35" i="5"/>
  <c r="L35" i="4"/>
  <c r="AJ35" i="5"/>
  <c r="AJ35" i="4"/>
  <c r="N36" i="5"/>
  <c r="N36" i="4"/>
  <c r="AL36" i="5"/>
  <c r="AL36" i="4"/>
  <c r="BJ36" i="5"/>
  <c r="BJ36" i="4"/>
  <c r="J8" i="4"/>
  <c r="N9" i="4"/>
  <c r="AL9" i="4"/>
  <c r="AB11" i="4"/>
  <c r="AD12" i="4"/>
  <c r="J15" i="4"/>
  <c r="B20" i="4"/>
  <c r="AB21" i="4"/>
  <c r="BH26" i="4"/>
  <c r="AP33" i="4"/>
  <c r="R36" i="4"/>
  <c r="AJ23" i="5"/>
  <c r="F37" i="5"/>
  <c r="B14" i="5"/>
  <c r="T31" i="5"/>
  <c r="J31" i="4"/>
  <c r="M48" i="2"/>
  <c r="M56" i="2" s="1"/>
  <c r="M64" i="2" s="1"/>
  <c r="M66" i="2" s="1"/>
  <c r="Y48" i="2"/>
  <c r="Y56" i="2" s="1"/>
  <c r="Y64" i="2" s="1"/>
  <c r="Y66" i="2" s="1"/>
  <c r="AK48" i="2"/>
  <c r="AK56" i="2" s="1"/>
  <c r="AK64" i="2" s="1"/>
  <c r="AK66" i="2" s="1"/>
  <c r="AW48" i="2"/>
  <c r="AW56" i="2" s="1"/>
  <c r="AW64" i="2" s="1"/>
  <c r="AW66" i="2" s="1"/>
  <c r="BI48" i="2"/>
  <c r="BI56" i="2" s="1"/>
  <c r="BI64" i="2" s="1"/>
  <c r="BI66" i="2" s="1"/>
  <c r="BU48" i="2"/>
  <c r="BU56" i="2" s="1"/>
  <c r="BU64" i="2" s="1"/>
  <c r="BU66" i="2" s="1"/>
  <c r="CG48" i="2"/>
  <c r="CG56" i="2" s="1"/>
  <c r="CG64" i="2" s="1"/>
  <c r="CG66" i="2" s="1"/>
  <c r="CS48" i="2"/>
  <c r="CS56" i="2" s="1"/>
  <c r="CS64" i="2" s="1"/>
  <c r="CS66" i="2" s="1"/>
  <c r="DQ48" i="2"/>
  <c r="DQ56" i="2" s="1"/>
  <c r="DQ64" i="2" s="1"/>
  <c r="DQ66" i="2" s="1"/>
  <c r="EC48" i="2"/>
  <c r="EC56" i="2" s="1"/>
  <c r="EC64" i="2" s="1"/>
  <c r="EC66" i="2" s="1"/>
  <c r="EO48" i="2"/>
  <c r="EO56" i="2" s="1"/>
  <c r="EO64" i="2" s="1"/>
  <c r="EO66" i="2" s="1"/>
  <c r="FA48" i="2"/>
  <c r="FA56" i="2" s="1"/>
  <c r="FA64" i="2" s="1"/>
  <c r="FA66" i="2" s="1"/>
  <c r="FP56" i="1"/>
  <c r="FP63" i="1" s="1"/>
  <c r="FP65" i="1" s="1"/>
  <c r="IK48" i="1"/>
  <c r="IK56" i="1" s="1"/>
  <c r="IK63" i="1" s="1"/>
  <c r="IK65" i="1" s="1"/>
  <c r="FG56" i="1"/>
  <c r="FG63" i="1" s="1"/>
  <c r="FG65" i="1" s="1"/>
  <c r="FD56" i="1"/>
  <c r="FD63" i="1" s="1"/>
  <c r="FD65" i="1" s="1"/>
  <c r="EZ48" i="1"/>
  <c r="EZ56" i="1" s="1"/>
  <c r="EZ63" i="1" s="1"/>
  <c r="EZ65" i="1" s="1"/>
  <c r="FL48" i="1"/>
  <c r="FL56" i="1" s="1"/>
  <c r="FL63" i="1" s="1"/>
  <c r="FL65" i="1" s="1"/>
  <c r="FX48" i="1"/>
  <c r="FX56" i="1" s="1"/>
  <c r="FX63" i="1" s="1"/>
  <c r="FX65" i="1" s="1"/>
  <c r="GJ48" i="1"/>
  <c r="GJ56" i="1" s="1"/>
  <c r="GJ63" i="1" s="1"/>
  <c r="GJ65" i="1" s="1"/>
  <c r="GV48" i="1"/>
  <c r="GV56" i="1" s="1"/>
  <c r="GV63" i="1" s="1"/>
  <c r="GV65" i="1" s="1"/>
  <c r="HH48" i="1"/>
  <c r="HH56" i="1" s="1"/>
  <c r="HH63" i="1" s="1"/>
  <c r="HH65" i="1" s="1"/>
  <c r="HT48" i="1"/>
  <c r="HT56" i="1" s="1"/>
  <c r="HT63" i="1" s="1"/>
  <c r="HT65" i="1" s="1"/>
  <c r="IG48" i="1"/>
  <c r="IG56" i="1" s="1"/>
  <c r="IG63" i="1" s="1"/>
  <c r="IG65" i="1" s="1"/>
  <c r="IS48" i="1"/>
  <c r="IS56" i="1" s="1"/>
  <c r="IS63" i="1" s="1"/>
  <c r="IS65" i="1" s="1"/>
  <c r="BT48" i="1"/>
  <c r="BT56" i="1" s="1"/>
  <c r="BT63" i="1" s="1"/>
  <c r="BT65" i="1" s="1"/>
  <c r="CR48" i="1"/>
  <c r="CR56" i="1" s="1"/>
  <c r="CR63" i="1" s="1"/>
  <c r="CR65" i="1" s="1"/>
  <c r="DP48" i="1"/>
  <c r="DP56" i="1" s="1"/>
  <c r="DP63" i="1" s="1"/>
  <c r="DP65" i="1" s="1"/>
  <c r="BH48" i="1"/>
  <c r="BH56" i="1" s="1"/>
  <c r="BH63" i="1" s="1"/>
  <c r="BH65" i="1" s="1"/>
  <c r="CF48" i="1"/>
  <c r="CF56" i="1" s="1"/>
  <c r="CF63" i="1" s="1"/>
  <c r="CF65" i="1" s="1"/>
  <c r="DD48" i="1"/>
  <c r="DD56" i="1" s="1"/>
  <c r="DD63" i="1" s="1"/>
  <c r="DD65" i="1" s="1"/>
  <c r="EB48" i="1"/>
  <c r="EB56" i="1" s="1"/>
  <c r="EB63" i="1" s="1"/>
  <c r="EB65" i="1" s="1"/>
  <c r="EQ48" i="1"/>
  <c r="EQ56" i="1" s="1"/>
  <c r="EQ63" i="1" s="1"/>
  <c r="EQ65" i="1" s="1"/>
  <c r="FC48" i="1"/>
  <c r="FC56" i="1" s="1"/>
  <c r="FC63" i="1" s="1"/>
  <c r="FC65" i="1" s="1"/>
  <c r="FO48" i="1"/>
  <c r="FO56" i="1" s="1"/>
  <c r="FO63" i="1" s="1"/>
  <c r="FO65" i="1" s="1"/>
  <c r="GA48" i="1"/>
  <c r="GA56" i="1" s="1"/>
  <c r="GA63" i="1" s="1"/>
  <c r="GA65" i="1" s="1"/>
  <c r="GM48" i="1"/>
  <c r="GM56" i="1" s="1"/>
  <c r="GM63" i="1" s="1"/>
  <c r="GM65" i="1" s="1"/>
  <c r="GY48" i="1"/>
  <c r="GY56" i="1" s="1"/>
  <c r="GY63" i="1" s="1"/>
  <c r="GY65" i="1" s="1"/>
  <c r="HK48" i="1"/>
  <c r="HK56" i="1" s="1"/>
  <c r="HK63" i="1" s="1"/>
  <c r="HK65" i="1" s="1"/>
  <c r="HW48" i="1"/>
  <c r="HW56" i="1" s="1"/>
  <c r="HW63" i="1" s="1"/>
  <c r="HW65" i="1" s="1"/>
  <c r="IR48" i="1"/>
  <c r="IR56" i="1" s="1"/>
  <c r="IR63" i="1" s="1"/>
  <c r="IR65" i="1" s="1"/>
  <c r="C48" i="1"/>
  <c r="C56" i="1" s="1"/>
  <c r="C63" i="1" s="1"/>
  <c r="C65" i="1" s="1"/>
  <c r="O48" i="1"/>
  <c r="O56" i="1" s="1"/>
  <c r="O63" i="1" s="1"/>
  <c r="O65" i="1" s="1"/>
  <c r="AA48" i="1"/>
  <c r="AA56" i="1" s="1"/>
  <c r="AA63" i="1" s="1"/>
  <c r="AA65" i="1" s="1"/>
  <c r="AM48" i="1"/>
  <c r="AM56" i="1" s="1"/>
  <c r="AM63" i="1" s="1"/>
  <c r="AM65" i="1" s="1"/>
  <c r="AY48" i="1"/>
  <c r="AY56" i="1" s="1"/>
  <c r="AY63" i="1" s="1"/>
  <c r="AY65" i="1" s="1"/>
  <c r="BK48" i="1"/>
  <c r="BK56" i="1" s="1"/>
  <c r="BK63" i="1" s="1"/>
  <c r="BK65" i="1" s="1"/>
  <c r="BW48" i="1"/>
  <c r="BW56" i="1" s="1"/>
  <c r="BW63" i="1" s="1"/>
  <c r="BW65" i="1" s="1"/>
  <c r="CI48" i="1"/>
  <c r="CI56" i="1" s="1"/>
  <c r="CI63" i="1" s="1"/>
  <c r="CI65" i="1" s="1"/>
  <c r="CU48" i="1"/>
  <c r="CU56" i="1" s="1"/>
  <c r="CU63" i="1" s="1"/>
  <c r="CU65" i="1" s="1"/>
  <c r="DG48" i="1"/>
  <c r="DG56" i="1" s="1"/>
  <c r="DG63" i="1" s="1"/>
  <c r="DG65" i="1" s="1"/>
  <c r="DS48" i="1"/>
  <c r="DS56" i="1" s="1"/>
  <c r="DS63" i="1" s="1"/>
  <c r="DS65" i="1" s="1"/>
  <c r="EE48" i="1"/>
  <c r="EE56" i="1" s="1"/>
  <c r="EE63" i="1" s="1"/>
  <c r="EE65" i="1" s="1"/>
  <c r="IL48" i="1"/>
  <c r="IL56" i="1" s="1"/>
  <c r="IL63" i="1" s="1"/>
  <c r="IL65" i="1" s="1"/>
  <c r="IF48" i="1"/>
  <c r="IF56" i="1" s="1"/>
  <c r="IF63" i="1" s="1"/>
  <c r="IF65" i="1" s="1"/>
  <c r="AR37" i="4" l="1"/>
  <c r="AB58" i="3"/>
  <c r="AV21" i="4"/>
  <c r="AT20" i="4"/>
  <c r="BB9" i="5"/>
  <c r="AT17" i="4"/>
  <c r="AV22" i="5"/>
  <c r="BH28" i="4"/>
  <c r="BJ28" i="5"/>
  <c r="BN29" i="4"/>
  <c r="BR26" i="4"/>
  <c r="BJ22" i="5"/>
  <c r="AR22" i="4"/>
  <c r="BJ25" i="4"/>
  <c r="BD25" i="4"/>
  <c r="BF25" i="4"/>
  <c r="AX22" i="4"/>
  <c r="AH58" i="3"/>
  <c r="Y58" i="3"/>
  <c r="BJ37" i="5"/>
  <c r="BB38" i="5"/>
  <c r="BL32" i="5"/>
  <c r="AG44" i="3"/>
  <c r="AV24" i="4"/>
  <c r="AR25" i="5"/>
  <c r="BH21" i="4"/>
  <c r="BL20" i="4"/>
  <c r="BJ12" i="4"/>
  <c r="BF27" i="4"/>
  <c r="BH27" i="5"/>
  <c r="BD28" i="4"/>
  <c r="AZ29" i="4"/>
  <c r="AT23" i="5"/>
  <c r="BF15" i="4"/>
  <c r="AK5" i="3"/>
  <c r="AT26" i="5"/>
  <c r="F27" i="3"/>
  <c r="F16" i="3" s="1"/>
  <c r="L36" i="4"/>
  <c r="E44" i="3"/>
  <c r="J49" i="3"/>
  <c r="O49" i="3"/>
  <c r="AP32" i="4"/>
  <c r="AP32" i="5"/>
  <c r="AP31" i="5" s="1"/>
  <c r="T37" i="4"/>
  <c r="T34" i="4" s="1"/>
  <c r="Z22" i="4"/>
  <c r="B23" i="4"/>
  <c r="L31" i="4"/>
  <c r="AF28" i="4"/>
  <c r="AN35" i="5"/>
  <c r="AK49" i="3"/>
  <c r="P37" i="4"/>
  <c r="X12" i="5"/>
  <c r="X7" i="5" s="1"/>
  <c r="BR35" i="5"/>
  <c r="V5" i="3"/>
  <c r="AH16" i="4"/>
  <c r="Z38" i="5"/>
  <c r="P37" i="5"/>
  <c r="AD35" i="4"/>
  <c r="V38" i="5"/>
  <c r="N33" i="4"/>
  <c r="N31" i="4" s="1"/>
  <c r="AK27" i="3"/>
  <c r="AK16" i="3" s="1"/>
  <c r="M5" i="3"/>
  <c r="N16" i="3"/>
  <c r="P27" i="3"/>
  <c r="Z38" i="4"/>
  <c r="AD35" i="5"/>
  <c r="Z35" i="5"/>
  <c r="U44" i="3"/>
  <c r="U48" i="3" s="1"/>
  <c r="U56" i="3" s="1"/>
  <c r="U64" i="3" s="1"/>
  <c r="U66" i="3" s="1"/>
  <c r="U68" i="3" s="1"/>
  <c r="BL35" i="5"/>
  <c r="AN38" i="4"/>
  <c r="G27" i="3"/>
  <c r="T27" i="3"/>
  <c r="T16" i="3" s="1"/>
  <c r="R38" i="5"/>
  <c r="R34" i="5" s="1"/>
  <c r="S27" i="3"/>
  <c r="E27" i="3"/>
  <c r="E16" i="3" s="1"/>
  <c r="E48" i="3" s="1"/>
  <c r="E56" i="3" s="1"/>
  <c r="E64" i="3" s="1"/>
  <c r="E66" i="3" s="1"/>
  <c r="E68" i="3" s="1"/>
  <c r="U27" i="3"/>
  <c r="AJ38" i="4"/>
  <c r="M27" i="3"/>
  <c r="M16" i="3" s="1"/>
  <c r="V27" i="3"/>
  <c r="I27" i="3"/>
  <c r="R27" i="3"/>
  <c r="R16" i="3" s="1"/>
  <c r="H27" i="3"/>
  <c r="H16" i="3" s="1"/>
  <c r="E58" i="3"/>
  <c r="D38" i="4"/>
  <c r="B38" i="4"/>
  <c r="F36" i="4"/>
  <c r="G49" i="3"/>
  <c r="Z35" i="4"/>
  <c r="B36" i="4"/>
  <c r="AL35" i="4"/>
  <c r="H33" i="4"/>
  <c r="H31" i="4" s="1"/>
  <c r="AK44" i="3"/>
  <c r="AK58" i="3"/>
  <c r="S5" i="3"/>
  <c r="AF25" i="4"/>
  <c r="X27" i="4"/>
  <c r="T34" i="5"/>
  <c r="AF32" i="4"/>
  <c r="AL35" i="5"/>
  <c r="AL34" i="5" s="1"/>
  <c r="AR35" i="5"/>
  <c r="I5" i="3"/>
  <c r="U49" i="3"/>
  <c r="P10" i="5"/>
  <c r="AP18" i="4"/>
  <c r="BD29" i="5"/>
  <c r="BP29" i="4"/>
  <c r="BB28" i="5"/>
  <c r="AV11" i="4"/>
  <c r="AX10" i="4"/>
  <c r="AV9" i="4"/>
  <c r="AE58" i="3"/>
  <c r="AG58" i="3"/>
  <c r="BB29" i="4"/>
  <c r="AT29" i="4"/>
  <c r="BJ26" i="4"/>
  <c r="AZ27" i="5"/>
  <c r="BJ21" i="4"/>
  <c r="AT9" i="4"/>
  <c r="BP8" i="4"/>
  <c r="BN9" i="5"/>
  <c r="BL8" i="4"/>
  <c r="AZ22" i="4"/>
  <c r="BL11" i="4"/>
  <c r="BL16" i="5"/>
  <c r="AX9" i="4"/>
  <c r="AV37" i="5"/>
  <c r="BB26" i="4"/>
  <c r="AR28" i="4"/>
  <c r="AX26" i="4"/>
  <c r="AR26" i="5"/>
  <c r="BL26" i="5"/>
  <c r="BL22" i="4"/>
  <c r="AV17" i="5"/>
  <c r="BR8" i="4"/>
  <c r="AI58" i="3"/>
  <c r="BR37" i="4"/>
  <c r="AZ37" i="4"/>
  <c r="BF20" i="5"/>
  <c r="X58" i="3"/>
  <c r="AZ36" i="4"/>
  <c r="BP38" i="4"/>
  <c r="AX29" i="5"/>
  <c r="BB20" i="5"/>
  <c r="BR27" i="4"/>
  <c r="BN22" i="4"/>
  <c r="BR24" i="4"/>
  <c r="AT25" i="5"/>
  <c r="AT28" i="4"/>
  <c r="BF10" i="4"/>
  <c r="BR9" i="4"/>
  <c r="BP10" i="4"/>
  <c r="BN35" i="5"/>
  <c r="BF21" i="4"/>
  <c r="BL24" i="4"/>
  <c r="AX16" i="4"/>
  <c r="AZ10" i="4"/>
  <c r="BB10" i="4"/>
  <c r="BD10" i="5"/>
  <c r="AV38" i="5"/>
  <c r="AJ58" i="3"/>
  <c r="BN37" i="4"/>
  <c r="BL23" i="5"/>
  <c r="BF12" i="5"/>
  <c r="BF7" i="5" s="1"/>
  <c r="AR11" i="4"/>
  <c r="BP17" i="5"/>
  <c r="BD12" i="4"/>
  <c r="AX12" i="4"/>
  <c r="BP38" i="5"/>
  <c r="BP34" i="5" s="1"/>
  <c r="AR12" i="4"/>
  <c r="AV12" i="4"/>
  <c r="BD16" i="5"/>
  <c r="AZ9" i="4"/>
  <c r="BJ10" i="4"/>
  <c r="AV10" i="4"/>
  <c r="AR10" i="4"/>
  <c r="AT37" i="4"/>
  <c r="AX37" i="5"/>
  <c r="BR35" i="4"/>
  <c r="AR35" i="4"/>
  <c r="BL38" i="5"/>
  <c r="BR38" i="5"/>
  <c r="BB38" i="4"/>
  <c r="AA27" i="3"/>
  <c r="AZ30" i="5" s="1"/>
  <c r="BD26" i="5"/>
  <c r="AX38" i="4"/>
  <c r="BL38" i="4"/>
  <c r="BL17" i="5"/>
  <c r="AX11" i="5"/>
  <c r="AX7" i="5" s="1"/>
  <c r="BD11" i="5"/>
  <c r="BN17" i="4"/>
  <c r="BF17" i="4"/>
  <c r="BH17" i="4"/>
  <c r="AZ17" i="4"/>
  <c r="AZ14" i="4" s="1"/>
  <c r="BJ16" i="4"/>
  <c r="BF16" i="4"/>
  <c r="AV16" i="5"/>
  <c r="BN16" i="5"/>
  <c r="BN14" i="5" s="1"/>
  <c r="BH16" i="4"/>
  <c r="BR16" i="5"/>
  <c r="AR16" i="4"/>
  <c r="BJ8" i="5"/>
  <c r="AT8" i="4"/>
  <c r="BF11" i="4"/>
  <c r="AR38" i="5"/>
  <c r="AE49" i="3"/>
  <c r="BJ35" i="4"/>
  <c r="AC58" i="3"/>
  <c r="AT35" i="5"/>
  <c r="AV35" i="5"/>
  <c r="BF35" i="4"/>
  <c r="AF58" i="3"/>
  <c r="AF5" i="3"/>
  <c r="BD35" i="5"/>
  <c r="BJ17" i="4"/>
  <c r="BD8" i="4"/>
  <c r="BP26" i="4"/>
  <c r="BJ23" i="4"/>
  <c r="BH22" i="4"/>
  <c r="BD21" i="4"/>
  <c r="AZ12" i="4"/>
  <c r="BJ15" i="4"/>
  <c r="AV29" i="5"/>
  <c r="AV20" i="4"/>
  <c r="BD27" i="4"/>
  <c r="BL12" i="5"/>
  <c r="BH18" i="4"/>
  <c r="AT12" i="4"/>
  <c r="AV26" i="4"/>
  <c r="BF33" i="5"/>
  <c r="BN28" i="4"/>
  <c r="AX36" i="4"/>
  <c r="AV38" i="4"/>
  <c r="AA58" i="3"/>
  <c r="BF35" i="5"/>
  <c r="AZ35" i="5"/>
  <c r="BD33" i="5"/>
  <c r="BD31" i="5" s="1"/>
  <c r="BL37" i="4"/>
  <c r="BH37" i="5"/>
  <c r="BH35" i="5"/>
  <c r="BP35" i="4"/>
  <c r="AC27" i="3"/>
  <c r="AC16" i="3" s="1"/>
  <c r="Z27" i="3"/>
  <c r="Z16" i="3" s="1"/>
  <c r="Y27" i="3"/>
  <c r="AV30" i="5" s="1"/>
  <c r="AD27" i="3"/>
  <c r="BF30" i="4" s="1"/>
  <c r="BN24" i="5"/>
  <c r="AC5" i="3"/>
  <c r="BP9" i="4"/>
  <c r="BD20" i="5"/>
  <c r="AV23" i="4"/>
  <c r="AX25" i="5"/>
  <c r="BR28" i="5"/>
  <c r="BL10" i="5"/>
  <c r="AD5" i="3"/>
  <c r="BD17" i="5"/>
  <c r="AT38" i="4"/>
  <c r="AG5" i="3"/>
  <c r="BP16" i="5"/>
  <c r="BF38" i="5"/>
  <c r="BD38" i="4"/>
  <c r="D30" i="5"/>
  <c r="D19" i="5" s="1"/>
  <c r="D30" i="4"/>
  <c r="D19" i="4" s="1"/>
  <c r="C16" i="3"/>
  <c r="BP18" i="5"/>
  <c r="BP18" i="4"/>
  <c r="AB27" i="3"/>
  <c r="BB30" i="4" s="1"/>
  <c r="V9" i="5"/>
  <c r="L5" i="3"/>
  <c r="L48" i="3" s="1"/>
  <c r="L56" i="3" s="1"/>
  <c r="L64" i="3" s="1"/>
  <c r="L66" i="3" s="1"/>
  <c r="L68" i="3" s="1"/>
  <c r="D5" i="3"/>
  <c r="T22" i="5"/>
  <c r="T22" i="4"/>
  <c r="H8" i="5"/>
  <c r="E5" i="3"/>
  <c r="N26" i="5"/>
  <c r="N26" i="4"/>
  <c r="O16" i="3"/>
  <c r="I16" i="3"/>
  <c r="B27" i="3"/>
  <c r="B16" i="3" s="1"/>
  <c r="L27" i="3"/>
  <c r="L16" i="3" s="1"/>
  <c r="D31" i="4"/>
  <c r="P23" i="4"/>
  <c r="BP15" i="4"/>
  <c r="AN9" i="5"/>
  <c r="AN7" i="5" s="1"/>
  <c r="AH24" i="4"/>
  <c r="N23" i="4"/>
  <c r="AB38" i="5"/>
  <c r="AX18" i="4"/>
  <c r="X11" i="5"/>
  <c r="BJ9" i="4"/>
  <c r="AH8" i="5"/>
  <c r="AH7" i="5" s="1"/>
  <c r="BL35" i="4"/>
  <c r="AH9" i="4"/>
  <c r="F8" i="4"/>
  <c r="R26" i="4"/>
  <c r="AL24" i="4"/>
  <c r="H21" i="4"/>
  <c r="O5" i="3"/>
  <c r="B5" i="3"/>
  <c r="P15" i="4"/>
  <c r="P14" i="4" s="1"/>
  <c r="AX27" i="5"/>
  <c r="T28" i="5"/>
  <c r="AB20" i="5"/>
  <c r="N15" i="4"/>
  <c r="BF9" i="4"/>
  <c r="BD38" i="5"/>
  <c r="AT38" i="5"/>
  <c r="AJ15" i="5"/>
  <c r="AJ14" i="5" s="1"/>
  <c r="H38" i="5"/>
  <c r="AV35" i="4"/>
  <c r="L27" i="4"/>
  <c r="T12" i="4"/>
  <c r="BD37" i="4"/>
  <c r="H26" i="5"/>
  <c r="BR21" i="4"/>
  <c r="BP20" i="5"/>
  <c r="H16" i="5"/>
  <c r="T10" i="4"/>
  <c r="BF29" i="4"/>
  <c r="Z25" i="5"/>
  <c r="J18" i="5"/>
  <c r="J14" i="5" s="1"/>
  <c r="B15" i="4"/>
  <c r="B14" i="4" s="1"/>
  <c r="BR15" i="4"/>
  <c r="BR14" i="4" s="1"/>
  <c r="AJ11" i="4"/>
  <c r="AJ7" i="4" s="1"/>
  <c r="AL8" i="4"/>
  <c r="AL7" i="4" s="1"/>
  <c r="AF29" i="5"/>
  <c r="V10" i="4"/>
  <c r="BJ35" i="5"/>
  <c r="AF14" i="5"/>
  <c r="BB16" i="4"/>
  <c r="BB16" i="5"/>
  <c r="AT10" i="5"/>
  <c r="AT7" i="5" s="1"/>
  <c r="AT10" i="4"/>
  <c r="BB12" i="5"/>
  <c r="BB7" i="5" s="1"/>
  <c r="BB12" i="4"/>
  <c r="Z49" i="3"/>
  <c r="AX35" i="4"/>
  <c r="BB35" i="4"/>
  <c r="AV25" i="5"/>
  <c r="AV25" i="4"/>
  <c r="Y5" i="3"/>
  <c r="AV18" i="5"/>
  <c r="AZ24" i="5"/>
  <c r="AZ24" i="4"/>
  <c r="F9" i="5"/>
  <c r="F7" i="5" s="1"/>
  <c r="F9" i="4"/>
  <c r="AD16" i="4"/>
  <c r="AD14" i="4" s="1"/>
  <c r="AD16" i="5"/>
  <c r="P5" i="3"/>
  <c r="AB17" i="5"/>
  <c r="AB17" i="4"/>
  <c r="P18" i="5"/>
  <c r="P18" i="4"/>
  <c r="B21" i="5"/>
  <c r="B21" i="4"/>
  <c r="J16" i="3"/>
  <c r="J48" i="3" s="1"/>
  <c r="J56" i="3" s="1"/>
  <c r="J64" i="3" s="1"/>
  <c r="J66" i="3" s="1"/>
  <c r="J68" i="3" s="1"/>
  <c r="BF8" i="4"/>
  <c r="J5" i="3"/>
  <c r="U5" i="3"/>
  <c r="AE5" i="3"/>
  <c r="G5" i="3"/>
  <c r="V12" i="4"/>
  <c r="U16" i="3"/>
  <c r="BR17" i="5"/>
  <c r="R5" i="3"/>
  <c r="H5" i="3"/>
  <c r="AL24" i="5"/>
  <c r="AR17" i="4"/>
  <c r="T24" i="5"/>
  <c r="BB35" i="5"/>
  <c r="BP28" i="4"/>
  <c r="R17" i="4"/>
  <c r="R14" i="4" s="1"/>
  <c r="AX35" i="5"/>
  <c r="BN12" i="5"/>
  <c r="J28" i="4"/>
  <c r="B24" i="4"/>
  <c r="V22" i="4"/>
  <c r="AP20" i="4"/>
  <c r="AR29" i="5"/>
  <c r="AR29" i="4"/>
  <c r="AB5" i="3"/>
  <c r="BH29" i="4"/>
  <c r="BH29" i="5"/>
  <c r="AE27" i="3"/>
  <c r="BH30" i="5" s="1"/>
  <c r="AA49" i="3"/>
  <c r="AZ35" i="4"/>
  <c r="K5" i="3"/>
  <c r="K48" i="3" s="1"/>
  <c r="K56" i="3" s="1"/>
  <c r="K64" i="3" s="1"/>
  <c r="K66" i="3" s="1"/>
  <c r="T8" i="4"/>
  <c r="BD9" i="5"/>
  <c r="BD9" i="4"/>
  <c r="H24" i="5"/>
  <c r="H24" i="4"/>
  <c r="AB9" i="5"/>
  <c r="AB7" i="5" s="1"/>
  <c r="AB9" i="4"/>
  <c r="AB7" i="4" s="1"/>
  <c r="C5" i="3"/>
  <c r="C48" i="3" s="1"/>
  <c r="C56" i="3" s="1"/>
  <c r="C64" i="3" s="1"/>
  <c r="C66" i="3" s="1"/>
  <c r="D16" i="4"/>
  <c r="AF17" i="5"/>
  <c r="Q5" i="3"/>
  <c r="T25" i="4"/>
  <c r="BJ9" i="5"/>
  <c r="N5" i="3"/>
  <c r="N48" i="3" s="1"/>
  <c r="N56" i="3" s="1"/>
  <c r="N64" i="3" s="1"/>
  <c r="N66" i="3" s="1"/>
  <c r="N68" i="3" s="1"/>
  <c r="AV18" i="4"/>
  <c r="AV14" i="4" s="1"/>
  <c r="BL15" i="4"/>
  <c r="BH10" i="5"/>
  <c r="D11" i="4"/>
  <c r="L15" i="5"/>
  <c r="AL28" i="4"/>
  <c r="AT35" i="4"/>
  <c r="N29" i="4"/>
  <c r="AH14" i="5"/>
  <c r="AD18" i="4"/>
  <c r="T8" i="5"/>
  <c r="N20" i="5"/>
  <c r="P20" i="4"/>
  <c r="AX24" i="5"/>
  <c r="AX24" i="4"/>
  <c r="BR22" i="5"/>
  <c r="BR22" i="4"/>
  <c r="BN20" i="5"/>
  <c r="BN20" i="4"/>
  <c r="BB23" i="5"/>
  <c r="BB23" i="4"/>
  <c r="BR12" i="5"/>
  <c r="BR12" i="4"/>
  <c r="AH27" i="3"/>
  <c r="AH16" i="3" s="1"/>
  <c r="Q16" i="3"/>
  <c r="Q48" i="3" s="1"/>
  <c r="Q56" i="3" s="1"/>
  <c r="Q64" i="3" s="1"/>
  <c r="Q66" i="3" s="1"/>
  <c r="Q68" i="3" s="1"/>
  <c r="BD24" i="4"/>
  <c r="AJ16" i="4"/>
  <c r="Z10" i="4"/>
  <c r="BH35" i="4"/>
  <c r="BN10" i="5"/>
  <c r="AJ7" i="5"/>
  <c r="AP28" i="4"/>
  <c r="J7" i="5"/>
  <c r="BB8" i="4"/>
  <c r="D7" i="5"/>
  <c r="V11" i="4"/>
  <c r="AP16" i="4"/>
  <c r="BH9" i="4"/>
  <c r="BH7" i="4" s="1"/>
  <c r="AB8" i="4"/>
  <c r="N25" i="5"/>
  <c r="R11" i="4"/>
  <c r="B27" i="4"/>
  <c r="BN18" i="4"/>
  <c r="BF37" i="5"/>
  <c r="F24" i="4"/>
  <c r="AV8" i="5"/>
  <c r="AV7" i="5" s="1"/>
  <c r="X49" i="3"/>
  <c r="AH27" i="4"/>
  <c r="AP12" i="5"/>
  <c r="V9" i="4"/>
  <c r="BB37" i="5"/>
  <c r="AZ25" i="4"/>
  <c r="BP21" i="4"/>
  <c r="AJ18" i="4"/>
  <c r="AJ14" i="4" s="1"/>
  <c r="AZ28" i="4"/>
  <c r="AL27" i="5"/>
  <c r="F27" i="4"/>
  <c r="BB17" i="5"/>
  <c r="AZ16" i="5"/>
  <c r="R29" i="4"/>
  <c r="AX21" i="4"/>
  <c r="F28" i="5"/>
  <c r="AR23" i="4"/>
  <c r="BJ20" i="5"/>
  <c r="BH12" i="5"/>
  <c r="AB30" i="4"/>
  <c r="AB19" i="4" s="1"/>
  <c r="AF49" i="3"/>
  <c r="AL14" i="5"/>
  <c r="X34" i="5"/>
  <c r="V34" i="5"/>
  <c r="AR33" i="4"/>
  <c r="AI27" i="3"/>
  <c r="AI16" i="3" s="1"/>
  <c r="P34" i="5"/>
  <c r="AH31" i="5"/>
  <c r="I58" i="3"/>
  <c r="AD49" i="3"/>
  <c r="Y49" i="3"/>
  <c r="AG49" i="3"/>
  <c r="AR38" i="4"/>
  <c r="AZ38" i="5"/>
  <c r="AT11" i="4"/>
  <c r="AR18" i="4"/>
  <c r="BN11" i="4"/>
  <c r="BN7" i="4" s="1"/>
  <c r="AX17" i="4"/>
  <c r="AZ11" i="4"/>
  <c r="BF18" i="5"/>
  <c r="BF14" i="5" s="1"/>
  <c r="AH5" i="3"/>
  <c r="BB18" i="4"/>
  <c r="AA5" i="3"/>
  <c r="Z5" i="3"/>
  <c r="BR10" i="5"/>
  <c r="AJ5" i="3"/>
  <c r="AF27" i="3"/>
  <c r="AF16" i="3" s="1"/>
  <c r="W27" i="3"/>
  <c r="AR30" i="5" s="1"/>
  <c r="X27" i="3"/>
  <c r="X16" i="3" s="1"/>
  <c r="AJ27" i="3"/>
  <c r="BR30" i="5" s="1"/>
  <c r="AG27" i="3"/>
  <c r="AG16" i="3" s="1"/>
  <c r="BJ38" i="4"/>
  <c r="AX38" i="5"/>
  <c r="BR38" i="4"/>
  <c r="BN38" i="5"/>
  <c r="BH38" i="4"/>
  <c r="BP27" i="4"/>
  <c r="BF26" i="4"/>
  <c r="AV27" i="4"/>
  <c r="BN26" i="5"/>
  <c r="BR29" i="4"/>
  <c r="BN27" i="4"/>
  <c r="BH25" i="4"/>
  <c r="BJ27" i="4"/>
  <c r="BB25" i="4"/>
  <c r="AX23" i="4"/>
  <c r="BN21" i="4"/>
  <c r="BF28" i="5"/>
  <c r="AT22" i="4"/>
  <c r="AR21" i="4"/>
  <c r="AT24" i="4"/>
  <c r="BL21" i="4"/>
  <c r="BF24" i="4"/>
  <c r="AZ21" i="4"/>
  <c r="BR23" i="5"/>
  <c r="BL28" i="4"/>
  <c r="AZ26" i="5"/>
  <c r="AZ38" i="4"/>
  <c r="BH38" i="5"/>
  <c r="AI44" i="3"/>
  <c r="BP31" i="5"/>
  <c r="X44" i="3"/>
  <c r="BN38" i="4"/>
  <c r="AJ44" i="3"/>
  <c r="Y44" i="3"/>
  <c r="AT33" i="4"/>
  <c r="AH44" i="3"/>
  <c r="AR31" i="5"/>
  <c r="BJ38" i="5"/>
  <c r="BF38" i="4"/>
  <c r="AF44" i="3"/>
  <c r="AA44" i="3"/>
  <c r="AX33" i="5"/>
  <c r="AX31" i="5" s="1"/>
  <c r="Z44" i="3"/>
  <c r="AV33" i="4"/>
  <c r="AC44" i="3"/>
  <c r="BH33" i="5"/>
  <c r="BH31" i="5" s="1"/>
  <c r="BL36" i="4"/>
  <c r="AC49" i="3"/>
  <c r="AV36" i="5"/>
  <c r="W49" i="3"/>
  <c r="BL36" i="5"/>
  <c r="BP36" i="4"/>
  <c r="AV36" i="4"/>
  <c r="BR36" i="5"/>
  <c r="BF36" i="4"/>
  <c r="AR36" i="4"/>
  <c r="AI49" i="3"/>
  <c r="BF36" i="5"/>
  <c r="AB49" i="3"/>
  <c r="BB36" i="5"/>
  <c r="AJ49" i="3"/>
  <c r="BN36" i="4"/>
  <c r="AH49" i="3"/>
  <c r="AV33" i="5"/>
  <c r="AV31" i="5" s="1"/>
  <c r="BR33" i="5"/>
  <c r="BR31" i="5" s="1"/>
  <c r="BJ31" i="5"/>
  <c r="BP33" i="4"/>
  <c r="BR33" i="4"/>
  <c r="BR31" i="4" s="1"/>
  <c r="AE44" i="3"/>
  <c r="AR32" i="4"/>
  <c r="BN32" i="4"/>
  <c r="BN31" i="4" s="1"/>
  <c r="W44" i="3"/>
  <c r="AV32" i="4"/>
  <c r="BB32" i="5"/>
  <c r="BB31" i="5" s="1"/>
  <c r="AT32" i="4"/>
  <c r="AD44" i="3"/>
  <c r="AT32" i="5"/>
  <c r="AT31" i="5" s="1"/>
  <c r="BP32" i="4"/>
  <c r="AB44" i="3"/>
  <c r="BN32" i="5"/>
  <c r="BN31" i="5" s="1"/>
  <c r="BF32" i="5"/>
  <c r="N32" i="4"/>
  <c r="H44" i="3"/>
  <c r="BB31" i="4"/>
  <c r="BP25" i="4"/>
  <c r="L7" i="4"/>
  <c r="AP14" i="5"/>
  <c r="BD23" i="4"/>
  <c r="AX20" i="4"/>
  <c r="AL31" i="4"/>
  <c r="X5" i="3"/>
  <c r="AI5" i="3"/>
  <c r="AX15" i="4"/>
  <c r="AB30" i="5"/>
  <c r="AB19" i="5" s="1"/>
  <c r="L58" i="3"/>
  <c r="AB34" i="5"/>
  <c r="X31" i="4"/>
  <c r="K58" i="3"/>
  <c r="P58" i="3"/>
  <c r="BB22" i="4"/>
  <c r="V7" i="4"/>
  <c r="H14" i="5"/>
  <c r="L34" i="5"/>
  <c r="AZ18" i="5"/>
  <c r="Z31" i="5"/>
  <c r="P34" i="4"/>
  <c r="L14" i="5"/>
  <c r="W5" i="3"/>
  <c r="AR9" i="4"/>
  <c r="BP22" i="4"/>
  <c r="T44" i="3"/>
  <c r="M44" i="3"/>
  <c r="M48" i="3" s="1"/>
  <c r="M56" i="3" s="1"/>
  <c r="M64" i="3" s="1"/>
  <c r="M66" i="3" s="1"/>
  <c r="M68" i="3" s="1"/>
  <c r="O58" i="3"/>
  <c r="C58" i="3"/>
  <c r="T58" i="3"/>
  <c r="B7" i="4"/>
  <c r="AJ34" i="4"/>
  <c r="D14" i="5"/>
  <c r="N14" i="5"/>
  <c r="J14" i="4"/>
  <c r="AN14" i="4"/>
  <c r="AZ7" i="5"/>
  <c r="P31" i="5"/>
  <c r="AB31" i="4"/>
  <c r="L14" i="4"/>
  <c r="AF7" i="5"/>
  <c r="R7" i="5"/>
  <c r="J31" i="5"/>
  <c r="P14" i="5"/>
  <c r="N14" i="4"/>
  <c r="D34" i="5"/>
  <c r="H34" i="5"/>
  <c r="AH34" i="5"/>
  <c r="Z31" i="4"/>
  <c r="H31" i="5"/>
  <c r="H34" i="4"/>
  <c r="H14" i="4"/>
  <c r="AP34" i="5"/>
  <c r="AN7" i="4"/>
  <c r="F34" i="5"/>
  <c r="L34" i="4"/>
  <c r="AB31" i="5"/>
  <c r="H7" i="4"/>
  <c r="X14" i="5"/>
  <c r="D14" i="4"/>
  <c r="J34" i="5"/>
  <c r="AN34" i="5"/>
  <c r="R34" i="4"/>
  <c r="X14" i="4"/>
  <c r="I48" i="3"/>
  <c r="I56" i="3" s="1"/>
  <c r="I64" i="3" s="1"/>
  <c r="I66" i="3" s="1"/>
  <c r="I68" i="3" s="1"/>
  <c r="BF31" i="4"/>
  <c r="AZ31" i="5"/>
  <c r="BH31" i="4"/>
  <c r="AR14" i="5"/>
  <c r="AP7" i="4"/>
  <c r="AH7" i="4"/>
  <c r="J7" i="4"/>
  <c r="F48" i="3"/>
  <c r="F56" i="3" s="1"/>
  <c r="F64" i="3" s="1"/>
  <c r="F66" i="3" s="1"/>
  <c r="F68" i="3" s="1"/>
  <c r="B31" i="5"/>
  <c r="Z14" i="5"/>
  <c r="J34" i="4"/>
  <c r="X7" i="4"/>
  <c r="F14" i="4"/>
  <c r="P7" i="5"/>
  <c r="V14" i="5"/>
  <c r="T7" i="4"/>
  <c r="N31" i="5"/>
  <c r="H7" i="5"/>
  <c r="D31" i="5"/>
  <c r="V34" i="4"/>
  <c r="Z7" i="4"/>
  <c r="V14" i="4"/>
  <c r="V31" i="5"/>
  <c r="B7" i="5"/>
  <c r="N7" i="4"/>
  <c r="V7" i="5"/>
  <c r="AP7" i="5"/>
  <c r="AL7" i="5"/>
  <c r="AL14" i="4"/>
  <c r="AZ31" i="4"/>
  <c r="AN31" i="5"/>
  <c r="AJ31" i="4"/>
  <c r="AH14" i="4"/>
  <c r="AP34" i="4"/>
  <c r="AD34" i="4"/>
  <c r="AF7" i="4"/>
  <c r="AD34" i="5"/>
  <c r="BP7" i="5"/>
  <c r="R48" i="3"/>
  <c r="R56" i="3" s="1"/>
  <c r="R64" i="3" s="1"/>
  <c r="R66" i="3" s="1"/>
  <c r="R68" i="3" s="1"/>
  <c r="AB34" i="4"/>
  <c r="AN14" i="5"/>
  <c r="AX31" i="4"/>
  <c r="AL31" i="5"/>
  <c r="AB14" i="5"/>
  <c r="AH34" i="4"/>
  <c r="AT14" i="4"/>
  <c r="BJ14" i="5"/>
  <c r="BL31" i="5"/>
  <c r="BH14" i="5"/>
  <c r="BD31" i="4"/>
  <c r="BD14" i="4"/>
  <c r="Z30" i="5"/>
  <c r="Z19" i="5" s="1"/>
  <c r="Z30" i="4"/>
  <c r="Z19" i="4" s="1"/>
  <c r="R30" i="5"/>
  <c r="R19" i="5" s="1"/>
  <c r="R30" i="4"/>
  <c r="R19" i="4" s="1"/>
  <c r="R14" i="5"/>
  <c r="AH31" i="4"/>
  <c r="F34" i="4"/>
  <c r="AN30" i="5"/>
  <c r="AN19" i="5" s="1"/>
  <c r="AN30" i="4"/>
  <c r="AN19" i="4" s="1"/>
  <c r="AD7" i="4"/>
  <c r="AP30" i="5"/>
  <c r="AP19" i="5" s="1"/>
  <c r="AP30" i="4"/>
  <c r="B34" i="5"/>
  <c r="V31" i="4"/>
  <c r="AJ30" i="5"/>
  <c r="AJ19" i="5" s="1"/>
  <c r="AJ30" i="4"/>
  <c r="AJ19" i="4" s="1"/>
  <c r="AH30" i="5"/>
  <c r="AH19" i="5" s="1"/>
  <c r="AH30" i="4"/>
  <c r="AB14" i="4"/>
  <c r="X30" i="5"/>
  <c r="X19" i="5" s="1"/>
  <c r="X30" i="4"/>
  <c r="X19" i="4" s="1"/>
  <c r="P30" i="5"/>
  <c r="P19" i="5" s="1"/>
  <c r="P30" i="4"/>
  <c r="AF34" i="4"/>
  <c r="AN34" i="4"/>
  <c r="L30" i="5"/>
  <c r="L19" i="5" s="1"/>
  <c r="L30" i="4"/>
  <c r="L19" i="4" s="1"/>
  <c r="J30" i="5"/>
  <c r="J19" i="5" s="1"/>
  <c r="J30" i="4"/>
  <c r="J19" i="4" s="1"/>
  <c r="AL34" i="4"/>
  <c r="T14" i="4"/>
  <c r="T14" i="5"/>
  <c r="BL31" i="4"/>
  <c r="D34" i="4"/>
  <c r="R7" i="4"/>
  <c r="AL30" i="5"/>
  <c r="AL30" i="4"/>
  <c r="AJ34" i="5"/>
  <c r="G16" i="3"/>
  <c r="G48" i="3" s="1"/>
  <c r="G56" i="3" s="1"/>
  <c r="G64" i="3" s="1"/>
  <c r="G66" i="3" s="1"/>
  <c r="AN31" i="4"/>
  <c r="AD14" i="5"/>
  <c r="P7" i="4"/>
  <c r="V30" i="5"/>
  <c r="V19" i="5" s="1"/>
  <c r="V30" i="4"/>
  <c r="V19" i="4" s="1"/>
  <c r="N30" i="5"/>
  <c r="N30" i="4"/>
  <c r="AD31" i="4"/>
  <c r="BL14" i="4"/>
  <c r="Z14" i="4"/>
  <c r="N34" i="4"/>
  <c r="AD31" i="5"/>
  <c r="AX14" i="5"/>
  <c r="AT14" i="5"/>
  <c r="D7" i="4"/>
  <c r="V16" i="3"/>
  <c r="V48" i="3" s="1"/>
  <c r="V56" i="3" s="1"/>
  <c r="V64" i="3" s="1"/>
  <c r="V66" i="3" s="1"/>
  <c r="AP31" i="4"/>
  <c r="F14" i="5"/>
  <c r="AR7" i="5"/>
  <c r="AF30" i="5"/>
  <c r="AF19" i="5" s="1"/>
  <c r="AF30" i="4"/>
  <c r="AF19" i="4" s="1"/>
  <c r="AF31" i="4"/>
  <c r="N34" i="5"/>
  <c r="F31" i="4"/>
  <c r="Z34" i="5"/>
  <c r="S16" i="3"/>
  <c r="S48" i="3" s="1"/>
  <c r="S56" i="3" s="1"/>
  <c r="S64" i="3" s="1"/>
  <c r="S66" i="3" s="1"/>
  <c r="S68" i="3" s="1"/>
  <c r="P16" i="3"/>
  <c r="P48" i="3" s="1"/>
  <c r="P56" i="3" s="1"/>
  <c r="P64" i="3" s="1"/>
  <c r="P66" i="3" s="1"/>
  <c r="P68" i="3" s="1"/>
  <c r="AD30" i="5"/>
  <c r="AD19" i="5" s="1"/>
  <c r="AD30" i="4"/>
  <c r="AD19" i="4" s="1"/>
  <c r="T30" i="5"/>
  <c r="T30" i="4"/>
  <c r="T19" i="4" s="1"/>
  <c r="AF31" i="5"/>
  <c r="AP14" i="4"/>
  <c r="L7" i="5"/>
  <c r="T31" i="4"/>
  <c r="Z34" i="4"/>
  <c r="X34" i="4"/>
  <c r="N7" i="5"/>
  <c r="BJ31" i="4"/>
  <c r="T7" i="5"/>
  <c r="D16" i="3"/>
  <c r="D48" i="3" s="1"/>
  <c r="D56" i="3" s="1"/>
  <c r="D64" i="3" s="1"/>
  <c r="D66" i="3" s="1"/>
  <c r="F30" i="5"/>
  <c r="F30" i="4"/>
  <c r="F19" i="4" s="1"/>
  <c r="AF14" i="4"/>
  <c r="AK48" i="3" l="1"/>
  <c r="AK56" i="3" s="1"/>
  <c r="AK64" i="3" s="1"/>
  <c r="AK66" i="3" s="1"/>
  <c r="AK70" i="3" s="1"/>
  <c r="AR34" i="5"/>
  <c r="AL19" i="5"/>
  <c r="O48" i="3"/>
  <c r="O56" i="3" s="1"/>
  <c r="O64" i="3" s="1"/>
  <c r="O66" i="3" s="1"/>
  <c r="N19" i="5"/>
  <c r="BL7" i="4"/>
  <c r="H30" i="5"/>
  <c r="AH19" i="4"/>
  <c r="H48" i="3"/>
  <c r="H56" i="3" s="1"/>
  <c r="H64" i="3" s="1"/>
  <c r="H66" i="3" s="1"/>
  <c r="H70" i="3" s="1"/>
  <c r="AP13" i="5"/>
  <c r="AV7" i="4"/>
  <c r="AP19" i="4"/>
  <c r="H30" i="4"/>
  <c r="H19" i="4" s="1"/>
  <c r="L13" i="5"/>
  <c r="T48" i="3"/>
  <c r="T56" i="3" s="1"/>
  <c r="T64" i="3" s="1"/>
  <c r="T66" i="3" s="1"/>
  <c r="F7" i="4"/>
  <c r="B48" i="3"/>
  <c r="B56" i="3" s="1"/>
  <c r="B64" i="3" s="1"/>
  <c r="B66" i="3" s="1"/>
  <c r="B34" i="4"/>
  <c r="BL14" i="5"/>
  <c r="BP7" i="4"/>
  <c r="BN34" i="5"/>
  <c r="BH14" i="4"/>
  <c r="AX7" i="4"/>
  <c r="BR34" i="5"/>
  <c r="BD14" i="5"/>
  <c r="BF31" i="5"/>
  <c r="AV14" i="5"/>
  <c r="BR7" i="4"/>
  <c r="BB14" i="5"/>
  <c r="BJ7" i="4"/>
  <c r="BR34" i="4"/>
  <c r="BF14" i="4"/>
  <c r="AT31" i="4"/>
  <c r="AR19" i="5"/>
  <c r="AR13" i="5" s="1"/>
  <c r="AR6" i="5" s="1"/>
  <c r="BN14" i="4"/>
  <c r="BJ14" i="4"/>
  <c r="AR7" i="4"/>
  <c r="BJ34" i="4"/>
  <c r="BL34" i="5"/>
  <c r="BB34" i="4"/>
  <c r="BD7" i="5"/>
  <c r="BP14" i="5"/>
  <c r="BR14" i="5"/>
  <c r="BH34" i="4"/>
  <c r="AV34" i="5"/>
  <c r="AT34" i="5"/>
  <c r="AA16" i="3"/>
  <c r="AA48" i="3" s="1"/>
  <c r="AA56" i="3" s="1"/>
  <c r="AA64" i="3" s="1"/>
  <c r="AA66" i="3" s="1"/>
  <c r="AA68" i="3" s="1"/>
  <c r="AZ30" i="4"/>
  <c r="AZ19" i="4" s="1"/>
  <c r="AZ13" i="4" s="1"/>
  <c r="AZ7" i="4"/>
  <c r="BH7" i="5"/>
  <c r="BJ7" i="5"/>
  <c r="BD34" i="5"/>
  <c r="AZ34" i="5"/>
  <c r="AZ34" i="4"/>
  <c r="BD30" i="4"/>
  <c r="BD19" i="4" s="1"/>
  <c r="BD13" i="4" s="1"/>
  <c r="BD30" i="5"/>
  <c r="BD19" i="5" s="1"/>
  <c r="AX30" i="5"/>
  <c r="AX19" i="5" s="1"/>
  <c r="AX13" i="5" s="1"/>
  <c r="AG48" i="3"/>
  <c r="AG56" i="3" s="1"/>
  <c r="AG64" i="3" s="1"/>
  <c r="AG66" i="3" s="1"/>
  <c r="AG68" i="3" s="1"/>
  <c r="AZ19" i="5"/>
  <c r="AX34" i="5"/>
  <c r="BB34" i="5"/>
  <c r="BH34" i="5"/>
  <c r="BH30" i="4"/>
  <c r="BH19" i="4" s="1"/>
  <c r="BL34" i="4"/>
  <c r="BB7" i="4"/>
  <c r="BN7" i="5"/>
  <c r="AX34" i="4"/>
  <c r="AX30" i="4"/>
  <c r="AX19" i="4" s="1"/>
  <c r="AE16" i="3"/>
  <c r="AE48" i="3" s="1"/>
  <c r="AE56" i="3" s="1"/>
  <c r="AE64" i="3" s="1"/>
  <c r="AE66" i="3" s="1"/>
  <c r="AE68" i="3" s="1"/>
  <c r="BF34" i="5"/>
  <c r="BJ34" i="5"/>
  <c r="BD7" i="4"/>
  <c r="BF7" i="4"/>
  <c r="BL7" i="5"/>
  <c r="AV30" i="4"/>
  <c r="AV19" i="4" s="1"/>
  <c r="Y16" i="3"/>
  <c r="Y48" i="3" s="1"/>
  <c r="Y56" i="3" s="1"/>
  <c r="Y64" i="3" s="1"/>
  <c r="Y66" i="3" s="1"/>
  <c r="Y70" i="3" s="1"/>
  <c r="BP34" i="4"/>
  <c r="AT34" i="4"/>
  <c r="BD34" i="4"/>
  <c r="AR31" i="4"/>
  <c r="BF30" i="5"/>
  <c r="BF19" i="5" s="1"/>
  <c r="AD16" i="3"/>
  <c r="AD48" i="3" s="1"/>
  <c r="AD56" i="3" s="1"/>
  <c r="AD64" i="3" s="1"/>
  <c r="AD66" i="3" s="1"/>
  <c r="AD68" i="3" s="1"/>
  <c r="BN30" i="4"/>
  <c r="BN19" i="4" s="1"/>
  <c r="W16" i="3"/>
  <c r="W48" i="3" s="1"/>
  <c r="W56" i="3" s="1"/>
  <c r="W64" i="3" s="1"/>
  <c r="W66" i="3" s="1"/>
  <c r="W68" i="3" s="1"/>
  <c r="BP30" i="4"/>
  <c r="BP19" i="4" s="1"/>
  <c r="BP30" i="5"/>
  <c r="BP19" i="5" s="1"/>
  <c r="AV19" i="5"/>
  <c r="AV13" i="5" s="1"/>
  <c r="AV6" i="5" s="1"/>
  <c r="AZ14" i="5"/>
  <c r="BP14" i="4"/>
  <c r="AT7" i="4"/>
  <c r="BB19" i="4"/>
  <c r="AC48" i="3"/>
  <c r="AC56" i="3" s="1"/>
  <c r="AC64" i="3" s="1"/>
  <c r="AC66" i="3" s="1"/>
  <c r="AC68" i="3" s="1"/>
  <c r="BR7" i="5"/>
  <c r="AR14" i="4"/>
  <c r="AR34" i="4"/>
  <c r="BB14" i="4"/>
  <c r="AF48" i="3"/>
  <c r="AF56" i="3" s="1"/>
  <c r="AF64" i="3" s="1"/>
  <c r="AF66" i="3" s="1"/>
  <c r="AF68" i="3" s="1"/>
  <c r="BJ30" i="4"/>
  <c r="BJ19" i="4" s="1"/>
  <c r="BB30" i="5"/>
  <c r="BB19" i="5" s="1"/>
  <c r="BJ30" i="5"/>
  <c r="BJ19" i="5" s="1"/>
  <c r="BJ13" i="5" s="1"/>
  <c r="BN30" i="5"/>
  <c r="BN19" i="5" s="1"/>
  <c r="BN13" i="5" s="1"/>
  <c r="AJ16" i="3"/>
  <c r="AJ48" i="3" s="1"/>
  <c r="AJ56" i="3" s="1"/>
  <c r="AJ64" i="3" s="1"/>
  <c r="AJ66" i="3" s="1"/>
  <c r="B30" i="4"/>
  <c r="B19" i="4" s="1"/>
  <c r="Z48" i="3"/>
  <c r="Z56" i="3" s="1"/>
  <c r="Z64" i="3" s="1"/>
  <c r="Z66" i="3" s="1"/>
  <c r="Z68" i="3" s="1"/>
  <c r="X48" i="3"/>
  <c r="X56" i="3" s="1"/>
  <c r="X64" i="3" s="1"/>
  <c r="X66" i="3" s="1"/>
  <c r="X68" i="3" s="1"/>
  <c r="T19" i="5"/>
  <c r="AR30" i="4"/>
  <c r="AR19" i="4" s="1"/>
  <c r="P19" i="4"/>
  <c r="B30" i="5"/>
  <c r="B19" i="5" s="1"/>
  <c r="B13" i="5" s="1"/>
  <c r="B6" i="5" s="1"/>
  <c r="B39" i="5" s="1"/>
  <c r="C13" i="5" s="1"/>
  <c r="D13" i="5"/>
  <c r="AH48" i="3"/>
  <c r="AH56" i="3" s="1"/>
  <c r="AH64" i="3" s="1"/>
  <c r="AH66" i="3" s="1"/>
  <c r="AH68" i="3" s="1"/>
  <c r="BR19" i="5"/>
  <c r="AX14" i="4"/>
  <c r="AB16" i="3"/>
  <c r="AB48" i="3" s="1"/>
  <c r="AB56" i="3" s="1"/>
  <c r="AB64" i="3" s="1"/>
  <c r="AB66" i="3" s="1"/>
  <c r="AB68" i="3" s="1"/>
  <c r="F19" i="5"/>
  <c r="H19" i="5"/>
  <c r="N19" i="4"/>
  <c r="N13" i="4" s="1"/>
  <c r="N6" i="4" s="1"/>
  <c r="N39" i="4" s="1"/>
  <c r="O13" i="4" s="1"/>
  <c r="AL19" i="4"/>
  <c r="AH13" i="5"/>
  <c r="BH19" i="5"/>
  <c r="BH13" i="5" s="1"/>
  <c r="AV31" i="4"/>
  <c r="AV34" i="4"/>
  <c r="BF34" i="4"/>
  <c r="AT30" i="4"/>
  <c r="AT19" i="4" s="1"/>
  <c r="BR30" i="4"/>
  <c r="BR19" i="4" s="1"/>
  <c r="BR13" i="4" s="1"/>
  <c r="AT30" i="5"/>
  <c r="AT19" i="5" s="1"/>
  <c r="AT13" i="5" s="1"/>
  <c r="AT6" i="5" s="1"/>
  <c r="BL30" i="4"/>
  <c r="BL19" i="4" s="1"/>
  <c r="BL13" i="4" s="1"/>
  <c r="BL6" i="4" s="1"/>
  <c r="BL30" i="5"/>
  <c r="BL19" i="5" s="1"/>
  <c r="BL13" i="5" s="1"/>
  <c r="BF19" i="4"/>
  <c r="AI48" i="3"/>
  <c r="AI56" i="3" s="1"/>
  <c r="AI64" i="3" s="1"/>
  <c r="AI66" i="3" s="1"/>
  <c r="AI70" i="3" s="1"/>
  <c r="BN34" i="4"/>
  <c r="BP31" i="4"/>
  <c r="T68" i="3"/>
  <c r="T70" i="3"/>
  <c r="V70" i="3"/>
  <c r="V68" i="3"/>
  <c r="G70" i="3"/>
  <c r="G68" i="3"/>
  <c r="J13" i="5"/>
  <c r="J6" i="5" s="1"/>
  <c r="J39" i="5" s="1"/>
  <c r="K34" i="5" s="1"/>
  <c r="AB13" i="4"/>
  <c r="AB6" i="4" s="1"/>
  <c r="AB39" i="4" s="1"/>
  <c r="K70" i="3"/>
  <c r="K68" i="3"/>
  <c r="H68" i="3"/>
  <c r="O70" i="3"/>
  <c r="O68" i="3"/>
  <c r="AJ13" i="4"/>
  <c r="AJ6" i="4" s="1"/>
  <c r="J13" i="4"/>
  <c r="J70" i="3"/>
  <c r="X13" i="4"/>
  <c r="X6" i="4" s="1"/>
  <c r="H13" i="4"/>
  <c r="H6" i="4" s="1"/>
  <c r="H39" i="4" s="1"/>
  <c r="I6" i="4" s="1"/>
  <c r="AN13" i="4"/>
  <c r="AN6" i="4" s="1"/>
  <c r="N70" i="3"/>
  <c r="P13" i="4"/>
  <c r="P6" i="4" s="1"/>
  <c r="L13" i="4"/>
  <c r="L6" i="4" s="1"/>
  <c r="AH13" i="4"/>
  <c r="AH6" i="4" s="1"/>
  <c r="R13" i="4"/>
  <c r="R6" i="4" s="1"/>
  <c r="P13" i="5"/>
  <c r="P6" i="5" s="1"/>
  <c r="AJ13" i="5"/>
  <c r="AJ6" i="5" s="1"/>
  <c r="AJ39" i="5" s="1"/>
  <c r="AK6" i="5" s="1"/>
  <c r="Z13" i="5"/>
  <c r="Z6" i="5" s="1"/>
  <c r="AD13" i="5"/>
  <c r="AD6" i="5" s="1"/>
  <c r="D13" i="4"/>
  <c r="D6" i="4" s="1"/>
  <c r="R13" i="5"/>
  <c r="R6" i="5" s="1"/>
  <c r="L70" i="3"/>
  <c r="I70" i="3"/>
  <c r="B13" i="4"/>
  <c r="B6" i="4" s="1"/>
  <c r="F13" i="5"/>
  <c r="F6" i="5" s="1"/>
  <c r="X13" i="5"/>
  <c r="X6" i="5" s="1"/>
  <c r="AB13" i="5"/>
  <c r="AB6" i="5" s="1"/>
  <c r="Q70" i="3"/>
  <c r="AL13" i="4"/>
  <c r="AL6" i="4" s="1"/>
  <c r="J6" i="4"/>
  <c r="J39" i="4" s="1"/>
  <c r="K25" i="4" s="1"/>
  <c r="AD13" i="4"/>
  <c r="AD6" i="4" s="1"/>
  <c r="V13" i="5"/>
  <c r="V6" i="5" s="1"/>
  <c r="U70" i="3"/>
  <c r="R70" i="3"/>
  <c r="M70" i="3"/>
  <c r="F70" i="3"/>
  <c r="F13" i="4"/>
  <c r="F6" i="4" s="1"/>
  <c r="T13" i="5"/>
  <c r="T6" i="5" s="1"/>
  <c r="Z13" i="4"/>
  <c r="Z6" i="4" s="1"/>
  <c r="Z39" i="4" s="1"/>
  <c r="AA6" i="4" s="1"/>
  <c r="V13" i="4"/>
  <c r="V6" i="4" s="1"/>
  <c r="V39" i="4" s="1"/>
  <c r="W22" i="4" s="1"/>
  <c r="AF13" i="5"/>
  <c r="AF6" i="5" s="1"/>
  <c r="AF39" i="5" s="1"/>
  <c r="AP13" i="4"/>
  <c r="AP6" i="4" s="1"/>
  <c r="S70" i="3"/>
  <c r="AL13" i="5"/>
  <c r="AL6" i="5" s="1"/>
  <c r="AL39" i="5" s="1"/>
  <c r="AM13" i="5" s="1"/>
  <c r="P70" i="3"/>
  <c r="AN13" i="5"/>
  <c r="AN6" i="5" s="1"/>
  <c r="H13" i="5"/>
  <c r="H6" i="5" s="1"/>
  <c r="H39" i="5" s="1"/>
  <c r="I34" i="5" s="1"/>
  <c r="T13" i="4"/>
  <c r="T6" i="4" s="1"/>
  <c r="T39" i="4" s="1"/>
  <c r="N13" i="5"/>
  <c r="N6" i="5" s="1"/>
  <c r="N39" i="5" s="1"/>
  <c r="O34" i="5" s="1"/>
  <c r="AF13" i="4"/>
  <c r="AF6" i="4" s="1"/>
  <c r="AF39" i="4" s="1"/>
  <c r="AG6" i="4" s="1"/>
  <c r="K28" i="5"/>
  <c r="K24" i="5"/>
  <c r="K26" i="5"/>
  <c r="K23" i="5"/>
  <c r="K27" i="5"/>
  <c r="K25" i="5"/>
  <c r="K20" i="5"/>
  <c r="K8" i="5"/>
  <c r="K22" i="5"/>
  <c r="K19" i="5"/>
  <c r="K14" i="5"/>
  <c r="K29" i="5"/>
  <c r="K30" i="5"/>
  <c r="K16" i="5"/>
  <c r="K38" i="5"/>
  <c r="K13" i="5"/>
  <c r="AP6" i="5"/>
  <c r="L6" i="5"/>
  <c r="AH6" i="5"/>
  <c r="D6" i="5"/>
  <c r="BR6" i="4" l="1"/>
  <c r="BR39" i="4" s="1"/>
  <c r="B39" i="4"/>
  <c r="BD13" i="5"/>
  <c r="BD6" i="5" s="1"/>
  <c r="BD39" i="5" s="1"/>
  <c r="BF13" i="5"/>
  <c r="BF6" i="5" s="1"/>
  <c r="BF39" i="5" s="1"/>
  <c r="BG24" i="5" s="1"/>
  <c r="BH13" i="4"/>
  <c r="BH6" i="4" s="1"/>
  <c r="BH39" i="4" s="1"/>
  <c r="BI6" i="4" s="1"/>
  <c r="BF13" i="4"/>
  <c r="BF6" i="4" s="1"/>
  <c r="BF39" i="4" s="1"/>
  <c r="BG6" i="4" s="1"/>
  <c r="AT13" i="4"/>
  <c r="AT6" i="4" s="1"/>
  <c r="AT39" i="4" s="1"/>
  <c r="BN13" i="4"/>
  <c r="BN6" i="4" s="1"/>
  <c r="BN39" i="4" s="1"/>
  <c r="BO6" i="4" s="1"/>
  <c r="BB13" i="5"/>
  <c r="BB6" i="5" s="1"/>
  <c r="BB39" i="5" s="1"/>
  <c r="BC6" i="5" s="1"/>
  <c r="BJ13" i="4"/>
  <c r="BJ6" i="4" s="1"/>
  <c r="BJ39" i="4" s="1"/>
  <c r="BK15" i="4" s="1"/>
  <c r="AT39" i="5"/>
  <c r="AU23" i="5" s="1"/>
  <c r="BP13" i="5"/>
  <c r="BP6" i="5" s="1"/>
  <c r="BP39" i="5" s="1"/>
  <c r="BQ6" i="5" s="1"/>
  <c r="BR13" i="5"/>
  <c r="BR6" i="5" s="1"/>
  <c r="BR39" i="5" s="1"/>
  <c r="BS6" i="5" s="1"/>
  <c r="AJ70" i="3"/>
  <c r="AJ68" i="3"/>
  <c r="BJ6" i="5"/>
  <c r="BJ39" i="5" s="1"/>
  <c r="BK6" i="5" s="1"/>
  <c r="BH6" i="5"/>
  <c r="BH39" i="5" s="1"/>
  <c r="BI6" i="5" s="1"/>
  <c r="AZ6" i="4"/>
  <c r="AZ39" i="4" s="1"/>
  <c r="AZ13" i="5"/>
  <c r="AZ6" i="5" s="1"/>
  <c r="AZ39" i="5" s="1"/>
  <c r="AR13" i="4"/>
  <c r="AR6" i="4" s="1"/>
  <c r="AR39" i="4" s="1"/>
  <c r="AS6" i="4" s="1"/>
  <c r="BL39" i="4"/>
  <c r="BM31" i="4" s="1"/>
  <c r="BD6" i="4"/>
  <c r="BD39" i="4" s="1"/>
  <c r="AX13" i="4"/>
  <c r="AX6" i="4" s="1"/>
  <c r="AX39" i="4" s="1"/>
  <c r="AY6" i="4" s="1"/>
  <c r="BL6" i="5"/>
  <c r="BL39" i="5" s="1"/>
  <c r="BN6" i="5"/>
  <c r="BN39" i="5" s="1"/>
  <c r="BO37" i="5" s="1"/>
  <c r="AV13" i="4"/>
  <c r="AV6" i="4" s="1"/>
  <c r="AV39" i="4" s="1"/>
  <c r="AD70" i="3"/>
  <c r="BB13" i="4"/>
  <c r="BB6" i="4" s="1"/>
  <c r="BB39" i="4" s="1"/>
  <c r="AF70" i="3"/>
  <c r="AG70" i="3"/>
  <c r="X70" i="3"/>
  <c r="Z70" i="3"/>
  <c r="K31" i="5"/>
  <c r="K35" i="5"/>
  <c r="K21" i="5"/>
  <c r="K9" i="5"/>
  <c r="K12" i="5"/>
  <c r="K33" i="5"/>
  <c r="K11" i="5"/>
  <c r="K37" i="5"/>
  <c r="K6" i="5"/>
  <c r="K7" i="5"/>
  <c r="K32" i="5"/>
  <c r="K10" i="5"/>
  <c r="K15" i="5"/>
  <c r="K18" i="5"/>
  <c r="K39" i="5"/>
  <c r="K17" i="5"/>
  <c r="K36" i="5"/>
  <c r="AH70" i="3"/>
  <c r="AB70" i="3"/>
  <c r="AC70" i="3"/>
  <c r="BP13" i="4"/>
  <c r="BP6" i="4" s="1"/>
  <c r="BP39" i="4" s="1"/>
  <c r="BQ36" i="4" s="1"/>
  <c r="Y68" i="3"/>
  <c r="AI68" i="3"/>
  <c r="AA70" i="3"/>
  <c r="AE70" i="3"/>
  <c r="W70" i="3"/>
  <c r="K11" i="4"/>
  <c r="K10" i="4"/>
  <c r="K8" i="4"/>
  <c r="K34" i="4"/>
  <c r="K16" i="4"/>
  <c r="K6" i="4"/>
  <c r="K9" i="4"/>
  <c r="K26" i="4"/>
  <c r="K19" i="4"/>
  <c r="K23" i="4"/>
  <c r="K29" i="4"/>
  <c r="W13" i="4"/>
  <c r="W23" i="4"/>
  <c r="K21" i="4"/>
  <c r="K27" i="4"/>
  <c r="K32" i="4"/>
  <c r="K30" i="4"/>
  <c r="K28" i="4"/>
  <c r="I13" i="4"/>
  <c r="K24" i="4"/>
  <c r="W30" i="4"/>
  <c r="W37" i="4"/>
  <c r="W39" i="4"/>
  <c r="K20" i="4"/>
  <c r="K12" i="4"/>
  <c r="K37" i="4"/>
  <c r="K22" i="4"/>
  <c r="K18" i="4"/>
  <c r="K13" i="4"/>
  <c r="K15" i="4"/>
  <c r="K38" i="4"/>
  <c r="W27" i="4"/>
  <c r="K31" i="4"/>
  <c r="K35" i="4"/>
  <c r="K17" i="4"/>
  <c r="W38" i="4"/>
  <c r="K14" i="4"/>
  <c r="K36" i="4"/>
  <c r="K39" i="4"/>
  <c r="W36" i="4"/>
  <c r="W14" i="4"/>
  <c r="K7" i="4"/>
  <c r="K33" i="4"/>
  <c r="W26" i="4"/>
  <c r="W18" i="4"/>
  <c r="W35" i="4"/>
  <c r="W29" i="4"/>
  <c r="W25" i="4"/>
  <c r="W9" i="4"/>
  <c r="W8" i="4"/>
  <c r="W21" i="4"/>
  <c r="W17" i="4"/>
  <c r="W32" i="4"/>
  <c r="W16" i="4"/>
  <c r="W19" i="4"/>
  <c r="W31" i="4"/>
  <c r="W20" i="4"/>
  <c r="I33" i="5"/>
  <c r="I30" i="5"/>
  <c r="I17" i="5"/>
  <c r="I26" i="5"/>
  <c r="W24" i="4"/>
  <c r="I13" i="5"/>
  <c r="I15" i="5"/>
  <c r="I24" i="5"/>
  <c r="I20" i="5"/>
  <c r="I32" i="5"/>
  <c r="I6" i="5"/>
  <c r="W34" i="4"/>
  <c r="I31" i="5"/>
  <c r="I27" i="5"/>
  <c r="I16" i="5"/>
  <c r="W15" i="4"/>
  <c r="W11" i="4"/>
  <c r="I9" i="5"/>
  <c r="I38" i="5"/>
  <c r="W7" i="4"/>
  <c r="I12" i="5"/>
  <c r="I7" i="5"/>
  <c r="I8" i="5"/>
  <c r="I35" i="5"/>
  <c r="I18" i="5"/>
  <c r="I22" i="5"/>
  <c r="I28" i="5"/>
  <c r="I10" i="5"/>
  <c r="I39" i="5"/>
  <c r="X39" i="5"/>
  <c r="Y16" i="5" s="1"/>
  <c r="I36" i="5"/>
  <c r="W28" i="4"/>
  <c r="W10" i="4"/>
  <c r="W33" i="4"/>
  <c r="W12" i="4"/>
  <c r="W6" i="4"/>
  <c r="I14" i="5"/>
  <c r="I21" i="5"/>
  <c r="O6" i="5"/>
  <c r="O13" i="5"/>
  <c r="I19" i="5"/>
  <c r="AD39" i="4"/>
  <c r="I37" i="5"/>
  <c r="I11" i="5"/>
  <c r="I23" i="5"/>
  <c r="O7" i="5"/>
  <c r="O29" i="5"/>
  <c r="O11" i="5"/>
  <c r="O9" i="5"/>
  <c r="O20" i="5"/>
  <c r="O12" i="5"/>
  <c r="O23" i="5"/>
  <c r="O18" i="5"/>
  <c r="O31" i="5"/>
  <c r="O27" i="5"/>
  <c r="O22" i="5"/>
  <c r="O17" i="5"/>
  <c r="O33" i="5"/>
  <c r="O24" i="5"/>
  <c r="O39" i="5"/>
  <c r="O10" i="5"/>
  <c r="O36" i="5"/>
  <c r="O28" i="5"/>
  <c r="O26" i="5"/>
  <c r="O25" i="5"/>
  <c r="O15" i="5"/>
  <c r="O14" i="5"/>
  <c r="O37" i="5"/>
  <c r="O35" i="5"/>
  <c r="O8" i="5"/>
  <c r="O16" i="5"/>
  <c r="O32" i="5"/>
  <c r="O30" i="5"/>
  <c r="O21" i="5"/>
  <c r="O38" i="5"/>
  <c r="O19" i="5"/>
  <c r="I29" i="5"/>
  <c r="I25" i="5"/>
  <c r="AX6" i="5"/>
  <c r="AG26" i="5"/>
  <c r="AG23" i="5"/>
  <c r="AG35" i="5"/>
  <c r="AG36" i="5"/>
  <c r="AG30" i="5"/>
  <c r="AG38" i="5"/>
  <c r="AG16" i="5"/>
  <c r="AG25" i="5"/>
  <c r="AG39" i="5"/>
  <c r="AG27" i="5"/>
  <c r="AG33" i="5"/>
  <c r="AG21" i="5"/>
  <c r="AG18" i="5"/>
  <c r="AG32" i="5"/>
  <c r="AG8" i="5"/>
  <c r="AG11" i="5"/>
  <c r="AG10" i="5"/>
  <c r="AG22" i="5"/>
  <c r="AG17" i="5"/>
  <c r="AG24" i="5"/>
  <c r="AG15" i="5"/>
  <c r="AG29" i="5"/>
  <c r="AG12" i="5"/>
  <c r="AG9" i="5"/>
  <c r="AG31" i="5"/>
  <c r="AG20" i="5"/>
  <c r="AG13" i="5"/>
  <c r="AG14" i="5"/>
  <c r="AG28" i="5"/>
  <c r="AG37" i="5"/>
  <c r="AG19" i="5"/>
  <c r="AG34" i="5"/>
  <c r="AG7" i="5"/>
  <c r="AD39" i="5"/>
  <c r="P39" i="5"/>
  <c r="AR39" i="5"/>
  <c r="R39" i="5"/>
  <c r="F39" i="5"/>
  <c r="G6" i="5" s="1"/>
  <c r="AB39" i="5"/>
  <c r="AK39" i="5"/>
  <c r="AK34" i="5"/>
  <c r="AK29" i="5"/>
  <c r="AK28" i="5"/>
  <c r="AK25" i="5"/>
  <c r="AK37" i="5"/>
  <c r="AK38" i="5"/>
  <c r="AK32" i="5"/>
  <c r="AK27" i="5"/>
  <c r="AK12" i="5"/>
  <c r="AK20" i="5"/>
  <c r="AK35" i="5"/>
  <c r="AK23" i="5"/>
  <c r="AK15" i="5"/>
  <c r="AK26" i="5"/>
  <c r="AK10" i="5"/>
  <c r="AK16" i="5"/>
  <c r="AK24" i="5"/>
  <c r="AK9" i="5"/>
  <c r="AK30" i="5"/>
  <c r="AK21" i="5"/>
  <c r="AK31" i="5"/>
  <c r="AK11" i="5"/>
  <c r="AK36" i="5"/>
  <c r="AK18" i="5"/>
  <c r="AK17" i="5"/>
  <c r="AK33" i="5"/>
  <c r="AK8" i="5"/>
  <c r="AK22" i="5"/>
  <c r="AK14" i="5"/>
  <c r="AK19" i="5"/>
  <c r="AK7" i="5"/>
  <c r="AV39" i="5"/>
  <c r="AW6" i="5" s="1"/>
  <c r="D39" i="5"/>
  <c r="AN39" i="5"/>
  <c r="AO6" i="5" s="1"/>
  <c r="AG6" i="5"/>
  <c r="AM35" i="5"/>
  <c r="AM30" i="5"/>
  <c r="AM20" i="5"/>
  <c r="AM38" i="5"/>
  <c r="AM33" i="5"/>
  <c r="AM21" i="5"/>
  <c r="AM39" i="5"/>
  <c r="AM29" i="5"/>
  <c r="AM15" i="5"/>
  <c r="AM24" i="5"/>
  <c r="AM16" i="5"/>
  <c r="AM27" i="5"/>
  <c r="AM36" i="5"/>
  <c r="AM17" i="5"/>
  <c r="AM8" i="5"/>
  <c r="AM28" i="5"/>
  <c r="AM11" i="5"/>
  <c r="AM10" i="5"/>
  <c r="AM9" i="5"/>
  <c r="AM23" i="5"/>
  <c r="AM25" i="5"/>
  <c r="AM12" i="5"/>
  <c r="AM22" i="5"/>
  <c r="AM34" i="5"/>
  <c r="AM31" i="5"/>
  <c r="AM37" i="5"/>
  <c r="AM32" i="5"/>
  <c r="AM18" i="5"/>
  <c r="AM26" i="5"/>
  <c r="AM19" i="5"/>
  <c r="AM14" i="5"/>
  <c r="AM7" i="5"/>
  <c r="AK13" i="5"/>
  <c r="V39" i="5"/>
  <c r="W6" i="5" s="1"/>
  <c r="AM6" i="5"/>
  <c r="C35" i="5"/>
  <c r="C24" i="5"/>
  <c r="C29" i="5"/>
  <c r="C15" i="5"/>
  <c r="C39" i="5"/>
  <c r="C16" i="5"/>
  <c r="C36" i="5"/>
  <c r="C21" i="5"/>
  <c r="C22" i="5"/>
  <c r="C38" i="5"/>
  <c r="C8" i="5"/>
  <c r="C17" i="5"/>
  <c r="C10" i="5"/>
  <c r="C28" i="5"/>
  <c r="C11" i="5"/>
  <c r="C25" i="5"/>
  <c r="C20" i="5"/>
  <c r="C32" i="5"/>
  <c r="C26" i="5"/>
  <c r="C34" i="5"/>
  <c r="C23" i="5"/>
  <c r="C27" i="5"/>
  <c r="C9" i="5"/>
  <c r="C37" i="5"/>
  <c r="C12" i="5"/>
  <c r="C18" i="5"/>
  <c r="C31" i="5"/>
  <c r="C30" i="5"/>
  <c r="C33" i="5"/>
  <c r="C7" i="5"/>
  <c r="C19" i="5"/>
  <c r="C14" i="5"/>
  <c r="AH39" i="5"/>
  <c r="C6" i="5"/>
  <c r="L39" i="5"/>
  <c r="M6" i="5" s="1"/>
  <c r="T39" i="5"/>
  <c r="U6" i="5" s="1"/>
  <c r="AP39" i="5"/>
  <c r="AQ6" i="5" s="1"/>
  <c r="Z39" i="5"/>
  <c r="AA6" i="5" s="1"/>
  <c r="AH39" i="4"/>
  <c r="AI6" i="4" s="1"/>
  <c r="F39" i="4"/>
  <c r="L39" i="4"/>
  <c r="M6" i="4" s="1"/>
  <c r="R39" i="4"/>
  <c r="AJ39" i="4"/>
  <c r="AK6" i="4" s="1"/>
  <c r="D39" i="4"/>
  <c r="AP39" i="4"/>
  <c r="AQ6" i="4" s="1"/>
  <c r="AA36" i="4"/>
  <c r="AA39" i="4"/>
  <c r="AA32" i="4"/>
  <c r="AA18" i="4"/>
  <c r="AA33" i="4"/>
  <c r="AA24" i="4"/>
  <c r="AA15" i="4"/>
  <c r="AA35" i="4"/>
  <c r="AA16" i="4"/>
  <c r="AA20" i="4"/>
  <c r="AA10" i="4"/>
  <c r="AA38" i="4"/>
  <c r="AA26" i="4"/>
  <c r="AA37" i="4"/>
  <c r="AA25" i="4"/>
  <c r="AA9" i="4"/>
  <c r="AA8" i="4"/>
  <c r="AA14" i="4"/>
  <c r="AA30" i="4"/>
  <c r="AA21" i="4"/>
  <c r="AA28" i="4"/>
  <c r="AA27" i="4"/>
  <c r="AA17" i="4"/>
  <c r="AA29" i="4"/>
  <c r="AA11" i="4"/>
  <c r="AA31" i="4"/>
  <c r="AA34" i="4"/>
  <c r="AA12" i="4"/>
  <c r="AA22" i="4"/>
  <c r="AA23" i="4"/>
  <c r="AA13" i="4"/>
  <c r="AA19" i="4"/>
  <c r="AA7" i="4"/>
  <c r="AC39" i="4"/>
  <c r="AC37" i="4"/>
  <c r="AC33" i="4"/>
  <c r="AC22" i="4"/>
  <c r="AC25" i="4"/>
  <c r="AC16" i="4"/>
  <c r="AC36" i="4"/>
  <c r="AC17" i="4"/>
  <c r="AC8" i="4"/>
  <c r="AC19" i="4"/>
  <c r="AC11" i="4"/>
  <c r="AC21" i="4"/>
  <c r="AC29" i="4"/>
  <c r="AC24" i="4"/>
  <c r="AC20" i="4"/>
  <c r="AC26" i="4"/>
  <c r="AC32" i="4"/>
  <c r="AC38" i="4"/>
  <c r="AC27" i="4"/>
  <c r="AC10" i="4"/>
  <c r="AC31" i="4"/>
  <c r="AC35" i="4"/>
  <c r="AC28" i="4"/>
  <c r="AC9" i="4"/>
  <c r="AC14" i="4"/>
  <c r="AC12" i="4"/>
  <c r="AC30" i="4"/>
  <c r="AC7" i="4"/>
  <c r="AC34" i="4"/>
  <c r="AC18" i="4"/>
  <c r="AC15" i="4"/>
  <c r="AC23" i="4"/>
  <c r="AC13" i="4"/>
  <c r="AL39" i="4"/>
  <c r="AM6" i="4" s="1"/>
  <c r="AC6" i="4"/>
  <c r="AN39" i="4"/>
  <c r="AO6" i="4" s="1"/>
  <c r="I39" i="4"/>
  <c r="I30" i="4"/>
  <c r="I15" i="4"/>
  <c r="I29" i="4"/>
  <c r="I18" i="4"/>
  <c r="I33" i="4"/>
  <c r="I24" i="4"/>
  <c r="I16" i="4"/>
  <c r="I12" i="4"/>
  <c r="I20" i="4"/>
  <c r="I26" i="4"/>
  <c r="I10" i="4"/>
  <c r="I11" i="4"/>
  <c r="I9" i="4"/>
  <c r="I21" i="4"/>
  <c r="I22" i="4"/>
  <c r="I27" i="4"/>
  <c r="I25" i="4"/>
  <c r="I14" i="4"/>
  <c r="I36" i="4"/>
  <c r="I32" i="4"/>
  <c r="I17" i="4"/>
  <c r="I23" i="4"/>
  <c r="I37" i="4"/>
  <c r="I8" i="4"/>
  <c r="I35" i="4"/>
  <c r="I28" i="4"/>
  <c r="I38" i="4"/>
  <c r="I34" i="4"/>
  <c r="I31" i="4"/>
  <c r="I7" i="4"/>
  <c r="I19" i="4"/>
  <c r="X39" i="4"/>
  <c r="Y6" i="4" s="1"/>
  <c r="P39" i="4"/>
  <c r="Q6" i="4" s="1"/>
  <c r="AG39" i="4"/>
  <c r="AG35" i="4"/>
  <c r="AG15" i="4"/>
  <c r="AG38" i="4"/>
  <c r="AG24" i="4"/>
  <c r="AG33" i="4"/>
  <c r="AG36" i="4"/>
  <c r="AG20" i="4"/>
  <c r="AG18" i="4"/>
  <c r="AG9" i="4"/>
  <c r="AG10" i="4"/>
  <c r="AG27" i="4"/>
  <c r="AG21" i="4"/>
  <c r="AG16" i="4"/>
  <c r="AG26" i="4"/>
  <c r="AG23" i="4"/>
  <c r="AG17" i="4"/>
  <c r="AG11" i="4"/>
  <c r="AG14" i="4"/>
  <c r="AG34" i="4"/>
  <c r="AG32" i="4"/>
  <c r="AG37" i="4"/>
  <c r="AG30" i="4"/>
  <c r="AG22" i="4"/>
  <c r="AG28" i="4"/>
  <c r="AG25" i="4"/>
  <c r="AG12" i="4"/>
  <c r="AG8" i="4"/>
  <c r="AG29" i="4"/>
  <c r="AG19" i="4"/>
  <c r="AG31" i="4"/>
  <c r="AG13" i="4"/>
  <c r="AG7" i="4"/>
  <c r="U39" i="4"/>
  <c r="U36" i="4"/>
  <c r="U29" i="4"/>
  <c r="U15" i="4"/>
  <c r="U21" i="4"/>
  <c r="U18" i="4"/>
  <c r="U30" i="4"/>
  <c r="U23" i="4"/>
  <c r="U24" i="4"/>
  <c r="U10" i="4"/>
  <c r="U27" i="4"/>
  <c r="U35" i="4"/>
  <c r="U16" i="4"/>
  <c r="U12" i="4"/>
  <c r="U32" i="4"/>
  <c r="U22" i="4"/>
  <c r="U17" i="4"/>
  <c r="U14" i="4"/>
  <c r="U20" i="4"/>
  <c r="U11" i="4"/>
  <c r="U38" i="4"/>
  <c r="U8" i="4"/>
  <c r="U33" i="4"/>
  <c r="U28" i="4"/>
  <c r="U26" i="4"/>
  <c r="U37" i="4"/>
  <c r="U25" i="4"/>
  <c r="U34" i="4"/>
  <c r="U9" i="4"/>
  <c r="U31" i="4"/>
  <c r="U19" i="4"/>
  <c r="U7" i="4"/>
  <c r="U13" i="4"/>
  <c r="C36" i="4"/>
  <c r="C27" i="4"/>
  <c r="C26" i="4"/>
  <c r="C23" i="4"/>
  <c r="C18" i="4"/>
  <c r="C15" i="4"/>
  <c r="C21" i="4"/>
  <c r="C30" i="4"/>
  <c r="C9" i="4"/>
  <c r="C16" i="4"/>
  <c r="C10" i="4"/>
  <c r="C33" i="4"/>
  <c r="C12" i="4"/>
  <c r="C24" i="4"/>
  <c r="C17" i="4"/>
  <c r="C20" i="4"/>
  <c r="C37" i="4"/>
  <c r="C29" i="4"/>
  <c r="C11" i="4"/>
  <c r="C25" i="4"/>
  <c r="C22" i="4"/>
  <c r="C38" i="4"/>
  <c r="C32" i="4"/>
  <c r="C28" i="4"/>
  <c r="C35" i="4"/>
  <c r="C8" i="4"/>
  <c r="C14" i="4"/>
  <c r="C7" i="4"/>
  <c r="C19" i="4"/>
  <c r="C34" i="4"/>
  <c r="C31" i="4"/>
  <c r="O33" i="4"/>
  <c r="O26" i="4"/>
  <c r="O18" i="4"/>
  <c r="O29" i="4"/>
  <c r="O24" i="4"/>
  <c r="O36" i="4"/>
  <c r="O15" i="4"/>
  <c r="O39" i="4"/>
  <c r="O20" i="4"/>
  <c r="O9" i="4"/>
  <c r="O21" i="4"/>
  <c r="O10" i="4"/>
  <c r="O16" i="4"/>
  <c r="O23" i="4"/>
  <c r="O11" i="4"/>
  <c r="O27" i="4"/>
  <c r="O8" i="4"/>
  <c r="O28" i="4"/>
  <c r="O25" i="4"/>
  <c r="O19" i="4"/>
  <c r="O31" i="4"/>
  <c r="O22" i="4"/>
  <c r="O38" i="4"/>
  <c r="O32" i="4"/>
  <c r="O12" i="4"/>
  <c r="O34" i="4"/>
  <c r="O35" i="4"/>
  <c r="O17" i="4"/>
  <c r="O30" i="4"/>
  <c r="O37" i="4"/>
  <c r="O14" i="4"/>
  <c r="O7" i="4"/>
  <c r="U6" i="4"/>
  <c r="C6" i="4"/>
  <c r="O6" i="4"/>
  <c r="C13" i="4" l="1"/>
  <c r="C39" i="4"/>
  <c r="AU17" i="5"/>
  <c r="AU13" i="5"/>
  <c r="AU9" i="5"/>
  <c r="BK13" i="4"/>
  <c r="BK19" i="4"/>
  <c r="BK25" i="4"/>
  <c r="BK33" i="4"/>
  <c r="BK7" i="4"/>
  <c r="BK27" i="4"/>
  <c r="BK30" i="4"/>
  <c r="BK24" i="4"/>
  <c r="BK36" i="4"/>
  <c r="BK39" i="4"/>
  <c r="AU29" i="5"/>
  <c r="AU27" i="5"/>
  <c r="AU24" i="5"/>
  <c r="AU37" i="5"/>
  <c r="AU16" i="5"/>
  <c r="AU34" i="5"/>
  <c r="AU15" i="5"/>
  <c r="AU11" i="5"/>
  <c r="AU31" i="5"/>
  <c r="AU10" i="5"/>
  <c r="AU32" i="5"/>
  <c r="AU33" i="5"/>
  <c r="AU28" i="5"/>
  <c r="AU22" i="5"/>
  <c r="AU30" i="5"/>
  <c r="AU39" i="5"/>
  <c r="AU18" i="5"/>
  <c r="AU19" i="5"/>
  <c r="AU20" i="5"/>
  <c r="AU36" i="5"/>
  <c r="AU35" i="5"/>
  <c r="AU26" i="5"/>
  <c r="AU38" i="5"/>
  <c r="AU21" i="5"/>
  <c r="BK23" i="4"/>
  <c r="AU25" i="5"/>
  <c r="AU8" i="5"/>
  <c r="AU6" i="5"/>
  <c r="AU12" i="5"/>
  <c r="AU7" i="5"/>
  <c r="BK28" i="4"/>
  <c r="AU14" i="5"/>
  <c r="BK12" i="4"/>
  <c r="BK20" i="4"/>
  <c r="BK8" i="4"/>
  <c r="BK31" i="4"/>
  <c r="BK6" i="4"/>
  <c r="BK34" i="4"/>
  <c r="BK37" i="4"/>
  <c r="BK11" i="4"/>
  <c r="BK9" i="4"/>
  <c r="BK17" i="4"/>
  <c r="BK14" i="4"/>
  <c r="BK26" i="4"/>
  <c r="BK18" i="4"/>
  <c r="BK10" i="4"/>
  <c r="BK32" i="4"/>
  <c r="BK16" i="4"/>
  <c r="BK21" i="4"/>
  <c r="BK29" i="4"/>
  <c r="BK35" i="4"/>
  <c r="BK22" i="4"/>
  <c r="BK38" i="4"/>
  <c r="BM15" i="4"/>
  <c r="BM12" i="4"/>
  <c r="BM17" i="4"/>
  <c r="BM11" i="4"/>
  <c r="BM16" i="4"/>
  <c r="BM33" i="4"/>
  <c r="BM21" i="4"/>
  <c r="BM24" i="4"/>
  <c r="BM18" i="4"/>
  <c r="BM6" i="4"/>
  <c r="BM9" i="4"/>
  <c r="BM37" i="4"/>
  <c r="BM25" i="4"/>
  <c r="BM19" i="4"/>
  <c r="BM27" i="4"/>
  <c r="BM38" i="4"/>
  <c r="BM23" i="4"/>
  <c r="BO17" i="5"/>
  <c r="BO26" i="5"/>
  <c r="BO35" i="5"/>
  <c r="BG31" i="5"/>
  <c r="BG27" i="5"/>
  <c r="BG15" i="5"/>
  <c r="BG23" i="5"/>
  <c r="BG26" i="5"/>
  <c r="BO6" i="5"/>
  <c r="BO34" i="5"/>
  <c r="BO33" i="5"/>
  <c r="BO9" i="5"/>
  <c r="BO14" i="5"/>
  <c r="BO10" i="5"/>
  <c r="BI27" i="5"/>
  <c r="BI26" i="5"/>
  <c r="BG19" i="5"/>
  <c r="BG32" i="5"/>
  <c r="BG29" i="5"/>
  <c r="AS8" i="4"/>
  <c r="BO13" i="5"/>
  <c r="BO25" i="5"/>
  <c r="BO27" i="5"/>
  <c r="BO11" i="5"/>
  <c r="BO16" i="5"/>
  <c r="BO24" i="5"/>
  <c r="BO32" i="5"/>
  <c r="BO38" i="5"/>
  <c r="BO39" i="5"/>
  <c r="AS23" i="4"/>
  <c r="BO19" i="5"/>
  <c r="BO29" i="5"/>
  <c r="BO28" i="5"/>
  <c r="BO8" i="5"/>
  <c r="BO21" i="5"/>
  <c r="BO12" i="5"/>
  <c r="BO15" i="5"/>
  <c r="BO22" i="5"/>
  <c r="AS13" i="4"/>
  <c r="AS15" i="4"/>
  <c r="BO7" i="5"/>
  <c r="BO30" i="5"/>
  <c r="BO31" i="5"/>
  <c r="BO36" i="5"/>
  <c r="BO18" i="5"/>
  <c r="BO23" i="5"/>
  <c r="BO20" i="5"/>
  <c r="BE6" i="4"/>
  <c r="BE36" i="4"/>
  <c r="BE12" i="4"/>
  <c r="BE27" i="4"/>
  <c r="BE18" i="4"/>
  <c r="BE20" i="4"/>
  <c r="BE37" i="4"/>
  <c r="BE7" i="4"/>
  <c r="BE15" i="4"/>
  <c r="BE33" i="4"/>
  <c r="BE19" i="4"/>
  <c r="BE24" i="4"/>
  <c r="BE14" i="4"/>
  <c r="BE8" i="4"/>
  <c r="BE21" i="4"/>
  <c r="BE16" i="4"/>
  <c r="BE17" i="4"/>
  <c r="BE22" i="4"/>
  <c r="BE11" i="4"/>
  <c r="BE25" i="4"/>
  <c r="BE10" i="4"/>
  <c r="BE34" i="4"/>
  <c r="BE9" i="4"/>
  <c r="BE28" i="4"/>
  <c r="BE31" i="4"/>
  <c r="BE13" i="4"/>
  <c r="BI24" i="5"/>
  <c r="BM13" i="4"/>
  <c r="BM32" i="4"/>
  <c r="BM26" i="4"/>
  <c r="BM30" i="4"/>
  <c r="BM10" i="4"/>
  <c r="BM7" i="4"/>
  <c r="BM36" i="4"/>
  <c r="BM28" i="4"/>
  <c r="BM39" i="4"/>
  <c r="BI11" i="5"/>
  <c r="BI35" i="5"/>
  <c r="BG38" i="5"/>
  <c r="BG20" i="5"/>
  <c r="BG25" i="5"/>
  <c r="BG33" i="5"/>
  <c r="BI10" i="5"/>
  <c r="BM34" i="4"/>
  <c r="BM29" i="4"/>
  <c r="BM35" i="4"/>
  <c r="BM20" i="4"/>
  <c r="BM14" i="4"/>
  <c r="BM8" i="4"/>
  <c r="BM22" i="4"/>
  <c r="BI18" i="5"/>
  <c r="BI9" i="5"/>
  <c r="BG14" i="5"/>
  <c r="BG30" i="5"/>
  <c r="BG8" i="5"/>
  <c r="BG17" i="5"/>
  <c r="BI33" i="5"/>
  <c r="BI17" i="5"/>
  <c r="BI21" i="5"/>
  <c r="BI36" i="5"/>
  <c r="BI16" i="5"/>
  <c r="BI20" i="5"/>
  <c r="BI29" i="5"/>
  <c r="BI34" i="5"/>
  <c r="BI13" i="5"/>
  <c r="BI31" i="5"/>
  <c r="BI30" i="5"/>
  <c r="BI32" i="5"/>
  <c r="BI7" i="5"/>
  <c r="BI23" i="5"/>
  <c r="BI25" i="5"/>
  <c r="BI38" i="5"/>
  <c r="BI39" i="5"/>
  <c r="BG34" i="5"/>
  <c r="BG35" i="5"/>
  <c r="BG18" i="5"/>
  <c r="BG12" i="5"/>
  <c r="BG22" i="5"/>
  <c r="BG37" i="5"/>
  <c r="BG36" i="5"/>
  <c r="BG39" i="5"/>
  <c r="BE23" i="4"/>
  <c r="BE38" i="4"/>
  <c r="BE30" i="4"/>
  <c r="BE29" i="4"/>
  <c r="BE26" i="4"/>
  <c r="BE35" i="4"/>
  <c r="BE32" i="4"/>
  <c r="BE39" i="4"/>
  <c r="AS24" i="4"/>
  <c r="BG13" i="5"/>
  <c r="BG6" i="5"/>
  <c r="BI19" i="5"/>
  <c r="BI22" i="5"/>
  <c r="BI14" i="5"/>
  <c r="BI8" i="5"/>
  <c r="BI28" i="5"/>
  <c r="BI15" i="5"/>
  <c r="BI12" i="5"/>
  <c r="BI37" i="5"/>
  <c r="BG7" i="5"/>
  <c r="BG10" i="5"/>
  <c r="BG21" i="5"/>
  <c r="BG16" i="5"/>
  <c r="BG9" i="5"/>
  <c r="BG28" i="5"/>
  <c r="BG11" i="5"/>
  <c r="BS15" i="5"/>
  <c r="BS32" i="5"/>
  <c r="BS33" i="5"/>
  <c r="BS38" i="5"/>
  <c r="BS18" i="5"/>
  <c r="BS12" i="5"/>
  <c r="BS14" i="5"/>
  <c r="BS35" i="5"/>
  <c r="BS28" i="5"/>
  <c r="BS11" i="5"/>
  <c r="BS31" i="5"/>
  <c r="BS24" i="5"/>
  <c r="BS7" i="5"/>
  <c r="BS30" i="5"/>
  <c r="BS9" i="5"/>
  <c r="BS17" i="5"/>
  <c r="BQ34" i="4"/>
  <c r="BS19" i="5"/>
  <c r="BS29" i="5"/>
  <c r="BS16" i="5"/>
  <c r="BS10" i="5"/>
  <c r="BS23" i="5"/>
  <c r="BS20" i="5"/>
  <c r="BS22" i="5"/>
  <c r="BS37" i="5"/>
  <c r="BS34" i="5"/>
  <c r="BS27" i="5"/>
  <c r="BS26" i="5"/>
  <c r="BS21" i="5"/>
  <c r="BS8" i="5"/>
  <c r="BS36" i="5"/>
  <c r="BS25" i="5"/>
  <c r="BS39" i="5"/>
  <c r="BQ33" i="4"/>
  <c r="BS13" i="5"/>
  <c r="BQ29" i="4"/>
  <c r="BQ26" i="4"/>
  <c r="BQ18" i="4"/>
  <c r="AS17" i="4"/>
  <c r="AS36" i="4"/>
  <c r="AS37" i="4"/>
  <c r="AS16" i="4"/>
  <c r="AS14" i="4"/>
  <c r="AS25" i="4"/>
  <c r="AS9" i="4"/>
  <c r="AS26" i="4"/>
  <c r="AS12" i="4"/>
  <c r="AS11" i="4"/>
  <c r="AS38" i="4"/>
  <c r="AS33" i="4"/>
  <c r="AS7" i="4"/>
  <c r="AS34" i="4"/>
  <c r="AS27" i="4"/>
  <c r="AS22" i="4"/>
  <c r="AS32" i="4"/>
  <c r="AS10" i="4"/>
  <c r="AS35" i="4"/>
  <c r="AS29" i="4"/>
  <c r="AS19" i="4"/>
  <c r="AS28" i="4"/>
  <c r="AS21" i="4"/>
  <c r="AS31" i="4"/>
  <c r="AS30" i="4"/>
  <c r="AS20" i="4"/>
  <c r="AS18" i="4"/>
  <c r="AS39" i="4"/>
  <c r="BQ15" i="4"/>
  <c r="BQ30" i="4"/>
  <c r="BQ14" i="4"/>
  <c r="BQ24" i="4"/>
  <c r="BQ16" i="4"/>
  <c r="BQ17" i="4"/>
  <c r="BQ23" i="4"/>
  <c r="BQ22" i="4"/>
  <c r="BQ13" i="4"/>
  <c r="BQ39" i="4"/>
  <c r="BQ21" i="4"/>
  <c r="BQ11" i="4"/>
  <c r="BQ31" i="4"/>
  <c r="BQ19" i="4"/>
  <c r="BQ7" i="4"/>
  <c r="BQ27" i="4"/>
  <c r="BQ8" i="4"/>
  <c r="BQ37" i="4"/>
  <c r="BQ38" i="4"/>
  <c r="BQ12" i="4"/>
  <c r="BQ20" i="4"/>
  <c r="BQ6" i="4"/>
  <c r="BQ9" i="4"/>
  <c r="BQ25" i="4"/>
  <c r="BQ32" i="4"/>
  <c r="BQ35" i="4"/>
  <c r="BQ28" i="4"/>
  <c r="BQ10" i="4"/>
  <c r="Y23" i="5"/>
  <c r="Y36" i="5"/>
  <c r="Y30" i="5"/>
  <c r="Y18" i="5"/>
  <c r="Y9" i="5"/>
  <c r="Y14" i="5"/>
  <c r="Y15" i="5"/>
  <c r="Y27" i="5"/>
  <c r="Y24" i="5"/>
  <c r="Y17" i="5"/>
  <c r="Y34" i="5"/>
  <c r="Y29" i="5"/>
  <c r="Y26" i="5"/>
  <c r="Y25" i="5"/>
  <c r="Y10" i="5"/>
  <c r="Y35" i="5"/>
  <c r="Y33" i="5"/>
  <c r="Y39" i="5"/>
  <c r="Y32" i="5"/>
  <c r="Y22" i="5"/>
  <c r="Y19" i="5"/>
  <c r="Y20" i="5"/>
  <c r="Y13" i="5"/>
  <c r="Y8" i="5"/>
  <c r="Y12" i="5"/>
  <c r="Y6" i="5"/>
  <c r="Y11" i="5"/>
  <c r="Y28" i="5"/>
  <c r="Y38" i="5"/>
  <c r="Y31" i="5"/>
  <c r="Y21" i="5"/>
  <c r="Y37" i="5"/>
  <c r="Y7" i="5"/>
  <c r="AX39" i="5"/>
  <c r="AE34" i="4"/>
  <c r="AE19" i="4"/>
  <c r="AE29" i="4"/>
  <c r="AE30" i="4"/>
  <c r="AE17" i="4"/>
  <c r="AE21" i="4"/>
  <c r="AE20" i="4"/>
  <c r="AE26" i="4"/>
  <c r="AE18" i="4"/>
  <c r="AE27" i="4"/>
  <c r="AE16" i="4"/>
  <c r="AE25" i="4"/>
  <c r="AE8" i="4"/>
  <c r="AE31" i="4"/>
  <c r="AE39" i="4"/>
  <c r="AE9" i="4"/>
  <c r="AE36" i="4"/>
  <c r="AE38" i="4"/>
  <c r="AE10" i="4"/>
  <c r="AE32" i="4"/>
  <c r="AE22" i="4"/>
  <c r="AE23" i="4"/>
  <c r="AE33" i="4"/>
  <c r="AE24" i="4"/>
  <c r="AE12" i="4"/>
  <c r="AE14" i="4"/>
  <c r="AE15" i="4"/>
  <c r="AE11" i="4"/>
  <c r="AE13" i="4"/>
  <c r="AE28" i="4"/>
  <c r="AE35" i="4"/>
  <c r="AE37" i="4"/>
  <c r="AE7" i="4"/>
  <c r="AE6" i="4"/>
  <c r="E39" i="5"/>
  <c r="E21" i="5"/>
  <c r="E36" i="5"/>
  <c r="E28" i="5"/>
  <c r="E25" i="5"/>
  <c r="E37" i="5"/>
  <c r="E30" i="5"/>
  <c r="E20" i="5"/>
  <c r="E16" i="5"/>
  <c r="E17" i="5"/>
  <c r="E11" i="5"/>
  <c r="E22" i="5"/>
  <c r="E23" i="5"/>
  <c r="E15" i="5"/>
  <c r="E9" i="5"/>
  <c r="E8" i="5"/>
  <c r="E18" i="5"/>
  <c r="E12" i="5"/>
  <c r="E7" i="5"/>
  <c r="E33" i="5"/>
  <c r="E32" i="5"/>
  <c r="E29" i="5"/>
  <c r="E27" i="5"/>
  <c r="E24" i="5"/>
  <c r="E31" i="5"/>
  <c r="E35" i="5"/>
  <c r="E38" i="5"/>
  <c r="E10" i="5"/>
  <c r="E14" i="5"/>
  <c r="E26" i="5"/>
  <c r="E34" i="5"/>
  <c r="E19" i="5"/>
  <c r="E13" i="5"/>
  <c r="AC37" i="5"/>
  <c r="AC39" i="5"/>
  <c r="AC21" i="5"/>
  <c r="AC33" i="5"/>
  <c r="AC36" i="5"/>
  <c r="AC30" i="5"/>
  <c r="AC14" i="5"/>
  <c r="AC25" i="5"/>
  <c r="AC16" i="5"/>
  <c r="AC28" i="5"/>
  <c r="AC17" i="5"/>
  <c r="AC11" i="5"/>
  <c r="AC8" i="5"/>
  <c r="AC9" i="5"/>
  <c r="AC20" i="5"/>
  <c r="AC15" i="5"/>
  <c r="AC22" i="5"/>
  <c r="AC23" i="5"/>
  <c r="AC7" i="5"/>
  <c r="AC29" i="5"/>
  <c r="AC27" i="5"/>
  <c r="AC24" i="5"/>
  <c r="AC35" i="5"/>
  <c r="AC26" i="5"/>
  <c r="AC12" i="5"/>
  <c r="AC32" i="5"/>
  <c r="AC10" i="5"/>
  <c r="AC38" i="5"/>
  <c r="AC18" i="5"/>
  <c r="AC31" i="5"/>
  <c r="AC19" i="5"/>
  <c r="AC34" i="5"/>
  <c r="AC13" i="5"/>
  <c r="AS38" i="5"/>
  <c r="AS33" i="5"/>
  <c r="AS23" i="5"/>
  <c r="AS35" i="5"/>
  <c r="AS39" i="5"/>
  <c r="AS36" i="5"/>
  <c r="AS29" i="5"/>
  <c r="AS25" i="5"/>
  <c r="AS16" i="5"/>
  <c r="AS24" i="5"/>
  <c r="AS32" i="5"/>
  <c r="AS22" i="5"/>
  <c r="AS17" i="5"/>
  <c r="AS8" i="5"/>
  <c r="AS18" i="5"/>
  <c r="AS7" i="5"/>
  <c r="AS19" i="5"/>
  <c r="AS21" i="5"/>
  <c r="AS11" i="5"/>
  <c r="AS10" i="5"/>
  <c r="AS30" i="5"/>
  <c r="AS37" i="5"/>
  <c r="AS12" i="5"/>
  <c r="AS28" i="5"/>
  <c r="AS27" i="5"/>
  <c r="AS26" i="5"/>
  <c r="AS31" i="5"/>
  <c r="AS9" i="5"/>
  <c r="AS15" i="5"/>
  <c r="AS20" i="5"/>
  <c r="AS34" i="5"/>
  <c r="AS14" i="5"/>
  <c r="AS13" i="5"/>
  <c r="AE39" i="5"/>
  <c r="AE38" i="5"/>
  <c r="AE22" i="5"/>
  <c r="AE35" i="5"/>
  <c r="AE29" i="5"/>
  <c r="AE28" i="5"/>
  <c r="AE37" i="5"/>
  <c r="AE32" i="5"/>
  <c r="AE15" i="5"/>
  <c r="AE24" i="5"/>
  <c r="AE26" i="5"/>
  <c r="AE17" i="5"/>
  <c r="AE20" i="5"/>
  <c r="AE12" i="5"/>
  <c r="AE31" i="5"/>
  <c r="AE21" i="5"/>
  <c r="AE9" i="5"/>
  <c r="AE23" i="5"/>
  <c r="AE10" i="5"/>
  <c r="AE18" i="5"/>
  <c r="AE16" i="5"/>
  <c r="AE11" i="5"/>
  <c r="AE27" i="5"/>
  <c r="AE25" i="5"/>
  <c r="AE33" i="5"/>
  <c r="AE8" i="5"/>
  <c r="AE30" i="5"/>
  <c r="AE36" i="5"/>
  <c r="AE7" i="5"/>
  <c r="AE14" i="5"/>
  <c r="AE34" i="5"/>
  <c r="AE19" i="5"/>
  <c r="AE13" i="5"/>
  <c r="E6" i="5"/>
  <c r="AC6" i="5"/>
  <c r="AS6" i="5"/>
  <c r="AE6" i="5"/>
  <c r="AA36" i="5"/>
  <c r="AA38" i="5"/>
  <c r="AA39" i="5"/>
  <c r="AA20" i="5"/>
  <c r="AA26" i="5"/>
  <c r="AA35" i="5"/>
  <c r="AA24" i="5"/>
  <c r="AA15" i="5"/>
  <c r="AA25" i="5"/>
  <c r="AA16" i="5"/>
  <c r="AA29" i="5"/>
  <c r="AA17" i="5"/>
  <c r="AA18" i="5"/>
  <c r="AA30" i="5"/>
  <c r="AA21" i="5"/>
  <c r="AA14" i="5"/>
  <c r="AA8" i="5"/>
  <c r="AA10" i="5"/>
  <c r="AA22" i="5"/>
  <c r="AA33" i="5"/>
  <c r="AA27" i="5"/>
  <c r="AA37" i="5"/>
  <c r="AA11" i="5"/>
  <c r="AA7" i="5"/>
  <c r="AA12" i="5"/>
  <c r="AA28" i="5"/>
  <c r="AA23" i="5"/>
  <c r="AA34" i="5"/>
  <c r="AA9" i="5"/>
  <c r="AA32" i="5"/>
  <c r="AA31" i="5"/>
  <c r="AA19" i="5"/>
  <c r="AA13" i="5"/>
  <c r="G39" i="5"/>
  <c r="G35" i="5"/>
  <c r="G26" i="5"/>
  <c r="G22" i="5"/>
  <c r="G37" i="5"/>
  <c r="G15" i="5"/>
  <c r="G21" i="5"/>
  <c r="G17" i="5"/>
  <c r="G18" i="5"/>
  <c r="G12" i="5"/>
  <c r="G38" i="5"/>
  <c r="G23" i="5"/>
  <c r="G24" i="5"/>
  <c r="G16" i="5"/>
  <c r="G10" i="5"/>
  <c r="G9" i="5"/>
  <c r="G20" i="5"/>
  <c r="G27" i="5"/>
  <c r="G28" i="5"/>
  <c r="G30" i="5"/>
  <c r="G36" i="5"/>
  <c r="G8" i="5"/>
  <c r="G32" i="5"/>
  <c r="G7" i="5"/>
  <c r="G33" i="5"/>
  <c r="G14" i="5"/>
  <c r="G25" i="5"/>
  <c r="G29" i="5"/>
  <c r="G11" i="5"/>
  <c r="G19" i="5"/>
  <c r="G34" i="5"/>
  <c r="G31" i="5"/>
  <c r="G13" i="5"/>
  <c r="AW39" i="5"/>
  <c r="AW35" i="5"/>
  <c r="AW34" i="5"/>
  <c r="AW37" i="5"/>
  <c r="AW38" i="5"/>
  <c r="AW27" i="5"/>
  <c r="AW32" i="5"/>
  <c r="AW12" i="5"/>
  <c r="AW20" i="5"/>
  <c r="AW15" i="5"/>
  <c r="AW24" i="5"/>
  <c r="AW9" i="5"/>
  <c r="AW10" i="5"/>
  <c r="AW7" i="5"/>
  <c r="AW29" i="5"/>
  <c r="AW23" i="5"/>
  <c r="AW16" i="5"/>
  <c r="AW17" i="5"/>
  <c r="AW18" i="5"/>
  <c r="AW19" i="5"/>
  <c r="AW11" i="5"/>
  <c r="AW36" i="5"/>
  <c r="AW26" i="5"/>
  <c r="AW30" i="5"/>
  <c r="AW8" i="5"/>
  <c r="AW22" i="5"/>
  <c r="AW28" i="5"/>
  <c r="AW25" i="5"/>
  <c r="AW31" i="5"/>
  <c r="AW21" i="5"/>
  <c r="AW33" i="5"/>
  <c r="AW14" i="5"/>
  <c r="AW13" i="5"/>
  <c r="Q21" i="5"/>
  <c r="Q37" i="5"/>
  <c r="Q27" i="5"/>
  <c r="Q39" i="5"/>
  <c r="Q16" i="5"/>
  <c r="Q20" i="5"/>
  <c r="Q17" i="5"/>
  <c r="Q11" i="5"/>
  <c r="Q22" i="5"/>
  <c r="Q23" i="5"/>
  <c r="Q8" i="5"/>
  <c r="Q25" i="5"/>
  <c r="Q9" i="5"/>
  <c r="Q36" i="5"/>
  <c r="Q15" i="5"/>
  <c r="Q18" i="5"/>
  <c r="Q19" i="5"/>
  <c r="Q10" i="5"/>
  <c r="Q28" i="5"/>
  <c r="Q12" i="5"/>
  <c r="Q24" i="5"/>
  <c r="Q30" i="5"/>
  <c r="Q35" i="5"/>
  <c r="Q33" i="5"/>
  <c r="Q32" i="5"/>
  <c r="Q14" i="5"/>
  <c r="Q7" i="5"/>
  <c r="Q29" i="5"/>
  <c r="Q26" i="5"/>
  <c r="Q38" i="5"/>
  <c r="Q31" i="5"/>
  <c r="Q34" i="5"/>
  <c r="Q13" i="5"/>
  <c r="BA37" i="5"/>
  <c r="BA30" i="5"/>
  <c r="BA21" i="5"/>
  <c r="BA39" i="5"/>
  <c r="BA33" i="5"/>
  <c r="BA25" i="5"/>
  <c r="BA20" i="5"/>
  <c r="BA36" i="5"/>
  <c r="BA22" i="5"/>
  <c r="BA16" i="5"/>
  <c r="BA17" i="5"/>
  <c r="BA11" i="5"/>
  <c r="BA15" i="5"/>
  <c r="BA8" i="5"/>
  <c r="BA9" i="5"/>
  <c r="BA24" i="5"/>
  <c r="BA26" i="5"/>
  <c r="BA23" i="5"/>
  <c r="BA10" i="5"/>
  <c r="BA27" i="5"/>
  <c r="BA29" i="5"/>
  <c r="BA18" i="5"/>
  <c r="BA7" i="5"/>
  <c r="BA32" i="5"/>
  <c r="BA38" i="5"/>
  <c r="BA12" i="5"/>
  <c r="BA28" i="5"/>
  <c r="BA35" i="5"/>
  <c r="BA14" i="5"/>
  <c r="BA31" i="5"/>
  <c r="BA34" i="5"/>
  <c r="BA19" i="5"/>
  <c r="BA13" i="5"/>
  <c r="Q6" i="5"/>
  <c r="AQ39" i="5"/>
  <c r="AQ37" i="5"/>
  <c r="AQ32" i="5"/>
  <c r="AQ22" i="5"/>
  <c r="AQ35" i="5"/>
  <c r="AQ29" i="5"/>
  <c r="AQ15" i="5"/>
  <c r="AQ23" i="5"/>
  <c r="AQ24" i="5"/>
  <c r="AQ17" i="5"/>
  <c r="AQ25" i="5"/>
  <c r="AQ12" i="5"/>
  <c r="AQ21" i="5"/>
  <c r="AQ16" i="5"/>
  <c r="AQ38" i="5"/>
  <c r="AQ9" i="5"/>
  <c r="AQ20" i="5"/>
  <c r="AQ10" i="5"/>
  <c r="AQ7" i="5"/>
  <c r="AQ11" i="5"/>
  <c r="AQ27" i="5"/>
  <c r="AQ28" i="5"/>
  <c r="AQ36" i="5"/>
  <c r="AQ30" i="5"/>
  <c r="AQ8" i="5"/>
  <c r="AQ18" i="5"/>
  <c r="AQ14" i="5"/>
  <c r="AQ26" i="5"/>
  <c r="AQ33" i="5"/>
  <c r="AQ31" i="5"/>
  <c r="AQ34" i="5"/>
  <c r="AQ19" i="5"/>
  <c r="AQ13" i="5"/>
  <c r="M39" i="5"/>
  <c r="M34" i="5"/>
  <c r="M37" i="5"/>
  <c r="M38" i="5"/>
  <c r="M25" i="5"/>
  <c r="M35" i="5"/>
  <c r="M18" i="5"/>
  <c r="M12" i="5"/>
  <c r="M27" i="5"/>
  <c r="M24" i="5"/>
  <c r="M28" i="5"/>
  <c r="M15" i="5"/>
  <c r="M29" i="5"/>
  <c r="M20" i="5"/>
  <c r="M21" i="5"/>
  <c r="M23" i="5"/>
  <c r="M9" i="5"/>
  <c r="M16" i="5"/>
  <c r="M10" i="5"/>
  <c r="M7" i="5"/>
  <c r="M11" i="5"/>
  <c r="M30" i="5"/>
  <c r="M8" i="5"/>
  <c r="M22" i="5"/>
  <c r="M33" i="5"/>
  <c r="M36" i="5"/>
  <c r="M26" i="5"/>
  <c r="M17" i="5"/>
  <c r="M32" i="5"/>
  <c r="M31" i="5"/>
  <c r="M19" i="5"/>
  <c r="M14" i="5"/>
  <c r="M13" i="5"/>
  <c r="BA6" i="5"/>
  <c r="BQ39" i="5"/>
  <c r="BQ36" i="5"/>
  <c r="BQ38" i="5"/>
  <c r="BQ23" i="5"/>
  <c r="BQ32" i="5"/>
  <c r="BQ25" i="5"/>
  <c r="BQ21" i="5"/>
  <c r="BQ18" i="5"/>
  <c r="BQ16" i="5"/>
  <c r="BQ10" i="5"/>
  <c r="BQ24" i="5"/>
  <c r="BQ33" i="5"/>
  <c r="BQ35" i="5"/>
  <c r="BQ11" i="5"/>
  <c r="BQ22" i="5"/>
  <c r="BQ8" i="5"/>
  <c r="BQ17" i="5"/>
  <c r="BQ20" i="5"/>
  <c r="BQ37" i="5"/>
  <c r="BQ9" i="5"/>
  <c r="BQ27" i="5"/>
  <c r="BQ15" i="5"/>
  <c r="BQ29" i="5"/>
  <c r="BQ26" i="5"/>
  <c r="BQ28" i="5"/>
  <c r="BQ31" i="5"/>
  <c r="BQ12" i="5"/>
  <c r="BQ30" i="5"/>
  <c r="BQ7" i="5"/>
  <c r="BQ34" i="5"/>
  <c r="BQ14" i="5"/>
  <c r="BQ19" i="5"/>
  <c r="BQ13" i="5"/>
  <c r="S39" i="5"/>
  <c r="S22" i="5"/>
  <c r="S35" i="5"/>
  <c r="S38" i="5"/>
  <c r="S28" i="5"/>
  <c r="S15" i="5"/>
  <c r="S20" i="5"/>
  <c r="S17" i="5"/>
  <c r="S37" i="5"/>
  <c r="S21" i="5"/>
  <c r="S18" i="5"/>
  <c r="S12" i="5"/>
  <c r="S32" i="5"/>
  <c r="S23" i="5"/>
  <c r="S9" i="5"/>
  <c r="S10" i="5"/>
  <c r="S16" i="5"/>
  <c r="S24" i="5"/>
  <c r="S33" i="5"/>
  <c r="S30" i="5"/>
  <c r="S8" i="5"/>
  <c r="S26" i="5"/>
  <c r="S31" i="5"/>
  <c r="S27" i="5"/>
  <c r="S14" i="5"/>
  <c r="S25" i="5"/>
  <c r="S36" i="5"/>
  <c r="S29" i="5"/>
  <c r="S11" i="5"/>
  <c r="S7" i="5"/>
  <c r="S34" i="5"/>
  <c r="S19" i="5"/>
  <c r="S13" i="5"/>
  <c r="U33" i="5"/>
  <c r="U35" i="5"/>
  <c r="U23" i="5"/>
  <c r="U36" i="5"/>
  <c r="U39" i="5"/>
  <c r="U16" i="5"/>
  <c r="U21" i="5"/>
  <c r="U18" i="5"/>
  <c r="U22" i="5"/>
  <c r="U24" i="5"/>
  <c r="U25" i="5"/>
  <c r="U10" i="5"/>
  <c r="U38" i="5"/>
  <c r="U17" i="5"/>
  <c r="U11" i="5"/>
  <c r="U28" i="5"/>
  <c r="U14" i="5"/>
  <c r="U7" i="5"/>
  <c r="U26" i="5"/>
  <c r="U20" i="5"/>
  <c r="U30" i="5"/>
  <c r="U12" i="5"/>
  <c r="U27" i="5"/>
  <c r="U9" i="5"/>
  <c r="U19" i="5"/>
  <c r="U37" i="5"/>
  <c r="U15" i="5"/>
  <c r="U8" i="5"/>
  <c r="U32" i="5"/>
  <c r="U29" i="5"/>
  <c r="U31" i="5"/>
  <c r="U34" i="5"/>
  <c r="U13" i="5"/>
  <c r="BC39" i="5"/>
  <c r="BC38" i="5"/>
  <c r="BC22" i="5"/>
  <c r="BC32" i="5"/>
  <c r="BC21" i="5"/>
  <c r="BC18" i="5"/>
  <c r="BC15" i="5"/>
  <c r="BC23" i="5"/>
  <c r="BC17" i="5"/>
  <c r="BC24" i="5"/>
  <c r="BC35" i="5"/>
  <c r="BC12" i="5"/>
  <c r="BC37" i="5"/>
  <c r="BC25" i="5"/>
  <c r="BC20" i="5"/>
  <c r="BC16" i="5"/>
  <c r="BC26" i="5"/>
  <c r="BC9" i="5"/>
  <c r="BC10" i="5"/>
  <c r="BC8" i="5"/>
  <c r="BC31" i="5"/>
  <c r="BC27" i="5"/>
  <c r="BC30" i="5"/>
  <c r="BC33" i="5"/>
  <c r="BC7" i="5"/>
  <c r="BC14" i="5"/>
  <c r="BC28" i="5"/>
  <c r="BC29" i="5"/>
  <c r="BC11" i="5"/>
  <c r="BC36" i="5"/>
  <c r="BC19" i="5"/>
  <c r="BC34" i="5"/>
  <c r="BC13" i="5"/>
  <c r="S6" i="5"/>
  <c r="BM39" i="5"/>
  <c r="BM36" i="5"/>
  <c r="BM21" i="5"/>
  <c r="BM37" i="5"/>
  <c r="BM30" i="5"/>
  <c r="BM14" i="5"/>
  <c r="BM27" i="5"/>
  <c r="BM16" i="5"/>
  <c r="BM22" i="5"/>
  <c r="BM17" i="5"/>
  <c r="BM11" i="5"/>
  <c r="BM33" i="5"/>
  <c r="BM20" i="5"/>
  <c r="BM9" i="5"/>
  <c r="BM15" i="5"/>
  <c r="BM8" i="5"/>
  <c r="BM31" i="5"/>
  <c r="BM18" i="5"/>
  <c r="BM32" i="5"/>
  <c r="BM12" i="5"/>
  <c r="BM24" i="5"/>
  <c r="BM25" i="5"/>
  <c r="BM35" i="5"/>
  <c r="BM23" i="5"/>
  <c r="BM28" i="5"/>
  <c r="BM29" i="5"/>
  <c r="BM7" i="5"/>
  <c r="BM10" i="5"/>
  <c r="BM38" i="5"/>
  <c r="BM26" i="5"/>
  <c r="BM34" i="5"/>
  <c r="BM19" i="5"/>
  <c r="BM13" i="5"/>
  <c r="BE39" i="5"/>
  <c r="BE32" i="5"/>
  <c r="BE23" i="5"/>
  <c r="BE33" i="5"/>
  <c r="BE35" i="5"/>
  <c r="BE36" i="5"/>
  <c r="BE22" i="5"/>
  <c r="BE16" i="5"/>
  <c r="BE10" i="5"/>
  <c r="BE38" i="5"/>
  <c r="BE24" i="5"/>
  <c r="BE26" i="5"/>
  <c r="BE21" i="5"/>
  <c r="BE27" i="5"/>
  <c r="BE17" i="5"/>
  <c r="BE8" i="5"/>
  <c r="BE11" i="5"/>
  <c r="BE15" i="5"/>
  <c r="BE9" i="5"/>
  <c r="BE20" i="5"/>
  <c r="BE37" i="5"/>
  <c r="BE12" i="5"/>
  <c r="BE29" i="5"/>
  <c r="BE18" i="5"/>
  <c r="BE30" i="5"/>
  <c r="BE31" i="5"/>
  <c r="BE25" i="5"/>
  <c r="BE28" i="5"/>
  <c r="BE14" i="5"/>
  <c r="BE7" i="5"/>
  <c r="BE34" i="5"/>
  <c r="BE19" i="5"/>
  <c r="BE13" i="5"/>
  <c r="AI33" i="5"/>
  <c r="AI39" i="5"/>
  <c r="AI24" i="5"/>
  <c r="AI36" i="5"/>
  <c r="AI37" i="5"/>
  <c r="AI26" i="5"/>
  <c r="AI17" i="5"/>
  <c r="AI11" i="5"/>
  <c r="AI22" i="5"/>
  <c r="AI9" i="5"/>
  <c r="AI23" i="5"/>
  <c r="AI12" i="5"/>
  <c r="AI28" i="5"/>
  <c r="AI25" i="5"/>
  <c r="AI15" i="5"/>
  <c r="AI8" i="5"/>
  <c r="AI27" i="5"/>
  <c r="AI30" i="5"/>
  <c r="AI18" i="5"/>
  <c r="AI16" i="5"/>
  <c r="AI32" i="5"/>
  <c r="AI10" i="5"/>
  <c r="AI29" i="5"/>
  <c r="AI21" i="5"/>
  <c r="AI20" i="5"/>
  <c r="AI35" i="5"/>
  <c r="AI38" i="5"/>
  <c r="AI7" i="5"/>
  <c r="AI34" i="5"/>
  <c r="AI31" i="5"/>
  <c r="AI19" i="5"/>
  <c r="AI14" i="5"/>
  <c r="AI13" i="5"/>
  <c r="BM6" i="5"/>
  <c r="BE6" i="5"/>
  <c r="AI6" i="5"/>
  <c r="W36" i="5"/>
  <c r="W24" i="5"/>
  <c r="W37" i="5"/>
  <c r="W39" i="5"/>
  <c r="W27" i="5"/>
  <c r="W33" i="5"/>
  <c r="W17" i="5"/>
  <c r="W11" i="5"/>
  <c r="W22" i="5"/>
  <c r="W23" i="5"/>
  <c r="W25" i="5"/>
  <c r="W15" i="5"/>
  <c r="W8" i="5"/>
  <c r="W12" i="5"/>
  <c r="W38" i="5"/>
  <c r="W9" i="5"/>
  <c r="W16" i="5"/>
  <c r="W35" i="5"/>
  <c r="W32" i="5"/>
  <c r="W30" i="5"/>
  <c r="W31" i="5"/>
  <c r="W28" i="5"/>
  <c r="W29" i="5"/>
  <c r="W18" i="5"/>
  <c r="W20" i="5"/>
  <c r="W10" i="5"/>
  <c r="W7" i="5"/>
  <c r="W26" i="5"/>
  <c r="W21" i="5"/>
  <c r="W34" i="5"/>
  <c r="W14" i="5"/>
  <c r="W19" i="5"/>
  <c r="W13" i="5"/>
  <c r="AO36" i="5"/>
  <c r="AO27" i="5"/>
  <c r="AO21" i="5"/>
  <c r="AO33" i="5"/>
  <c r="AO39" i="5"/>
  <c r="AO22" i="5"/>
  <c r="AO16" i="5"/>
  <c r="AO37" i="5"/>
  <c r="AO30" i="5"/>
  <c r="AO17" i="5"/>
  <c r="AO11" i="5"/>
  <c r="AO28" i="5"/>
  <c r="AO20" i="5"/>
  <c r="AO15" i="5"/>
  <c r="AO8" i="5"/>
  <c r="AO9" i="5"/>
  <c r="AO12" i="5"/>
  <c r="AO7" i="5"/>
  <c r="AO23" i="5"/>
  <c r="AO10" i="5"/>
  <c r="AO32" i="5"/>
  <c r="AO24" i="5"/>
  <c r="AO26" i="5"/>
  <c r="AO25" i="5"/>
  <c r="AO18" i="5"/>
  <c r="AO29" i="5"/>
  <c r="AO14" i="5"/>
  <c r="AO35" i="5"/>
  <c r="AO38" i="5"/>
  <c r="AO19" i="5"/>
  <c r="AO34" i="5"/>
  <c r="AO31" i="5"/>
  <c r="AO13" i="5"/>
  <c r="BK39" i="5"/>
  <c r="BK35" i="5"/>
  <c r="BK20" i="5"/>
  <c r="BK36" i="5"/>
  <c r="BK38" i="5"/>
  <c r="BK32" i="5"/>
  <c r="BK26" i="5"/>
  <c r="BK15" i="5"/>
  <c r="BK21" i="5"/>
  <c r="BK27" i="5"/>
  <c r="BK16" i="5"/>
  <c r="BK10" i="5"/>
  <c r="BK29" i="5"/>
  <c r="BK24" i="5"/>
  <c r="BK17" i="5"/>
  <c r="BK8" i="5"/>
  <c r="BK14" i="5"/>
  <c r="BK30" i="5"/>
  <c r="BK9" i="5"/>
  <c r="BK34" i="5"/>
  <c r="BK7" i="5"/>
  <c r="BK22" i="5"/>
  <c r="BK12" i="5"/>
  <c r="BK11" i="5"/>
  <c r="BK23" i="5"/>
  <c r="BK37" i="5"/>
  <c r="BK25" i="5"/>
  <c r="BK28" i="5"/>
  <c r="BK18" i="5"/>
  <c r="BK33" i="5"/>
  <c r="BK31" i="5"/>
  <c r="BK19" i="5"/>
  <c r="BK13" i="5"/>
  <c r="BI39" i="4"/>
  <c r="BI38" i="4"/>
  <c r="BI35" i="4"/>
  <c r="BI23" i="4"/>
  <c r="BI17" i="4"/>
  <c r="BI34" i="4"/>
  <c r="BI29" i="4"/>
  <c r="BI15" i="4"/>
  <c r="BI9" i="4"/>
  <c r="BI26" i="4"/>
  <c r="BI12" i="4"/>
  <c r="BI24" i="4"/>
  <c r="BI30" i="4"/>
  <c r="BI22" i="4"/>
  <c r="BI37" i="4"/>
  <c r="BI27" i="4"/>
  <c r="BI11" i="4"/>
  <c r="BI32" i="4"/>
  <c r="BI16" i="4"/>
  <c r="BI20" i="4"/>
  <c r="BI10" i="4"/>
  <c r="BI7" i="4"/>
  <c r="BI28" i="4"/>
  <c r="BI36" i="4"/>
  <c r="BI18" i="4"/>
  <c r="BI21" i="4"/>
  <c r="BI25" i="4"/>
  <c r="BI8" i="4"/>
  <c r="BI33" i="4"/>
  <c r="BI14" i="4"/>
  <c r="BI19" i="4"/>
  <c r="BI31" i="4"/>
  <c r="BI13" i="4"/>
  <c r="Q39" i="4"/>
  <c r="Q27" i="4"/>
  <c r="Q30" i="4"/>
  <c r="Q25" i="4"/>
  <c r="Q16" i="4"/>
  <c r="Q37" i="4"/>
  <c r="Q21" i="4"/>
  <c r="Q22" i="4"/>
  <c r="Q8" i="4"/>
  <c r="Q24" i="4"/>
  <c r="Q10" i="4"/>
  <c r="Q11" i="4"/>
  <c r="Q17" i="4"/>
  <c r="Q7" i="4"/>
  <c r="Q18" i="4"/>
  <c r="Q12" i="4"/>
  <c r="Q9" i="4"/>
  <c r="Q36" i="4"/>
  <c r="Q35" i="4"/>
  <c r="Q33" i="4"/>
  <c r="Q29" i="4"/>
  <c r="Q32" i="4"/>
  <c r="Q38" i="4"/>
  <c r="Q20" i="4"/>
  <c r="Q15" i="4"/>
  <c r="Q23" i="4"/>
  <c r="Q28" i="4"/>
  <c r="Q26" i="4"/>
  <c r="Q34" i="4"/>
  <c r="Q19" i="4"/>
  <c r="Q14" i="4"/>
  <c r="Q31" i="4"/>
  <c r="Q13" i="4"/>
  <c r="BO39" i="4"/>
  <c r="BO38" i="4"/>
  <c r="BO19" i="4"/>
  <c r="BO29" i="4"/>
  <c r="BO26" i="4"/>
  <c r="BO17" i="4"/>
  <c r="BO23" i="4"/>
  <c r="BO37" i="4"/>
  <c r="BO12" i="4"/>
  <c r="BO20" i="4"/>
  <c r="BO8" i="4"/>
  <c r="BO15" i="4"/>
  <c r="BO9" i="4"/>
  <c r="BO32" i="4"/>
  <c r="BO24" i="4"/>
  <c r="BO7" i="4"/>
  <c r="BO22" i="4"/>
  <c r="BO35" i="4"/>
  <c r="BO18" i="4"/>
  <c r="BO11" i="4"/>
  <c r="BO10" i="4"/>
  <c r="BO21" i="4"/>
  <c r="BO36" i="4"/>
  <c r="BO25" i="4"/>
  <c r="BO33" i="4"/>
  <c r="BO27" i="4"/>
  <c r="BO30" i="4"/>
  <c r="BO16" i="4"/>
  <c r="BO28" i="4"/>
  <c r="BO31" i="4"/>
  <c r="BO34" i="4"/>
  <c r="BO14" i="4"/>
  <c r="BO13" i="4"/>
  <c r="M39" i="4"/>
  <c r="M32" i="4"/>
  <c r="M17" i="4"/>
  <c r="M38" i="4"/>
  <c r="M28" i="4"/>
  <c r="M23" i="4"/>
  <c r="M35" i="4"/>
  <c r="M34" i="4"/>
  <c r="M20" i="4"/>
  <c r="M18" i="4"/>
  <c r="M22" i="4"/>
  <c r="M8" i="4"/>
  <c r="M9" i="4"/>
  <c r="M15" i="4"/>
  <c r="M12" i="4"/>
  <c r="M27" i="4"/>
  <c r="M25" i="4"/>
  <c r="M29" i="4"/>
  <c r="M19" i="4"/>
  <c r="M26" i="4"/>
  <c r="M30" i="4"/>
  <c r="M11" i="4"/>
  <c r="M31" i="4"/>
  <c r="M24" i="4"/>
  <c r="M33" i="4"/>
  <c r="M16" i="4"/>
  <c r="M37" i="4"/>
  <c r="M10" i="4"/>
  <c r="M21" i="4"/>
  <c r="M36" i="4"/>
  <c r="M7" i="4"/>
  <c r="M14" i="4"/>
  <c r="M13" i="4"/>
  <c r="Y39" i="4"/>
  <c r="Y35" i="4"/>
  <c r="Y38" i="4"/>
  <c r="Y17" i="4"/>
  <c r="Y34" i="4"/>
  <c r="Y23" i="4"/>
  <c r="Y32" i="4"/>
  <c r="Y26" i="4"/>
  <c r="Y25" i="4"/>
  <c r="Y15" i="4"/>
  <c r="Y12" i="4"/>
  <c r="Y18" i="4"/>
  <c r="Y9" i="4"/>
  <c r="Y22" i="4"/>
  <c r="Y24" i="4"/>
  <c r="Y30" i="4"/>
  <c r="Y8" i="4"/>
  <c r="Y10" i="4"/>
  <c r="Y11" i="4"/>
  <c r="Y16" i="4"/>
  <c r="Y37" i="4"/>
  <c r="Y21" i="4"/>
  <c r="Y28" i="4"/>
  <c r="Y20" i="4"/>
  <c r="Y29" i="4"/>
  <c r="Y33" i="4"/>
  <c r="Y36" i="4"/>
  <c r="Y27" i="4"/>
  <c r="Y19" i="4"/>
  <c r="Y31" i="4"/>
  <c r="Y7" i="4"/>
  <c r="Y14" i="4"/>
  <c r="Y13" i="4"/>
  <c r="AQ39" i="4"/>
  <c r="AQ37" i="4"/>
  <c r="AQ38" i="4"/>
  <c r="AQ14" i="4"/>
  <c r="AQ31" i="4"/>
  <c r="AQ23" i="4"/>
  <c r="AQ28" i="4"/>
  <c r="AQ17" i="4"/>
  <c r="AQ32" i="4"/>
  <c r="AQ35" i="4"/>
  <c r="AQ15" i="4"/>
  <c r="AQ18" i="4"/>
  <c r="AQ9" i="4"/>
  <c r="AQ25" i="4"/>
  <c r="AQ12" i="4"/>
  <c r="AQ22" i="4"/>
  <c r="AQ7" i="4"/>
  <c r="AQ20" i="4"/>
  <c r="AQ34" i="4"/>
  <c r="AQ21" i="4"/>
  <c r="AQ16" i="4"/>
  <c r="AQ11" i="4"/>
  <c r="AQ10" i="4"/>
  <c r="AQ26" i="4"/>
  <c r="AQ27" i="4"/>
  <c r="AQ24" i="4"/>
  <c r="AQ33" i="4"/>
  <c r="AQ8" i="4"/>
  <c r="AQ29" i="4"/>
  <c r="AQ30" i="4"/>
  <c r="AQ36" i="4"/>
  <c r="AQ19" i="4"/>
  <c r="AQ13" i="4"/>
  <c r="E37" i="4"/>
  <c r="E39" i="4"/>
  <c r="E28" i="4"/>
  <c r="E24" i="4"/>
  <c r="E16" i="4"/>
  <c r="E30" i="4"/>
  <c r="E22" i="4"/>
  <c r="E10" i="4"/>
  <c r="E17" i="4"/>
  <c r="E11" i="4"/>
  <c r="E25" i="4"/>
  <c r="E8" i="4"/>
  <c r="E38" i="4"/>
  <c r="E20" i="4"/>
  <c r="E34" i="4"/>
  <c r="E23" i="4"/>
  <c r="E33" i="4"/>
  <c r="E21" i="4"/>
  <c r="E18" i="4"/>
  <c r="E27" i="4"/>
  <c r="E29" i="4"/>
  <c r="E15" i="4"/>
  <c r="E35" i="4"/>
  <c r="E7" i="4"/>
  <c r="E12" i="4"/>
  <c r="E9" i="4"/>
  <c r="E36" i="4"/>
  <c r="E32" i="4"/>
  <c r="E26" i="4"/>
  <c r="E19" i="4"/>
  <c r="E31" i="4"/>
  <c r="E14" i="4"/>
  <c r="E13" i="4"/>
  <c r="G39" i="4"/>
  <c r="G38" i="4"/>
  <c r="G29" i="4"/>
  <c r="G25" i="4"/>
  <c r="G14" i="4"/>
  <c r="G17" i="4"/>
  <c r="G31" i="4"/>
  <c r="G35" i="4"/>
  <c r="G32" i="4"/>
  <c r="G23" i="4"/>
  <c r="G15" i="4"/>
  <c r="G11" i="4"/>
  <c r="G18" i="4"/>
  <c r="G12" i="4"/>
  <c r="G28" i="4"/>
  <c r="G9" i="4"/>
  <c r="G30" i="4"/>
  <c r="G34" i="4"/>
  <c r="G24" i="4"/>
  <c r="G16" i="4"/>
  <c r="G20" i="4"/>
  <c r="G37" i="4"/>
  <c r="G27" i="4"/>
  <c r="G33" i="4"/>
  <c r="G22" i="4"/>
  <c r="G8" i="4"/>
  <c r="G26" i="4"/>
  <c r="G7" i="4"/>
  <c r="G10" i="4"/>
  <c r="G21" i="4"/>
  <c r="G36" i="4"/>
  <c r="G19" i="4"/>
  <c r="G13" i="4"/>
  <c r="AI39" i="4"/>
  <c r="AI36" i="4"/>
  <c r="AI28" i="4"/>
  <c r="AI27" i="4"/>
  <c r="AI16" i="4"/>
  <c r="AI21" i="4"/>
  <c r="AI37" i="4"/>
  <c r="AI22" i="4"/>
  <c r="AI10" i="4"/>
  <c r="AI11" i="4"/>
  <c r="AI30" i="4"/>
  <c r="AI24" i="4"/>
  <c r="AI17" i="4"/>
  <c r="AI8" i="4"/>
  <c r="AI25" i="4"/>
  <c r="AI12" i="4"/>
  <c r="AI20" i="4"/>
  <c r="AI32" i="4"/>
  <c r="AI15" i="4"/>
  <c r="AI35" i="4"/>
  <c r="AI18" i="4"/>
  <c r="AI23" i="4"/>
  <c r="AI7" i="4"/>
  <c r="AI34" i="4"/>
  <c r="AI19" i="4"/>
  <c r="AI33" i="4"/>
  <c r="AI9" i="4"/>
  <c r="AI29" i="4"/>
  <c r="AI31" i="4"/>
  <c r="AI38" i="4"/>
  <c r="AI26" i="4"/>
  <c r="AI14" i="4"/>
  <c r="AI13" i="4"/>
  <c r="AM35" i="4"/>
  <c r="AM36" i="4"/>
  <c r="AM18" i="4"/>
  <c r="AM39" i="4"/>
  <c r="AM23" i="4"/>
  <c r="AM15" i="4"/>
  <c r="AM30" i="4"/>
  <c r="AM29" i="4"/>
  <c r="AM24" i="4"/>
  <c r="AM12" i="4"/>
  <c r="AM16" i="4"/>
  <c r="AM10" i="4"/>
  <c r="AM33" i="4"/>
  <c r="AM37" i="4"/>
  <c r="AM34" i="4"/>
  <c r="AM25" i="4"/>
  <c r="AM21" i="4"/>
  <c r="AM38" i="4"/>
  <c r="AM28" i="4"/>
  <c r="AM9" i="4"/>
  <c r="AM26" i="4"/>
  <c r="AM32" i="4"/>
  <c r="AM27" i="4"/>
  <c r="AM20" i="4"/>
  <c r="AM17" i="4"/>
  <c r="AM22" i="4"/>
  <c r="AM11" i="4"/>
  <c r="AM8" i="4"/>
  <c r="AM31" i="4"/>
  <c r="AM14" i="4"/>
  <c r="AM7" i="4"/>
  <c r="AM19" i="4"/>
  <c r="AM13" i="4"/>
  <c r="E6" i="4"/>
  <c r="G6" i="4"/>
  <c r="AY29" i="4"/>
  <c r="AY18" i="4"/>
  <c r="AY38" i="4"/>
  <c r="AY39" i="4"/>
  <c r="AY36" i="4"/>
  <c r="AY15" i="4"/>
  <c r="AY24" i="4"/>
  <c r="AY10" i="4"/>
  <c r="AY16" i="4"/>
  <c r="AY9" i="4"/>
  <c r="AY23" i="4"/>
  <c r="AY30" i="4"/>
  <c r="AY37" i="4"/>
  <c r="AY7" i="4"/>
  <c r="AY22" i="4"/>
  <c r="AY27" i="4"/>
  <c r="AY28" i="4"/>
  <c r="AY17" i="4"/>
  <c r="AY20" i="4"/>
  <c r="AY12" i="4"/>
  <c r="AY8" i="4"/>
  <c r="AY21" i="4"/>
  <c r="AY31" i="4"/>
  <c r="AY32" i="4"/>
  <c r="AY26" i="4"/>
  <c r="AY25" i="4"/>
  <c r="AY19" i="4"/>
  <c r="AY35" i="4"/>
  <c r="AY33" i="4"/>
  <c r="AY11" i="4"/>
  <c r="AY14" i="4"/>
  <c r="AY34" i="4"/>
  <c r="AY13" i="4"/>
  <c r="BC39" i="4"/>
  <c r="BC26" i="4"/>
  <c r="BC20" i="4"/>
  <c r="BC14" i="4"/>
  <c r="BC23" i="4"/>
  <c r="BC17" i="4"/>
  <c r="BC38" i="4"/>
  <c r="BC12" i="4"/>
  <c r="BC15" i="4"/>
  <c r="BC9" i="4"/>
  <c r="BC11" i="4"/>
  <c r="BC8" i="4"/>
  <c r="BC25" i="4"/>
  <c r="BC35" i="4"/>
  <c r="BC10" i="4"/>
  <c r="BC29" i="4"/>
  <c r="BC28" i="4"/>
  <c r="BC21" i="4"/>
  <c r="BC33" i="4"/>
  <c r="BC24" i="4"/>
  <c r="BC36" i="4"/>
  <c r="BC18" i="4"/>
  <c r="BC22" i="4"/>
  <c r="BC30" i="4"/>
  <c r="BC16" i="4"/>
  <c r="BC37" i="4"/>
  <c r="BC27" i="4"/>
  <c r="BC32" i="4"/>
  <c r="BC7" i="4"/>
  <c r="BC34" i="4"/>
  <c r="BC19" i="4"/>
  <c r="BC31" i="4"/>
  <c r="BC13" i="4"/>
  <c r="AW39" i="4"/>
  <c r="AW31" i="4"/>
  <c r="AW17" i="4"/>
  <c r="AW28" i="4"/>
  <c r="AW38" i="4"/>
  <c r="AW35" i="4"/>
  <c r="AW23" i="4"/>
  <c r="AW37" i="4"/>
  <c r="AW18" i="4"/>
  <c r="AW9" i="4"/>
  <c r="AW34" i="4"/>
  <c r="AW22" i="4"/>
  <c r="AW12" i="4"/>
  <c r="AW15" i="4"/>
  <c r="AW8" i="4"/>
  <c r="AW27" i="4"/>
  <c r="AW33" i="4"/>
  <c r="AW7" i="4"/>
  <c r="AW20" i="4"/>
  <c r="AW29" i="4"/>
  <c r="AW11" i="4"/>
  <c r="AW10" i="4"/>
  <c r="AW32" i="4"/>
  <c r="AW16" i="4"/>
  <c r="AW26" i="4"/>
  <c r="AW36" i="4"/>
  <c r="AW19" i="4"/>
  <c r="AW25" i="4"/>
  <c r="AW24" i="4"/>
  <c r="AW21" i="4"/>
  <c r="AW30" i="4"/>
  <c r="AW14" i="4"/>
  <c r="AW13" i="4"/>
  <c r="BS39" i="4"/>
  <c r="BS37" i="4"/>
  <c r="BS25" i="4"/>
  <c r="BS28" i="4"/>
  <c r="BS27" i="4"/>
  <c r="BS21" i="4"/>
  <c r="BS16" i="4"/>
  <c r="BS8" i="4"/>
  <c r="BS22" i="4"/>
  <c r="BS10" i="4"/>
  <c r="BS17" i="4"/>
  <c r="BS11" i="4"/>
  <c r="BS31" i="4"/>
  <c r="BS29" i="4"/>
  <c r="BS30" i="4"/>
  <c r="BS24" i="4"/>
  <c r="BS33" i="4"/>
  <c r="BS12" i="4"/>
  <c r="BS18" i="4"/>
  <c r="BS23" i="4"/>
  <c r="BS32" i="4"/>
  <c r="BS20" i="4"/>
  <c r="BS34" i="4"/>
  <c r="BS15" i="4"/>
  <c r="BS26" i="4"/>
  <c r="BS38" i="4"/>
  <c r="BS35" i="4"/>
  <c r="BS9" i="4"/>
  <c r="BS36" i="4"/>
  <c r="BS19" i="4"/>
  <c r="BS7" i="4"/>
  <c r="BS14" i="4"/>
  <c r="BS13" i="4"/>
  <c r="BC6" i="4"/>
  <c r="AW6" i="4"/>
  <c r="BS6" i="4"/>
  <c r="BG39" i="4"/>
  <c r="BG37" i="4"/>
  <c r="BG22" i="4"/>
  <c r="BG16" i="4"/>
  <c r="BG33" i="4"/>
  <c r="BG28" i="4"/>
  <c r="BG8" i="4"/>
  <c r="BG17" i="4"/>
  <c r="BG11" i="4"/>
  <c r="BG24" i="4"/>
  <c r="BG32" i="4"/>
  <c r="BG12" i="4"/>
  <c r="BG26" i="4"/>
  <c r="BG10" i="4"/>
  <c r="BG27" i="4"/>
  <c r="BG23" i="4"/>
  <c r="BG21" i="4"/>
  <c r="BG36" i="4"/>
  <c r="BG9" i="4"/>
  <c r="BG19" i="4"/>
  <c r="BG20" i="4"/>
  <c r="BG29" i="4"/>
  <c r="BG18" i="4"/>
  <c r="BG25" i="4"/>
  <c r="BG15" i="4"/>
  <c r="BG38" i="4"/>
  <c r="BG35" i="4"/>
  <c r="BG30" i="4"/>
  <c r="BG7" i="4"/>
  <c r="BG34" i="4"/>
  <c r="BG14" i="4"/>
  <c r="BG31" i="4"/>
  <c r="BG13" i="4"/>
  <c r="AO39" i="4"/>
  <c r="AO36" i="4"/>
  <c r="AO37" i="4"/>
  <c r="AO22" i="4"/>
  <c r="AO34" i="4"/>
  <c r="AO30" i="4"/>
  <c r="AO24" i="4"/>
  <c r="AO16" i="4"/>
  <c r="AO33" i="4"/>
  <c r="AO27" i="4"/>
  <c r="AO17" i="4"/>
  <c r="AO8" i="4"/>
  <c r="AO11" i="4"/>
  <c r="AO38" i="4"/>
  <c r="AO21" i="4"/>
  <c r="AO12" i="4"/>
  <c r="AO26" i="4"/>
  <c r="AO20" i="4"/>
  <c r="AO9" i="4"/>
  <c r="AO31" i="4"/>
  <c r="AO18" i="4"/>
  <c r="AO25" i="4"/>
  <c r="AO28" i="4"/>
  <c r="AO23" i="4"/>
  <c r="AO32" i="4"/>
  <c r="AO19" i="4"/>
  <c r="AO29" i="4"/>
  <c r="AO7" i="4"/>
  <c r="AO15" i="4"/>
  <c r="AO35" i="4"/>
  <c r="AO10" i="4"/>
  <c r="AO14" i="4"/>
  <c r="AO13" i="4"/>
  <c r="AK39" i="4"/>
  <c r="AK34" i="4"/>
  <c r="AK35" i="4"/>
  <c r="AK37" i="4"/>
  <c r="AK32" i="4"/>
  <c r="AK25" i="4"/>
  <c r="AK17" i="4"/>
  <c r="AK22" i="4"/>
  <c r="AK38" i="4"/>
  <c r="AK29" i="4"/>
  <c r="AK11" i="4"/>
  <c r="AK12" i="4"/>
  <c r="AK15" i="4"/>
  <c r="AK23" i="4"/>
  <c r="AK18" i="4"/>
  <c r="AK9" i="4"/>
  <c r="AK10" i="4"/>
  <c r="AK36" i="4"/>
  <c r="AK31" i="4"/>
  <c r="AK33" i="4"/>
  <c r="AK28" i="4"/>
  <c r="AK21" i="4"/>
  <c r="AK8" i="4"/>
  <c r="AK16" i="4"/>
  <c r="AK26" i="4"/>
  <c r="AK30" i="4"/>
  <c r="AK24" i="4"/>
  <c r="AK19" i="4"/>
  <c r="AK27" i="4"/>
  <c r="AK20" i="4"/>
  <c r="AK7" i="4"/>
  <c r="AK14" i="4"/>
  <c r="AK13" i="4"/>
  <c r="S39" i="4"/>
  <c r="S35" i="4"/>
  <c r="S28" i="4"/>
  <c r="S14" i="4"/>
  <c r="S20" i="4"/>
  <c r="S17" i="4"/>
  <c r="S22" i="4"/>
  <c r="S38" i="4"/>
  <c r="S29" i="4"/>
  <c r="S9" i="4"/>
  <c r="S15" i="4"/>
  <c r="S11" i="4"/>
  <c r="S23" i="4"/>
  <c r="S12" i="4"/>
  <c r="S18" i="4"/>
  <c r="S25" i="4"/>
  <c r="S36" i="4"/>
  <c r="S8" i="4"/>
  <c r="S21" i="4"/>
  <c r="S30" i="4"/>
  <c r="S10" i="4"/>
  <c r="S33" i="4"/>
  <c r="S16" i="4"/>
  <c r="S7" i="4"/>
  <c r="S26" i="4"/>
  <c r="S37" i="4"/>
  <c r="S24" i="4"/>
  <c r="S27" i="4"/>
  <c r="S32" i="4"/>
  <c r="S31" i="4"/>
  <c r="S34" i="4"/>
  <c r="S19" i="4"/>
  <c r="S13" i="4"/>
  <c r="AU39" i="4"/>
  <c r="AU16" i="4"/>
  <c r="AU37" i="4"/>
  <c r="AU34" i="4"/>
  <c r="AU30" i="4"/>
  <c r="AU27" i="4"/>
  <c r="AU36" i="4"/>
  <c r="AU22" i="4"/>
  <c r="AU17" i="4"/>
  <c r="AU8" i="4"/>
  <c r="AU7" i="4"/>
  <c r="AU11" i="4"/>
  <c r="AU21" i="4"/>
  <c r="AU28" i="4"/>
  <c r="AU15" i="4"/>
  <c r="AU20" i="4"/>
  <c r="AU18" i="4"/>
  <c r="AU29" i="4"/>
  <c r="AU10" i="4"/>
  <c r="AU9" i="4"/>
  <c r="AU33" i="4"/>
  <c r="AU38" i="4"/>
  <c r="AU26" i="4"/>
  <c r="AU32" i="4"/>
  <c r="AU12" i="4"/>
  <c r="AU23" i="4"/>
  <c r="AU35" i="4"/>
  <c r="AU31" i="4"/>
  <c r="AU25" i="4"/>
  <c r="AU24" i="4"/>
  <c r="AU14" i="4"/>
  <c r="AU19" i="4"/>
  <c r="AU13" i="4"/>
  <c r="BA39" i="4"/>
  <c r="BA22" i="4"/>
  <c r="BA16" i="4"/>
  <c r="BA37" i="4"/>
  <c r="BA30" i="4"/>
  <c r="BA11" i="4"/>
  <c r="BA25" i="4"/>
  <c r="BA33" i="4"/>
  <c r="BA24" i="4"/>
  <c r="BA8" i="4"/>
  <c r="BA17" i="4"/>
  <c r="BA10" i="4"/>
  <c r="BA9" i="4"/>
  <c r="BA15" i="4"/>
  <c r="BA26" i="4"/>
  <c r="BA27" i="4"/>
  <c r="BA32" i="4"/>
  <c r="BA35" i="4"/>
  <c r="BA7" i="4"/>
  <c r="BA20" i="4"/>
  <c r="BA23" i="4"/>
  <c r="BA36" i="4"/>
  <c r="BA12" i="4"/>
  <c r="BA18" i="4"/>
  <c r="BA31" i="4"/>
  <c r="BA21" i="4"/>
  <c r="BA29" i="4"/>
  <c r="BA28" i="4"/>
  <c r="BA38" i="4"/>
  <c r="BA19" i="4"/>
  <c r="BA34" i="4"/>
  <c r="BA14" i="4"/>
  <c r="BA13" i="4"/>
  <c r="S6" i="4"/>
  <c r="AU6" i="4"/>
  <c r="BA6" i="4"/>
  <c r="AY34" i="5" l="1"/>
  <c r="AY27" i="5"/>
  <c r="AY11" i="5"/>
  <c r="AY36" i="5"/>
  <c r="AY30" i="5"/>
  <c r="AY31" i="5"/>
  <c r="AY24" i="5"/>
  <c r="AY39" i="5"/>
  <c r="AY26" i="5"/>
  <c r="AY29" i="5"/>
  <c r="AY10" i="5"/>
  <c r="AY20" i="5"/>
  <c r="AY22" i="5"/>
  <c r="AY38" i="5"/>
  <c r="AY32" i="5"/>
  <c r="AY21" i="5"/>
  <c r="AY8" i="5"/>
  <c r="AY17" i="5"/>
  <c r="AY28" i="5"/>
  <c r="AY12" i="5"/>
  <c r="AY15" i="5"/>
  <c r="AY37" i="5"/>
  <c r="AY9" i="5"/>
  <c r="AY18" i="5"/>
  <c r="AY35" i="5"/>
  <c r="AY25" i="5"/>
  <c r="AY33" i="5"/>
  <c r="AY7" i="5"/>
  <c r="AY23" i="5"/>
  <c r="AY16" i="5"/>
  <c r="AY19" i="5"/>
  <c r="AY14" i="5"/>
  <c r="AY13" i="5"/>
  <c r="AY6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  <author>FPO</author>
  </authors>
  <commentList>
    <comment ref="GJ45" authorId="0" shapeId="0" xr:uid="{97B0C7E2-80CD-4B53-A271-CC5D7C3411B3}">
      <text>
        <r>
          <rPr>
            <b/>
            <sz val="8"/>
            <color indexed="81"/>
            <rFont val="Tahoma"/>
            <family val="2"/>
          </rPr>
          <t>USER:</t>
        </r>
        <r>
          <rPr>
            <sz val="8"/>
            <color indexed="81"/>
            <rFont val="Tahoma"/>
            <family val="2"/>
          </rPr>
          <t xml:space="preserve">
รวมรายได้จากกรมสืบสวนคดีพิเศษคดีรถยนต์จำนวน 400 ล้านบาท</t>
        </r>
      </text>
    </comment>
    <comment ref="GJ47" authorId="0" shapeId="0" xr:uid="{2A754CFF-C94D-4EB4-9037-A9FE44B329FC}">
      <text>
        <r>
          <rPr>
            <b/>
            <sz val="8"/>
            <color indexed="81"/>
            <rFont val="Tahoma"/>
            <family val="2"/>
          </rPr>
          <t>USER:</t>
        </r>
        <r>
          <rPr>
            <sz val="8"/>
            <color indexed="81"/>
            <rFont val="Tahoma"/>
            <family val="2"/>
          </rPr>
          <t xml:space="preserve">
รวมรายได้จากคดีรถยนต์ของกรมสืบสวนคดีพิเศษ 200 ล้านบาท </t>
        </r>
      </text>
    </comment>
    <comment ref="GK50" authorId="0" shapeId="0" xr:uid="{10E9395F-3ADF-4462-912D-72B90D6E3A1E}">
      <text>
        <r>
          <rPr>
            <b/>
            <sz val="8"/>
            <color indexed="81"/>
            <rFont val="Tahoma"/>
            <family val="2"/>
          </rPr>
          <t>USER:</t>
        </r>
        <r>
          <rPr>
            <sz val="8"/>
            <color indexed="81"/>
            <rFont val="Tahoma"/>
            <family val="2"/>
          </rPr>
          <t xml:space="preserve">
บวกเพิ่มเงินกันชดเชยที่นำส่งเป็นรายได้แผ่นดินจำนวน 1500 ล้านบาท</t>
        </r>
      </text>
    </comment>
    <comment ref="FH64" authorId="1" shapeId="0" xr:uid="{59FB42C2-587E-4468-9F69-1AC64B51C800}">
      <text>
        <r>
          <rPr>
            <b/>
            <sz val="8"/>
            <color indexed="81"/>
            <rFont val="Tahoma"/>
            <family val="2"/>
          </rPr>
          <t>FPO: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M64" authorId="0" shapeId="0" xr:uid="{446B20A0-6B27-437E-9217-042B2B00BBD0}">
      <text>
        <r>
          <rPr>
            <b/>
            <sz val="8"/>
            <color indexed="81"/>
            <rFont val="Tahoma"/>
            <family val="2"/>
          </rPr>
          <t>USER:</t>
        </r>
        <r>
          <rPr>
            <sz val="8"/>
            <color indexed="81"/>
            <rFont val="Tahoma"/>
            <family val="2"/>
          </rPr>
          <t xml:space="preserve">
3 งวด (4) 3,927 (5) 6,324 (6) 8,744</t>
        </r>
      </text>
    </comment>
    <comment ref="FT64" authorId="1" shapeId="0" xr:uid="{8F4C95B7-1450-4A39-A684-AE6F40595D42}">
      <text>
        <r>
          <rPr>
            <b/>
            <sz val="8"/>
            <color indexed="81"/>
            <rFont val="Tahoma"/>
            <family val="2"/>
          </rPr>
          <t>FPO: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U64" authorId="0" shapeId="0" xr:uid="{66904E95-BA5C-4EBA-A588-A37245F24F7A}">
      <text>
        <r>
          <rPr>
            <b/>
            <sz val="8"/>
            <color indexed="81"/>
            <rFont val="Tahoma"/>
            <family val="2"/>
          </rPr>
          <t>USER:</t>
        </r>
        <r>
          <rPr>
            <sz val="8"/>
            <color indexed="81"/>
            <rFont val="Tahoma"/>
            <family val="2"/>
          </rPr>
          <t xml:space="preserve">
2 งวด (2) 7,792 (3) 7,298</t>
        </r>
      </text>
    </comment>
    <comment ref="FY64" authorId="0" shapeId="0" xr:uid="{9006EA9F-DCD3-42AE-BB4B-11947691362C}">
      <text>
        <r>
          <rPr>
            <b/>
            <sz val="8"/>
            <color indexed="81"/>
            <rFont val="Tahoma"/>
            <family val="2"/>
          </rPr>
          <t>USER:</t>
        </r>
        <r>
          <rPr>
            <sz val="8"/>
            <color indexed="81"/>
            <rFont val="Tahoma"/>
            <family val="2"/>
          </rPr>
          <t xml:space="preserve">
3 งวด (4) 8,222 (5) 7,859  (6) 9,507</t>
        </r>
      </text>
    </comment>
    <comment ref="GK64" authorId="0" shapeId="0" xr:uid="{6DA976BF-22CB-421B-BF18-92FC8483CE56}">
      <text>
        <r>
          <rPr>
            <b/>
            <sz val="8"/>
            <color indexed="81"/>
            <rFont val="Tahoma"/>
            <family val="2"/>
          </rPr>
          <t>USER:</t>
        </r>
        <r>
          <rPr>
            <sz val="8"/>
            <color indexed="81"/>
            <rFont val="Tahoma"/>
            <family val="2"/>
          </rPr>
          <t xml:space="preserve">
2 งวด  (5) 9,641 (6) 11,225</t>
        </r>
      </text>
    </comment>
  </commentList>
</comments>
</file>

<file path=xl/sharedStrings.xml><?xml version="1.0" encoding="utf-8"?>
<sst xmlns="http://schemas.openxmlformats.org/spreadsheetml/2006/main" count="489" uniqueCount="252">
  <si>
    <t>FIT_D101</t>
  </si>
  <si>
    <t>ผลการจัดเก็บรายได้รัฐบาล ปีงบประมาณ 2533 - 2553 (รายเดือน)</t>
  </si>
  <si>
    <t>(หน่วย: ล้านบาท)</t>
  </si>
  <si>
    <t>ปีงบประมาณ 2533</t>
  </si>
  <si>
    <t>ปีงบประมาณ  2534</t>
  </si>
  <si>
    <t>ปีงบประมาณ 2535</t>
  </si>
  <si>
    <t>ปีงบประมาณ 2536</t>
  </si>
  <si>
    <t>ปีงบประมาณ 2537</t>
  </si>
  <si>
    <t>ปีงบประมาณ 2538</t>
  </si>
  <si>
    <t>ปีงบประมาณ 2539</t>
  </si>
  <si>
    <t>ปีงบประมาณ  2540</t>
  </si>
  <si>
    <t>ปีงบประมาณ 2541</t>
  </si>
  <si>
    <t>ปีงบประมาณ 2542</t>
  </si>
  <si>
    <t>ปีงบประมาณ 2543</t>
  </si>
  <si>
    <t>ปีงบประมาณ  2544</t>
  </si>
  <si>
    <t>ปีงบประมาณ  2545</t>
  </si>
  <si>
    <t>ปีงบประมาณ 2546</t>
  </si>
  <si>
    <t>ปีงบประมาณ 2547</t>
  </si>
  <si>
    <t>ปีงบประมาณ 2548</t>
  </si>
  <si>
    <t>ปีงบประมาณ 2549</t>
  </si>
  <si>
    <t>ปีงบประมาณ 2550</t>
  </si>
  <si>
    <t>ปีงบประมาณ 2551</t>
  </si>
  <si>
    <t>ปีงบประมาณ 2552</t>
  </si>
  <si>
    <t>ปีงบประมาณ 2553</t>
  </si>
  <si>
    <t>กรมสรรพากร</t>
  </si>
  <si>
    <t>ภาษีเงินได้บุคคลธรรมดา</t>
  </si>
  <si>
    <t>ภาษีเงินได้นิติบุคคล</t>
  </si>
  <si>
    <t>ภาษีเงินได้ปิโตรเลียม</t>
  </si>
  <si>
    <t>ภาษีการค้า</t>
  </si>
  <si>
    <t>ภาษีมูลค่าเพิ่ม</t>
  </si>
  <si>
    <t>ภาษีธุรกิจเฉพาะ</t>
  </si>
  <si>
    <t>ภาษีการรับมรดก</t>
  </si>
  <si>
    <t>อากรแสตมป์</t>
  </si>
  <si>
    <t>อื่นๆ</t>
  </si>
  <si>
    <t>ภาษีการเดินทาง</t>
  </si>
  <si>
    <t>กรมสรรพสามิต</t>
  </si>
  <si>
    <t>ภาษีน้ำมันฯ</t>
  </si>
  <si>
    <t>ภาษียาสูบ</t>
  </si>
  <si>
    <t>ภาษีสุราฯ</t>
  </si>
  <si>
    <t>ภาษีเบียร์</t>
  </si>
  <si>
    <t>ภาษีรถยนต์</t>
  </si>
  <si>
    <t>ภาษีเครื่องดื่ม</t>
  </si>
  <si>
    <t>ภาษีเครื่องไฟฟ้า</t>
  </si>
  <si>
    <t>ภาษีรถจักรยานยนต์</t>
  </si>
  <si>
    <t>ภาษีแบตเตอรี่</t>
  </si>
  <si>
    <t>ภาษีการโทรคมนาคม</t>
  </si>
  <si>
    <t>ภาษีอื่นๆ</t>
  </si>
  <si>
    <t>รายได้เบ็ดเตล็ด</t>
  </si>
  <si>
    <t>ภาษีสถานบริการ(สนามม้า)</t>
  </si>
  <si>
    <t>ภาษีสถานบริการ(สนามกอล์ฟ)</t>
  </si>
  <si>
    <t>ภาษีผลิตภัณฑ์เครี่องหอม</t>
  </si>
  <si>
    <t>ภาษีแก้วและเครื่องแก้ว</t>
  </si>
  <si>
    <t>ภาษีพรม</t>
  </si>
  <si>
    <t>ภาษีไพ่</t>
  </si>
  <si>
    <t>ภาษีเรือ</t>
  </si>
  <si>
    <t>ภาษีสารทำลายชั้นบรรยากาศโอโซน</t>
  </si>
  <si>
    <t>ภาษีไนท์คลับและดิสโก้เธค</t>
  </si>
  <si>
    <t>ภาษีสถานอาบน้ำหรืออบตัวและนวด</t>
  </si>
  <si>
    <t>ภาษีการออกสลากกินแบ่ง</t>
  </si>
  <si>
    <t>ภาษีหินอ่อนและหินแกรนิต</t>
  </si>
  <si>
    <t>ภาษีซีเมนต์</t>
  </si>
  <si>
    <t>ภาษีไม้ขีดไฟฯ</t>
  </si>
  <si>
    <t>ภาษียานัตถุ์</t>
  </si>
  <si>
    <t>กรมศุลกากร</t>
  </si>
  <si>
    <t>อากรขาเข้า</t>
  </si>
  <si>
    <t>อากรขาออก</t>
  </si>
  <si>
    <t>รวม 3 กรม</t>
  </si>
  <si>
    <t>หน่วยงานอื่น</t>
  </si>
  <si>
    <t xml:space="preserve">ส่วนราชการอื่น  </t>
  </si>
  <si>
    <t>กรมธนารักษ์</t>
  </si>
  <si>
    <t>รายได้จากการขายหุ้นให้กองทุนฯ</t>
  </si>
  <si>
    <t>เงินจากการยุบเลิกทุนรักษาระดับอัตราแลกเปลี่ยน</t>
  </si>
  <si>
    <t>แปรรูปรัฐวิสาหกิจ</t>
  </si>
  <si>
    <t>รัฐวิสาหกิจ</t>
  </si>
  <si>
    <t>รวมรายได้จัดเก็บ</t>
  </si>
  <si>
    <t>หัก</t>
  </si>
  <si>
    <t xml:space="preserve"> 1. คืนภาษีของกรมสรรพากร </t>
  </si>
  <si>
    <t xml:space="preserve"> 2. จัดสรรรายได้จาก VAT ให้อบจ.  </t>
  </si>
  <si>
    <t xml:space="preserve"> 3. เงินกันชดเชยการส่งออก </t>
  </si>
  <si>
    <t>รวมรายได้สุทธิ</t>
  </si>
  <si>
    <t>จัดสรรให้ อปท. ตาม พรบ.กำหนดแผนฯ</t>
  </si>
  <si>
    <t>รวมรายได้สุทธิหลังหักจัดสรร</t>
  </si>
  <si>
    <t>ที่มา: กรมสรรพากร กรมสรรพสามิต กรมศุลกากร กรมธนารักษ์ กรมบัญชีกลาง และสำนักงานคณะกรรมการนโยบายรัฐวิสาหกิจ</t>
  </si>
  <si>
    <t>จัดทำโดย: ส่วนนโยบายรายได้ กองนโยบายการคลัง  สำนักงานเศรษฐกิจการคลัง</t>
  </si>
  <si>
    <t>หน่วย: ล้านบาท</t>
  </si>
  <si>
    <t>ปีงบประมาณ 2554</t>
  </si>
  <si>
    <t>ปีงบประมาณ 2555</t>
  </si>
  <si>
    <t>ปีงบประมาณ 2556</t>
  </si>
  <si>
    <t>ปีงบประมาณ 2557</t>
  </si>
  <si>
    <t>ปีงบประมาณ 2558</t>
  </si>
  <si>
    <t>ปีงบประมาณ 2559</t>
  </si>
  <si>
    <t>ปีงบประมาณ 2560</t>
  </si>
  <si>
    <t>ปีงบประมาณ 2561</t>
  </si>
  <si>
    <t>ปีงบประมาณ 2562</t>
  </si>
  <si>
    <t>ปีงบประมาณ 2563</t>
  </si>
  <si>
    <t>ปีงบประมาณ 2564</t>
  </si>
  <si>
    <t>ปีงบประมาณ 2565</t>
  </si>
  <si>
    <t>ปีงบประมาณ 2566</t>
  </si>
  <si>
    <t>ปีงบประมาณ 2567</t>
  </si>
  <si>
    <t xml:space="preserve">  ภาษีเงินได้บุคคลธรรมดา</t>
  </si>
  <si>
    <t xml:space="preserve">  ภาษีเงินได้นิติบุคคล</t>
  </si>
  <si>
    <t xml:space="preserve">  ภาษีเงินได้ปิโตรเลียม</t>
  </si>
  <si>
    <t xml:space="preserve">  ภาษีการค้า</t>
  </si>
  <si>
    <t xml:space="preserve">  ภาษีมูลค่าเพิ่ม</t>
  </si>
  <si>
    <t xml:space="preserve">  ภาษีธุรกิจเฉพาะ</t>
  </si>
  <si>
    <t xml:space="preserve">  ภาษีการรับมรดก</t>
  </si>
  <si>
    <t xml:space="preserve">  อากรแสตมป์</t>
  </si>
  <si>
    <t xml:space="preserve">  อื่นๆ</t>
  </si>
  <si>
    <t xml:space="preserve">  ภาษีการเดินทาง</t>
  </si>
  <si>
    <t xml:space="preserve">  ภาษีน้ำมันฯ</t>
  </si>
  <si>
    <t xml:space="preserve">  ภาษียาสูบ</t>
  </si>
  <si>
    <t xml:space="preserve">  ภาษีสุราฯ</t>
  </si>
  <si>
    <t xml:space="preserve">  ภาษีเบียร์</t>
  </si>
  <si>
    <t xml:space="preserve">  ภาษีรถยนต์</t>
  </si>
  <si>
    <t xml:space="preserve">  ภาษีเครื่องดื่ม</t>
  </si>
  <si>
    <t xml:space="preserve">  ภาษีเครื่องไฟฟ้า</t>
  </si>
  <si>
    <t xml:space="preserve">  ภาษีรถจักรยานยนต์</t>
  </si>
  <si>
    <t xml:space="preserve">  ภาษีแบตเตอรี่</t>
  </si>
  <si>
    <t xml:space="preserve">  ภาษีการโทรคมนาคม</t>
  </si>
  <si>
    <t xml:space="preserve">  ภาษีอื่นๆ</t>
  </si>
  <si>
    <t>รายได้อื่นๆ</t>
  </si>
  <si>
    <t xml:space="preserve">    ภาษีสถานบริการ(สนามม้า)</t>
  </si>
  <si>
    <t xml:space="preserve">    ภาษีสถานบริการ(สนามกอล์ฟ)</t>
  </si>
  <si>
    <t xml:space="preserve">    ภาษีผลิตภัณฑ์เครี่องหอม</t>
  </si>
  <si>
    <t xml:space="preserve">    ภาษีแก้วและเครื่องแก้ว</t>
  </si>
  <si>
    <t xml:space="preserve">    ภาษีพรม</t>
  </si>
  <si>
    <t xml:space="preserve">    ภาษีไพ่</t>
  </si>
  <si>
    <t xml:space="preserve">    ภาษีเรือ</t>
  </si>
  <si>
    <t xml:space="preserve">    ภาษีสารทำลายชั้นบรรยากาศโอโซน</t>
  </si>
  <si>
    <t xml:space="preserve">    ภาษีไนท์คลับและดิสโก้เธค</t>
  </si>
  <si>
    <t xml:space="preserve">    ภาษีสถานอาบน้ำหรืออบตัวและนวด</t>
  </si>
  <si>
    <t xml:space="preserve">    ภาษีการออกสลากกินแบ่ง</t>
  </si>
  <si>
    <t xml:space="preserve">    ภาษีหินอ่อนและหินแกรนิต</t>
  </si>
  <si>
    <t xml:space="preserve">  ภาษีซีเมนต์</t>
  </si>
  <si>
    <t xml:space="preserve">  ภาษีไม้ขีดไฟฯ</t>
  </si>
  <si>
    <t xml:space="preserve">  ภาษียานัตถุ์</t>
  </si>
  <si>
    <t xml:space="preserve">  อากรขาเข้า</t>
  </si>
  <si>
    <t xml:space="preserve">  อากรขาออก</t>
  </si>
  <si>
    <t xml:space="preserve">  ส่วนราชการอื่น  </t>
  </si>
  <si>
    <t xml:space="preserve">  กรมธนารักษ์</t>
  </si>
  <si>
    <t xml:space="preserve">  รายได้จากการขายหุ้นให้กองทุนฯ</t>
  </si>
  <si>
    <t xml:space="preserve">  เงินจากการยุบเลิกทุนรักษาระดับอัตราแลกเปลี่ยน</t>
  </si>
  <si>
    <t xml:space="preserve">  แปรรูปรัฐวิสาหกิจ</t>
  </si>
  <si>
    <t xml:space="preserve">  รัฐวิสาหกิจ</t>
  </si>
  <si>
    <t xml:space="preserve">     - ภาษีมูลค่าเพิ่ม</t>
  </si>
  <si>
    <t xml:space="preserve">     - ภาษีอื่นๆ</t>
  </si>
  <si>
    <t xml:space="preserve"> 2. อากรถอนคืนกรมศุลกากร</t>
  </si>
  <si>
    <t xml:space="preserve"> 3. จัดสรรรายได้จาก VAT ให้อบจ.  </t>
  </si>
  <si>
    <t xml:space="preserve"> 4. เงินกันชดเชยการส่งออก </t>
  </si>
  <si>
    <t>สัดส่วนการคืนภาษีมูลค่าเพิ่ม</t>
  </si>
  <si>
    <t>สัดส่วนการคืนภาษีอื่น</t>
  </si>
  <si>
    <t>หมายเหตุ: ผลจัดเก็บรายได้ของกรมศุลกากรตั้งแต่เดือนตุลาคม 2556 เป็นต้นไป เป็นตัวเลขก่อนหักอากรถอนคืน</t>
  </si>
  <si>
    <t xml:space="preserve"> </t>
  </si>
  <si>
    <t xml:space="preserve">หน่วย: ล้านบาท </t>
  </si>
  <si>
    <t>รายได้จากการขายหุ้นให้กองทุนวายุภักษ์</t>
  </si>
  <si>
    <t>GDP (ปีปฏิทิน)</t>
  </si>
  <si>
    <t>N/A</t>
  </si>
  <si>
    <t>สัดส่วนรายได้สุทธิหลังจัดสรรต่อ GDP ปีปฏิทิน (ร้อยละ)</t>
  </si>
  <si>
    <t>GDP (ปีงบประมาณ)</t>
  </si>
  <si>
    <t>สัดส่วนรายได้สุทธิหลังจัดสรรต่อ GDP ปีงบประมาณ (ร้อยละ)</t>
  </si>
  <si>
    <t>หมายเหตุ: 1. ข้อมูล GDP ปี 2536 - 2566 จากสำนักงานสภาพัฒนาการเศรษฐกิจและสังคมแห่งชาติ (สศช.)</t>
  </si>
  <si>
    <t xml:space="preserve">                  2. ผลการจัดเก็บรายได้ของกรมศุลกากรตั้งแต่ปีงบประมาณ 2557 เป็นตัวเลขก่อนหักอากรถอนคืน</t>
  </si>
  <si>
    <t>ที่มา: กรมสรรพากร กรมสรรพสามิต กรมศุลกากร กรมธนารักษ์ กรมบัญชีกลาง สำนักงานคณะกรรมการนโยบายรัฐวิสาหกิจ กรมเชื้อเพลิงธรรมชาติ และ สศช.</t>
  </si>
  <si>
    <t>จัดทำโดย: ส่วนนโยบายรายได้ กองนโยบายการคลัง สำนักงานเศรษฐกิจการคลัง</t>
  </si>
  <si>
    <t>FIT_D102</t>
  </si>
  <si>
    <t>ผลการจัดเก็บรายได้รัฐบาลจำแนกตามฐานรายได้</t>
  </si>
  <si>
    <t>หน่วย:  รายได้(ล้านบาท) / สัดส่วนต่อรายได้รวม(ร้อยละ)</t>
  </si>
  <si>
    <t>ประเภทรายได้</t>
  </si>
  <si>
    <t>รายได้</t>
  </si>
  <si>
    <t>สัดส่วนต่อรายได้รวม</t>
  </si>
  <si>
    <t>1. รายได้จากภาษีอากร</t>
  </si>
  <si>
    <t>1.1 ภาษีทางตรง</t>
  </si>
  <si>
    <t>- ภาษีเงินได้บุคคลธรรมดา</t>
  </si>
  <si>
    <t>- ภาษีเงินได้นิติบุคคล</t>
  </si>
  <si>
    <t>- ภาษีเงินได้ปิโตรเลียม</t>
  </si>
  <si>
    <t>- ภาษีการรับมรดก</t>
  </si>
  <si>
    <t>- ภาษีการเดินทาง</t>
  </si>
  <si>
    <t>1.2 ภาษีทางอ้อม</t>
  </si>
  <si>
    <t>1.2.1 ภาษีการขายทั่วไป</t>
  </si>
  <si>
    <t>-ภาษีการค้า</t>
  </si>
  <si>
    <t>-ภาษีมูลค่าเพิ่ม</t>
  </si>
  <si>
    <t>-ภาษีธุรกิจเฉพาะ</t>
  </si>
  <si>
    <t>-อากรแสตมป์</t>
  </si>
  <si>
    <t>1.2.2 ภาษีสรรพสามิต</t>
  </si>
  <si>
    <t>-ภาษีน้ำมันฯ</t>
  </si>
  <si>
    <t>-ภาษียาสูบ</t>
  </si>
  <si>
    <t>-ภาษีสุราฯ</t>
  </si>
  <si>
    <t>-ภาษีเบียร์</t>
  </si>
  <si>
    <t>-ภาษีรถยนต์</t>
  </si>
  <si>
    <t>-ภาษีเครื่องดื่ม</t>
  </si>
  <si>
    <t>-ภาษีเครื่องไฟฟ้า</t>
  </si>
  <si>
    <t>-ภาษีรถจักรยานยนต์</t>
  </si>
  <si>
    <t>-ภาษีแบตเตอรี่</t>
  </si>
  <si>
    <t>-ภาษีการโทรคมนาคม</t>
  </si>
  <si>
    <t>-ภาษีอื่นๆ</t>
  </si>
  <si>
    <t>1.2.3 อากรนำเข้า-ส่งออก</t>
  </si>
  <si>
    <t>-อากรขาเข้า</t>
  </si>
  <si>
    <t>-อากรขาออก</t>
  </si>
  <si>
    <t>2. รายได้ที่ไม่ใช่ภาษี</t>
  </si>
  <si>
    <t>-ส่วนราชการอื่น*</t>
  </si>
  <si>
    <t>-กรมธนารักษ์</t>
  </si>
  <si>
    <t>-รัฐวิสาหกิจ</t>
  </si>
  <si>
    <t>-รายได้อื่นๆ</t>
  </si>
  <si>
    <t>3.  รวมทั้งสิ้น</t>
  </si>
  <si>
    <t>หมายเหตุ: *ส่วนราชการอื่น รวมถึง 1) รายได้จากการขายหุ้นให้กองทุนฯ 2) เงินจากการยุบเลิกทุนรักษาระดับอัตราแลกเปลี่ยน และ 3) แปรรูปรัฐวิสาหกิจ</t>
  </si>
  <si>
    <t>Revenue Collection Classified by Revenue Base</t>
  </si>
  <si>
    <t>Unit : Million Baht/Share (%)</t>
  </si>
  <si>
    <t>Revenue</t>
  </si>
  <si>
    <t>(Million Baht)</t>
  </si>
  <si>
    <t>Share (%)</t>
  </si>
  <si>
    <t>1. Tax Revenue</t>
  </si>
  <si>
    <t>1.1 Direct Tax</t>
  </si>
  <si>
    <t>- Personal Income Tax</t>
  </si>
  <si>
    <t>- Corporate Income Tax</t>
  </si>
  <si>
    <t>- Petroleum Income Tax</t>
  </si>
  <si>
    <t>- Inheritance Tax</t>
  </si>
  <si>
    <t>- Departure Tax</t>
  </si>
  <si>
    <t>1.2 Indirect Tax</t>
  </si>
  <si>
    <t>1.2.1 General Sales Tax</t>
  </si>
  <si>
    <t>-Sale Tax</t>
  </si>
  <si>
    <t>-Value Added Tax</t>
  </si>
  <si>
    <t>-Specific Business Tax</t>
  </si>
  <si>
    <t>-Stamp Duty</t>
  </si>
  <si>
    <t>1.2.2 Excise Tax</t>
  </si>
  <si>
    <t>-Petroleum and Petroleum Production Tax</t>
  </si>
  <si>
    <t>-Tobacco Tax</t>
  </si>
  <si>
    <t>-Liquor Tax</t>
  </si>
  <si>
    <t>-Beer Tax</t>
  </si>
  <si>
    <t>-Automobile Tax</t>
  </si>
  <si>
    <t>-Beverages Tax</t>
  </si>
  <si>
    <t>-Electrical Appliances Tax</t>
  </si>
  <si>
    <t>-Motocycle Tax</t>
  </si>
  <si>
    <t>-Battery Tax</t>
  </si>
  <si>
    <t>-Telecommunication Tax</t>
  </si>
  <si>
    <t>-Other taxes</t>
  </si>
  <si>
    <t>1.2.3 Import-Export duties</t>
  </si>
  <si>
    <t>-Import duty</t>
  </si>
  <si>
    <t>-Export duty</t>
  </si>
  <si>
    <t>2. Non-tax revenue</t>
  </si>
  <si>
    <t xml:space="preserve">-Other government agencies </t>
  </si>
  <si>
    <t>-Treasury department</t>
  </si>
  <si>
    <t>-State Own Enterprises</t>
  </si>
  <si>
    <t>-Other revenue</t>
  </si>
  <si>
    <t>3.  Total Revenue</t>
  </si>
  <si>
    <t xml:space="preserve">Source: Revenue Depaetment, Excise Department, Customs Departmemt, Bereau of the Budget, Treasury Department, and The Comptroller General’s Department </t>
  </si>
  <si>
    <t>Remark: *Other government agencies include Revenue from 1) sales of shares to Vayupak 1 Fund, 2) liquidation of  the Exchange Stabilization Fund and 3) SOE privatization</t>
  </si>
  <si>
    <t>Complied by Revenue Policy Division, Fiscal Policy Bureau, Fiscal Policy Office</t>
  </si>
  <si>
    <t>ปีงบประมาณ</t>
  </si>
  <si>
    <t>ปีงบประมาณ 2568</t>
  </si>
  <si>
    <t>ปีงบประมาณ 2569</t>
  </si>
  <si>
    <t>ผลการจัดเก็บรายได้รัฐบาล ปีงบประมาณ 2533 - 2569 (รายปี)</t>
  </si>
  <si>
    <t>ผลการจัดเก็บรายได้รัฐบาล ปีงบประมาณ 2554 - 2569 (รายเดือน)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</si>
</sst>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_(* #,##0.000_);_(* \(#,##0.000\);_(* &quot;-&quot;??_);_(@_)"/>
    <numFmt numFmtId="165" formatCode="[$-187041E]mmm\ yy;@"/>
    <numFmt numFmtId="166" formatCode="_-* #,##0_-;\-* #,##0_-;_-* &quot;-&quot;??_-;_-@_-"/>
    <numFmt numFmtId="167" formatCode="_(* #,##0_);_(* \(#,##0\);_(* &quot;-&quot;??_);_(@_)"/>
    <numFmt numFmtId="168" formatCode="#,##0.0"/>
    <numFmt numFmtId="169" formatCode="_-* #,##0.0_-;\-* #,##0.0_-;_-* &quot;-&quot;??_-;_-@_-"/>
    <numFmt numFmtId="170" formatCode="0.0%"/>
  </numFmts>
  <fonts count="17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8"/>
      <name val="Angsana New"/>
      <family val="1"/>
    </font>
    <font>
      <sz val="18"/>
      <name val="Angsana New"/>
      <family val="1"/>
    </font>
    <font>
      <b/>
      <sz val="17"/>
      <color indexed="8"/>
      <name val="Angsana New"/>
      <family val="1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b/>
      <sz val="16"/>
      <color indexed="8"/>
      <name val="Angsana New"/>
      <family val="1"/>
    </font>
    <font>
      <sz val="14"/>
      <name val="Angsana New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0"/>
      <name val="Arial"/>
      <family val="2"/>
    </font>
    <font>
      <b/>
      <sz val="16"/>
      <color indexed="8"/>
      <name val="Angsana New"/>
      <family val="1"/>
      <charset val="222"/>
    </font>
    <font>
      <sz val="16"/>
      <name val="Calibri Light"/>
      <family val="2"/>
      <scheme val="major"/>
    </font>
    <font>
      <sz val="18"/>
      <name val="Calibri Light"/>
      <family val="2"/>
      <scheme val="major"/>
    </font>
    <font>
      <b/>
      <sz val="18"/>
      <color indexed="8"/>
      <name val="Angsana New"/>
      <family val="1"/>
    </font>
  </fonts>
  <fills count="12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3F2E9"/>
        <bgColor indexed="64"/>
      </patternFill>
    </fill>
    <fill>
      <patternFill patternType="solid">
        <fgColor rgb="FFF8F7F8"/>
        <bgColor indexed="64"/>
      </patternFill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slantDashDot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slantDashDot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/>
      <bottom/>
      <diagonal/>
    </border>
    <border>
      <left style="medium">
        <color theme="0"/>
      </left>
      <right style="slantDashDot">
        <color theme="0"/>
      </right>
      <top/>
      <bottom/>
      <diagonal/>
    </border>
    <border>
      <left style="medium">
        <color theme="0"/>
      </left>
      <right/>
      <top/>
      <bottom style="medium">
        <color theme="0"/>
      </bottom>
      <diagonal/>
    </border>
    <border>
      <left style="medium">
        <color theme="0"/>
      </left>
      <right style="slantDashDot">
        <color theme="0"/>
      </right>
      <top/>
      <bottom style="medium">
        <color theme="0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theme="0"/>
      </left>
      <right/>
      <top style="medium">
        <color theme="0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2" fillId="0" borderId="0"/>
    <xf numFmtId="9" fontId="1" fillId="0" borderId="0" applyFont="0" applyFill="0" applyBorder="0" applyAlignment="0" applyProtection="0"/>
  </cellStyleXfs>
  <cellXfs count="113">
    <xf numFmtId="0" fontId="0" fillId="0" borderId="0" xfId="0"/>
    <xf numFmtId="164" fontId="2" fillId="0" borderId="0" xfId="1" applyNumberFormat="1" applyFont="1" applyAlignment="1">
      <alignment horizontal="left"/>
    </xf>
    <xf numFmtId="0" fontId="3" fillId="0" borderId="0" xfId="0" applyFont="1"/>
    <xf numFmtId="165" fontId="4" fillId="3" borderId="6" xfId="1" quotePrefix="1" applyNumberFormat="1" applyFont="1" applyFill="1" applyBorder="1" applyAlignment="1">
      <alignment horizontal="center" vertical="center"/>
    </xf>
    <xf numFmtId="166" fontId="5" fillId="4" borderId="2" xfId="0" applyNumberFormat="1" applyFont="1" applyFill="1" applyBorder="1" applyAlignment="1">
      <alignment vertical="center"/>
    </xf>
    <xf numFmtId="166" fontId="5" fillId="4" borderId="7" xfId="0" applyNumberFormat="1" applyFont="1" applyFill="1" applyBorder="1" applyAlignment="1">
      <alignment vertical="center"/>
    </xf>
    <xf numFmtId="166" fontId="6" fillId="5" borderId="8" xfId="0" applyNumberFormat="1" applyFont="1" applyFill="1" applyBorder="1" applyAlignment="1">
      <alignment horizontal="left" vertical="center" indent="1"/>
    </xf>
    <xf numFmtId="166" fontId="6" fillId="5" borderId="8" xfId="0" applyNumberFormat="1" applyFont="1" applyFill="1" applyBorder="1" applyAlignment="1">
      <alignment vertical="center"/>
    </xf>
    <xf numFmtId="166" fontId="6" fillId="5" borderId="9" xfId="0" applyNumberFormat="1" applyFont="1" applyFill="1" applyBorder="1" applyAlignment="1">
      <alignment vertical="center"/>
    </xf>
    <xf numFmtId="166" fontId="7" fillId="6" borderId="2" xfId="0" applyNumberFormat="1" applyFont="1" applyFill="1" applyBorder="1" applyAlignment="1">
      <alignment horizontal="left" vertical="center" indent="1"/>
    </xf>
    <xf numFmtId="166" fontId="7" fillId="6" borderId="2" xfId="0" applyNumberFormat="1" applyFont="1" applyFill="1" applyBorder="1" applyAlignment="1">
      <alignment vertical="center"/>
    </xf>
    <xf numFmtId="166" fontId="7" fillId="6" borderId="7" xfId="0" applyNumberFormat="1" applyFont="1" applyFill="1" applyBorder="1" applyAlignment="1">
      <alignment vertical="center"/>
    </xf>
    <xf numFmtId="166" fontId="6" fillId="6" borderId="8" xfId="0" applyNumberFormat="1" applyFont="1" applyFill="1" applyBorder="1" applyAlignment="1">
      <alignment horizontal="left" vertical="center" indent="1"/>
    </xf>
    <xf numFmtId="166" fontId="6" fillId="6" borderId="8" xfId="0" applyNumberFormat="1" applyFont="1" applyFill="1" applyBorder="1" applyAlignment="1">
      <alignment vertical="center"/>
    </xf>
    <xf numFmtId="166" fontId="6" fillId="6" borderId="9" xfId="0" applyNumberFormat="1" applyFont="1" applyFill="1" applyBorder="1" applyAlignment="1">
      <alignment vertical="center"/>
    </xf>
    <xf numFmtId="166" fontId="7" fillId="7" borderId="10" xfId="0" applyNumberFormat="1" applyFont="1" applyFill="1" applyBorder="1" applyAlignment="1">
      <alignment horizontal="left" vertical="center" indent="2"/>
    </xf>
    <xf numFmtId="166" fontId="6" fillId="8" borderId="8" xfId="0" applyNumberFormat="1" applyFont="1" applyFill="1" applyBorder="1" applyAlignment="1">
      <alignment horizontal="left" vertical="center" indent="1"/>
    </xf>
    <xf numFmtId="166" fontId="6" fillId="8" borderId="9" xfId="0" applyNumberFormat="1" applyFont="1" applyFill="1" applyBorder="1" applyAlignment="1">
      <alignment horizontal="left" vertical="center" indent="1"/>
    </xf>
    <xf numFmtId="166" fontId="7" fillId="5" borderId="10" xfId="0" applyNumberFormat="1" applyFont="1" applyFill="1" applyBorder="1" applyAlignment="1">
      <alignment horizontal="left" vertical="center" indent="2"/>
    </xf>
    <xf numFmtId="166" fontId="7" fillId="5" borderId="10" xfId="0" applyNumberFormat="1" applyFont="1" applyFill="1" applyBorder="1" applyAlignment="1">
      <alignment vertical="center"/>
    </xf>
    <xf numFmtId="166" fontId="7" fillId="5" borderId="11" xfId="0" applyNumberFormat="1" applyFont="1" applyFill="1" applyBorder="1" applyAlignment="1">
      <alignment vertical="center"/>
    </xf>
    <xf numFmtId="166" fontId="7" fillId="9" borderId="10" xfId="0" applyNumberFormat="1" applyFont="1" applyFill="1" applyBorder="1" applyAlignment="1">
      <alignment horizontal="left" vertical="center" indent="2"/>
    </xf>
    <xf numFmtId="166" fontId="7" fillId="9" borderId="10" xfId="0" applyNumberFormat="1" applyFont="1" applyFill="1" applyBorder="1" applyAlignment="1">
      <alignment vertical="center"/>
    </xf>
    <xf numFmtId="166" fontId="7" fillId="9" borderId="11" xfId="0" applyNumberFormat="1" applyFont="1" applyFill="1" applyBorder="1" applyAlignment="1">
      <alignment vertical="center"/>
    </xf>
    <xf numFmtId="167" fontId="5" fillId="2" borderId="2" xfId="1" applyNumberFormat="1" applyFont="1" applyFill="1" applyBorder="1" applyAlignment="1">
      <alignment horizontal="center" vertical="center"/>
    </xf>
    <xf numFmtId="167" fontId="5" fillId="2" borderId="7" xfId="1" applyNumberFormat="1" applyFont="1" applyFill="1" applyBorder="1" applyAlignment="1">
      <alignment horizontal="center" vertical="center"/>
    </xf>
    <xf numFmtId="166" fontId="8" fillId="5" borderId="8" xfId="0" applyNumberFormat="1" applyFont="1" applyFill="1" applyBorder="1" applyAlignment="1">
      <alignment vertical="center"/>
    </xf>
    <xf numFmtId="166" fontId="8" fillId="6" borderId="8" xfId="0" applyNumberFormat="1" applyFont="1" applyFill="1" applyBorder="1" applyAlignment="1">
      <alignment vertical="center"/>
    </xf>
    <xf numFmtId="166" fontId="8" fillId="6" borderId="9" xfId="0" applyNumberFormat="1" applyFont="1" applyFill="1" applyBorder="1" applyAlignment="1">
      <alignment vertical="center"/>
    </xf>
    <xf numFmtId="166" fontId="6" fillId="5" borderId="8" xfId="0" applyNumberFormat="1" applyFont="1" applyFill="1" applyBorder="1" applyAlignment="1">
      <alignment horizontal="left" vertical="center" indent="2"/>
    </xf>
    <xf numFmtId="166" fontId="6" fillId="10" borderId="8" xfId="0" applyNumberFormat="1" applyFont="1" applyFill="1" applyBorder="1" applyAlignment="1">
      <alignment horizontal="left" vertical="center" indent="2"/>
    </xf>
    <xf numFmtId="166" fontId="6" fillId="10" borderId="8" xfId="0" applyNumberFormat="1" applyFont="1" applyFill="1" applyBorder="1" applyAlignment="1">
      <alignment vertical="center"/>
    </xf>
    <xf numFmtId="166" fontId="6" fillId="10" borderId="9" xfId="0" applyNumberFormat="1" applyFont="1" applyFill="1" applyBorder="1" applyAlignment="1">
      <alignment vertical="center"/>
    </xf>
    <xf numFmtId="166" fontId="8" fillId="5" borderId="9" xfId="0" applyNumberFormat="1" applyFont="1" applyFill="1" applyBorder="1" applyAlignment="1">
      <alignment vertical="center"/>
    </xf>
    <xf numFmtId="167" fontId="5" fillId="5" borderId="2" xfId="1" applyNumberFormat="1" applyFont="1" applyFill="1" applyBorder="1" applyAlignment="1">
      <alignment horizontal="center" vertical="center"/>
    </xf>
    <xf numFmtId="167" fontId="5" fillId="5" borderId="7" xfId="1" applyNumberFormat="1" applyFont="1" applyFill="1" applyBorder="1" applyAlignment="1">
      <alignment horizontal="center" vertical="center"/>
    </xf>
    <xf numFmtId="43" fontId="9" fillId="0" borderId="0" xfId="1" applyFont="1"/>
    <xf numFmtId="43" fontId="7" fillId="0" borderId="0" xfId="1" applyFont="1"/>
    <xf numFmtId="0" fontId="7" fillId="0" borderId="0" xfId="0" applyFont="1"/>
    <xf numFmtId="0" fontId="7" fillId="0" borderId="0" xfId="0" applyFont="1" applyAlignment="1">
      <alignment horizontal="center"/>
    </xf>
    <xf numFmtId="164" fontId="2" fillId="0" borderId="0" xfId="1" applyNumberFormat="1" applyFont="1" applyAlignment="1">
      <alignment horizontal="left" vertical="center"/>
    </xf>
    <xf numFmtId="164" fontId="3" fillId="0" borderId="0" xfId="1" applyNumberFormat="1" applyFont="1" applyAlignment="1">
      <alignment vertical="center"/>
    </xf>
    <xf numFmtId="0" fontId="3" fillId="0" borderId="0" xfId="0" applyFont="1" applyAlignment="1">
      <alignment vertical="center"/>
    </xf>
    <xf numFmtId="166" fontId="7" fillId="5" borderId="2" xfId="0" applyNumberFormat="1" applyFont="1" applyFill="1" applyBorder="1" applyAlignment="1">
      <alignment vertical="center"/>
    </xf>
    <xf numFmtId="166" fontId="7" fillId="7" borderId="11" xfId="0" applyNumberFormat="1" applyFont="1" applyFill="1" applyBorder="1" applyAlignment="1">
      <alignment horizontal="left" vertical="center" indent="2"/>
    </xf>
    <xf numFmtId="166" fontId="8" fillId="4" borderId="8" xfId="0" applyNumberFormat="1" applyFont="1" applyFill="1" applyBorder="1" applyAlignment="1">
      <alignment vertical="center"/>
    </xf>
    <xf numFmtId="166" fontId="8" fillId="4" borderId="9" xfId="0" applyNumberFormat="1" applyFont="1" applyFill="1" applyBorder="1" applyAlignment="1">
      <alignment vertical="center"/>
    </xf>
    <xf numFmtId="166" fontId="13" fillId="5" borderId="9" xfId="0" applyNumberFormat="1" applyFont="1" applyFill="1" applyBorder="1" applyAlignment="1">
      <alignment vertical="center"/>
    </xf>
    <xf numFmtId="166" fontId="6" fillId="6" borderId="8" xfId="0" applyNumberFormat="1" applyFont="1" applyFill="1" applyBorder="1" applyAlignment="1">
      <alignment horizontal="center" vertical="center"/>
    </xf>
    <xf numFmtId="0" fontId="7" fillId="11" borderId="12" xfId="0" applyFont="1" applyFill="1" applyBorder="1" applyAlignment="1">
      <alignment horizontal="right"/>
    </xf>
    <xf numFmtId="168" fontId="7" fillId="11" borderId="12" xfId="0" applyNumberFormat="1" applyFont="1" applyFill="1" applyBorder="1" applyAlignment="1">
      <alignment horizontal="right"/>
    </xf>
    <xf numFmtId="0" fontId="7" fillId="0" borderId="13" xfId="0" applyFont="1" applyBorder="1" applyAlignment="1">
      <alignment horizontal="right" indent="1"/>
    </xf>
    <xf numFmtId="168" fontId="7" fillId="0" borderId="13" xfId="0" applyNumberFormat="1" applyFont="1" applyBorder="1" applyAlignment="1">
      <alignment horizontal="right"/>
    </xf>
    <xf numFmtId="43" fontId="7" fillId="0" borderId="0" xfId="1" applyFont="1" applyAlignment="1">
      <alignment horizontal="right"/>
    </xf>
    <xf numFmtId="0" fontId="9" fillId="0" borderId="0" xfId="0" applyFont="1"/>
    <xf numFmtId="167" fontId="9" fillId="0" borderId="0" xfId="0" applyNumberFormat="1" applyFont="1"/>
    <xf numFmtId="0" fontId="2" fillId="0" borderId="0" xfId="0" applyFont="1" applyAlignment="1">
      <alignment horizontal="left"/>
    </xf>
    <xf numFmtId="0" fontId="2" fillId="2" borderId="14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7" fillId="11" borderId="12" xfId="0" applyFont="1" applyFill="1" applyBorder="1"/>
    <xf numFmtId="166" fontId="7" fillId="11" borderId="15" xfId="1" applyNumberFormat="1" applyFont="1" applyFill="1" applyBorder="1" applyAlignment="1">
      <alignment horizontal="right"/>
    </xf>
    <xf numFmtId="169" fontId="7" fillId="0" borderId="13" xfId="1" applyNumberFormat="1" applyFont="1" applyBorder="1" applyAlignment="1">
      <alignment horizontal="right"/>
    </xf>
    <xf numFmtId="169" fontId="7" fillId="0" borderId="15" xfId="1" applyNumberFormat="1" applyFont="1" applyBorder="1" applyAlignment="1">
      <alignment horizontal="right"/>
    </xf>
    <xf numFmtId="0" fontId="7" fillId="11" borderId="13" xfId="0" applyFont="1" applyFill="1" applyBorder="1"/>
    <xf numFmtId="0" fontId="7" fillId="0" borderId="0" xfId="0" applyFont="1" applyAlignment="1">
      <alignment horizontal="right" indent="1"/>
    </xf>
    <xf numFmtId="0" fontId="14" fillId="0" borderId="0" xfId="0" applyFont="1"/>
    <xf numFmtId="0" fontId="9" fillId="0" borderId="0" xfId="2" applyFont="1" applyAlignment="1">
      <alignment horizontal="left"/>
    </xf>
    <xf numFmtId="0" fontId="15" fillId="0" borderId="0" xfId="0" applyFont="1"/>
    <xf numFmtId="0" fontId="9" fillId="0" borderId="0" xfId="0" applyFont="1" applyAlignment="1">
      <alignment horizontal="left"/>
    </xf>
    <xf numFmtId="166" fontId="15" fillId="0" borderId="0" xfId="0" applyNumberFormat="1" applyFont="1"/>
    <xf numFmtId="0" fontId="2" fillId="0" borderId="0" xfId="0" applyFont="1" applyAlignment="1">
      <alignment horizontal="left" vertical="center"/>
    </xf>
    <xf numFmtId="0" fontId="5" fillId="0" borderId="16" xfId="0" applyFont="1" applyBorder="1" applyAlignment="1">
      <alignment horizontal="left" vertical="center"/>
    </xf>
    <xf numFmtId="164" fontId="16" fillId="0" borderId="16" xfId="0" applyNumberFormat="1" applyFont="1" applyBorder="1" applyAlignment="1">
      <alignment horizontal="center" vertical="center"/>
    </xf>
    <xf numFmtId="0" fontId="3" fillId="0" borderId="16" xfId="0" applyFont="1" applyBorder="1" applyAlignment="1">
      <alignment vertical="center"/>
    </xf>
    <xf numFmtId="164" fontId="8" fillId="0" borderId="18" xfId="0" applyNumberFormat="1" applyFont="1" applyBorder="1" applyAlignment="1">
      <alignment horizontal="center" vertical="center" wrapText="1"/>
    </xf>
    <xf numFmtId="164" fontId="8" fillId="0" borderId="21" xfId="0" applyNumberFormat="1" applyFont="1" applyBorder="1" applyAlignment="1">
      <alignment horizontal="center" vertical="center" wrapText="1"/>
    </xf>
    <xf numFmtId="0" fontId="5" fillId="11" borderId="21" xfId="0" applyFont="1" applyFill="1" applyBorder="1"/>
    <xf numFmtId="166" fontId="8" fillId="11" borderId="18" xfId="1" applyNumberFormat="1" applyFont="1" applyFill="1" applyBorder="1" applyAlignment="1">
      <alignment horizontal="right" vertical="center"/>
    </xf>
    <xf numFmtId="169" fontId="8" fillId="11" borderId="21" xfId="1" applyNumberFormat="1" applyFont="1" applyFill="1" applyBorder="1" applyAlignment="1">
      <alignment horizontal="center" vertical="center"/>
    </xf>
    <xf numFmtId="0" fontId="5" fillId="6" borderId="22" xfId="0" applyFont="1" applyFill="1" applyBorder="1" applyAlignment="1">
      <alignment horizontal="left" indent="1"/>
    </xf>
    <xf numFmtId="166" fontId="5" fillId="6" borderId="22" xfId="1" applyNumberFormat="1" applyFont="1" applyFill="1" applyBorder="1" applyAlignment="1">
      <alignment horizontal="right"/>
    </xf>
    <xf numFmtId="169" fontId="8" fillId="6" borderId="23" xfId="1" applyNumberFormat="1" applyFont="1" applyFill="1" applyBorder="1" applyAlignment="1">
      <alignment horizontal="center" vertical="center"/>
    </xf>
    <xf numFmtId="164" fontId="6" fillId="0" borderId="22" xfId="0" quotePrefix="1" applyNumberFormat="1" applyFont="1" applyBorder="1" applyAlignment="1">
      <alignment horizontal="left" indent="2"/>
    </xf>
    <xf numFmtId="166" fontId="6" fillId="0" borderId="22" xfId="1" applyNumberFormat="1" applyFont="1" applyBorder="1" applyAlignment="1">
      <alignment horizontal="right"/>
    </xf>
    <xf numFmtId="169" fontId="6" fillId="0" borderId="23" xfId="1" applyNumberFormat="1" applyFont="1" applyBorder="1" applyAlignment="1">
      <alignment horizontal="center" vertical="center"/>
    </xf>
    <xf numFmtId="164" fontId="8" fillId="6" borderId="22" xfId="0" applyNumberFormat="1" applyFont="1" applyFill="1" applyBorder="1" applyAlignment="1">
      <alignment horizontal="left" indent="1"/>
    </xf>
    <xf numFmtId="164" fontId="8" fillId="0" borderId="22" xfId="0" applyNumberFormat="1" applyFont="1" applyBorder="1" applyAlignment="1">
      <alignment horizontal="left" indent="2"/>
    </xf>
    <xf numFmtId="166" fontId="5" fillId="0" borderId="22" xfId="1" applyNumberFormat="1" applyFont="1" applyBorder="1" applyAlignment="1">
      <alignment horizontal="right"/>
    </xf>
    <xf numFmtId="169" fontId="8" fillId="0" borderId="23" xfId="1" applyNumberFormat="1" applyFont="1" applyBorder="1" applyAlignment="1">
      <alignment horizontal="center" vertical="center"/>
    </xf>
    <xf numFmtId="164" fontId="6" fillId="0" borderId="22" xfId="0" quotePrefix="1" applyNumberFormat="1" applyFont="1" applyBorder="1" applyAlignment="1">
      <alignment horizontal="left" indent="4"/>
    </xf>
    <xf numFmtId="166" fontId="8" fillId="0" borderId="22" xfId="1" applyNumberFormat="1" applyFont="1" applyBorder="1" applyAlignment="1">
      <alignment horizontal="right"/>
    </xf>
    <xf numFmtId="164" fontId="8" fillId="11" borderId="21" xfId="0" applyNumberFormat="1" applyFont="1" applyFill="1" applyBorder="1"/>
    <xf numFmtId="166" fontId="5" fillId="11" borderId="18" xfId="1" applyNumberFormat="1" applyFont="1" applyFill="1" applyBorder="1" applyAlignment="1">
      <alignment horizontal="right"/>
    </xf>
    <xf numFmtId="164" fontId="6" fillId="0" borderId="23" xfId="0" quotePrefix="1" applyNumberFormat="1" applyFont="1" applyBorder="1" applyAlignment="1">
      <alignment horizontal="left" indent="1"/>
    </xf>
    <xf numFmtId="166" fontId="7" fillId="0" borderId="24" xfId="1" applyNumberFormat="1" applyFont="1" applyBorder="1" applyAlignment="1">
      <alignment horizontal="right"/>
    </xf>
    <xf numFmtId="0" fontId="7" fillId="0" borderId="23" xfId="0" applyFont="1" applyBorder="1"/>
    <xf numFmtId="0" fontId="7" fillId="0" borderId="22" xfId="0" applyFont="1" applyBorder="1"/>
    <xf numFmtId="170" fontId="15" fillId="0" borderId="0" xfId="3" applyNumberFormat="1" applyFont="1"/>
    <xf numFmtId="0" fontId="2" fillId="2" borderId="1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164" fontId="4" fillId="2" borderId="2" xfId="1" applyNumberFormat="1" applyFont="1" applyFill="1" applyBorder="1" applyAlignment="1">
      <alignment horizontal="center"/>
    </xf>
    <xf numFmtId="0" fontId="0" fillId="2" borderId="3" xfId="0" applyFill="1" applyBorder="1"/>
    <xf numFmtId="0" fontId="0" fillId="2" borderId="4" xfId="0" applyFill="1" applyBorder="1"/>
    <xf numFmtId="164" fontId="4" fillId="2" borderId="1" xfId="1" applyNumberFormat="1" applyFont="1" applyFill="1" applyBorder="1" applyAlignment="1">
      <alignment horizontal="center" vertical="center"/>
    </xf>
    <xf numFmtId="164" fontId="4" fillId="2" borderId="5" xfId="1" applyNumberFormat="1" applyFont="1" applyFill="1" applyBorder="1" applyAlignment="1">
      <alignment horizontal="center" vertical="center"/>
    </xf>
    <xf numFmtId="0" fontId="12" fillId="2" borderId="3" xfId="0" applyFont="1" applyFill="1" applyBorder="1"/>
    <xf numFmtId="0" fontId="12" fillId="2" borderId="4" xfId="0" applyFont="1" applyFill="1" applyBorder="1"/>
    <xf numFmtId="0" fontId="8" fillId="0" borderId="18" xfId="0" quotePrefix="1" applyFont="1" applyBorder="1" applyAlignment="1">
      <alignment horizontal="center" vertical="center"/>
    </xf>
    <xf numFmtId="0" fontId="8" fillId="0" borderId="19" xfId="0" quotePrefix="1" applyFont="1" applyBorder="1" applyAlignment="1">
      <alignment horizontal="center" vertical="center"/>
    </xf>
    <xf numFmtId="164" fontId="8" fillId="0" borderId="17" xfId="0" applyNumberFormat="1" applyFont="1" applyBorder="1" applyAlignment="1">
      <alignment horizontal="center" vertical="center"/>
    </xf>
    <xf numFmtId="164" fontId="8" fillId="0" borderId="20" xfId="0" applyNumberFormat="1" applyFont="1" applyBorder="1" applyAlignment="1">
      <alignment horizontal="center" vertical="center"/>
    </xf>
  </cellXfs>
  <cellStyles count="4">
    <cellStyle name="Comma" xfId="1" builtinId="3"/>
    <cellStyle name="Normal" xfId="0" builtinId="0"/>
    <cellStyle name="Normal 2" xfId="2" xr:uid="{67A6745F-792F-45A1-8E30-8BFAFE08B5CE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C084C6-03F3-4BDA-9B7F-2B9C2E5E1E7D}">
  <sheetPr>
    <tabColor rgb="FFFFC000"/>
  </sheetPr>
  <dimension ref="A1:AL97"/>
  <sheetViews>
    <sheetView topLeftCell="A50" workbookViewId="0">
      <selection activeCell="AL65" sqref="AL65"/>
    </sheetView>
  </sheetViews>
  <sheetFormatPr defaultRowHeight="26.25"/>
  <cols>
    <col min="1" max="1" width="51.5703125" style="2" customWidth="1"/>
    <col min="2" max="28" width="14.42578125" style="2" hidden="1" customWidth="1"/>
    <col min="29" max="36" width="14.42578125" style="2" customWidth="1"/>
    <col min="37" max="38" width="14.42578125" customWidth="1"/>
  </cols>
  <sheetData>
    <row r="1" spans="1:38">
      <c r="A1" s="56" t="s">
        <v>0</v>
      </c>
    </row>
    <row r="2" spans="1:38" ht="27" thickBot="1">
      <c r="A2" s="56" t="s">
        <v>250</v>
      </c>
    </row>
    <row r="3" spans="1:38">
      <c r="A3" s="100" t="s">
        <v>153</v>
      </c>
      <c r="B3" s="98">
        <v>2533</v>
      </c>
      <c r="C3" s="98">
        <v>2534</v>
      </c>
      <c r="D3" s="98">
        <v>2535</v>
      </c>
      <c r="E3" s="98">
        <v>2536</v>
      </c>
      <c r="F3" s="98">
        <v>2537</v>
      </c>
      <c r="G3" s="98">
        <v>2538</v>
      </c>
      <c r="H3" s="98">
        <v>2539</v>
      </c>
      <c r="I3" s="98">
        <v>2540</v>
      </c>
      <c r="J3" s="98">
        <v>2541</v>
      </c>
      <c r="K3" s="98">
        <v>2542</v>
      </c>
      <c r="L3" s="98">
        <v>2543</v>
      </c>
      <c r="M3" s="98">
        <v>2544</v>
      </c>
      <c r="N3" s="98">
        <v>2545</v>
      </c>
      <c r="O3" s="98">
        <v>2546</v>
      </c>
      <c r="P3" s="98">
        <v>2547</v>
      </c>
      <c r="Q3" s="98">
        <v>2548</v>
      </c>
      <c r="R3" s="98">
        <v>2549</v>
      </c>
      <c r="S3" s="98">
        <v>2550</v>
      </c>
      <c r="T3" s="98">
        <v>2551</v>
      </c>
      <c r="U3" s="98">
        <v>2552</v>
      </c>
      <c r="V3" s="98">
        <v>2553</v>
      </c>
      <c r="W3" s="98">
        <v>2554</v>
      </c>
      <c r="X3" s="98">
        <v>2555</v>
      </c>
      <c r="Y3" s="98">
        <v>2556</v>
      </c>
      <c r="Z3" s="98">
        <v>2557</v>
      </c>
      <c r="AA3" s="98">
        <v>2558</v>
      </c>
      <c r="AB3" s="98">
        <v>2559</v>
      </c>
      <c r="AC3" s="98">
        <v>2560</v>
      </c>
      <c r="AD3" s="98">
        <v>2561</v>
      </c>
      <c r="AE3" s="98">
        <v>2562</v>
      </c>
      <c r="AF3" s="98">
        <v>2563</v>
      </c>
      <c r="AG3" s="98">
        <v>2564</v>
      </c>
      <c r="AH3" s="98">
        <v>2565</v>
      </c>
      <c r="AI3" s="98">
        <v>2566</v>
      </c>
      <c r="AJ3" s="98">
        <v>2567</v>
      </c>
      <c r="AK3" s="98">
        <v>2568</v>
      </c>
      <c r="AL3" s="57">
        <v>2569</v>
      </c>
    </row>
    <row r="4" spans="1:38" ht="27" thickBot="1">
      <c r="A4" s="101"/>
      <c r="B4" s="99"/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O4" s="99"/>
      <c r="P4" s="99"/>
      <c r="Q4" s="99"/>
      <c r="R4" s="99"/>
      <c r="S4" s="99"/>
      <c r="T4" s="99"/>
      <c r="U4" s="99"/>
      <c r="V4" s="99"/>
      <c r="W4" s="99"/>
      <c r="X4" s="99"/>
      <c r="Y4" s="99"/>
      <c r="Z4" s="99"/>
      <c r="AA4" s="99"/>
      <c r="AB4" s="99"/>
      <c r="AC4" s="99"/>
      <c r="AD4" s="99"/>
      <c r="AE4" s="99"/>
      <c r="AF4" s="99"/>
      <c r="AG4" s="99"/>
      <c r="AH4" s="99"/>
      <c r="AI4" s="99"/>
      <c r="AJ4" s="99"/>
      <c r="AK4" s="99"/>
      <c r="AL4" s="58" t="str">
        <f>+CONCATENATE("(",COUNTIF('ฐานข้อมูล(รายเดือน) ปี54 - 69'!$FZ$66:$GK$66,"&gt;0")," M)")</f>
        <v>(3 M)</v>
      </c>
    </row>
    <row r="5" spans="1:38" ht="24" thickBot="1">
      <c r="A5" s="4" t="s">
        <v>24</v>
      </c>
      <c r="B5" s="5">
        <f>+SUM(B6:B15)</f>
        <v>192488.00000000003</v>
      </c>
      <c r="C5" s="5">
        <f t="shared" ref="C5:AJ5" si="0">+SUM(C6:C15)</f>
        <v>237308</v>
      </c>
      <c r="D5" s="5">
        <f t="shared" si="0"/>
        <v>261042.19999999998</v>
      </c>
      <c r="E5" s="5">
        <f t="shared" si="0"/>
        <v>300805.30000000005</v>
      </c>
      <c r="F5" s="5">
        <f t="shared" si="0"/>
        <v>366956.80000000005</v>
      </c>
      <c r="G5" s="5">
        <f t="shared" si="0"/>
        <v>444512.19999999995</v>
      </c>
      <c r="H5" s="5">
        <f t="shared" si="0"/>
        <v>508832.41</v>
      </c>
      <c r="I5" s="5">
        <f t="shared" si="0"/>
        <v>518619.87999999995</v>
      </c>
      <c r="J5" s="5">
        <f t="shared" si="0"/>
        <v>498966.19999999995</v>
      </c>
      <c r="K5" s="5">
        <f t="shared" si="0"/>
        <v>452317.00000000006</v>
      </c>
      <c r="L5" s="5">
        <f t="shared" si="0"/>
        <v>461321.66599999991</v>
      </c>
      <c r="M5" s="5">
        <f t="shared" si="0"/>
        <v>499909.23399999994</v>
      </c>
      <c r="N5" s="5">
        <f t="shared" si="0"/>
        <v>544280.80628799996</v>
      </c>
      <c r="O5" s="5">
        <f t="shared" si="0"/>
        <v>627563.96677016001</v>
      </c>
      <c r="P5" s="5">
        <f t="shared" si="0"/>
        <v>772200.66097312956</v>
      </c>
      <c r="Q5" s="5">
        <f t="shared" si="0"/>
        <v>937149.84586647304</v>
      </c>
      <c r="R5" s="5">
        <f t="shared" si="0"/>
        <v>1057194.2960152</v>
      </c>
      <c r="S5" s="5">
        <f t="shared" si="0"/>
        <v>1119621.4107282292</v>
      </c>
      <c r="T5" s="5">
        <f t="shared" si="0"/>
        <v>1276124.7947755146</v>
      </c>
      <c r="U5" s="5">
        <f t="shared" si="0"/>
        <v>1138564.8992423629</v>
      </c>
      <c r="V5" s="5">
        <f t="shared" si="0"/>
        <v>1264668.1097704845</v>
      </c>
      <c r="W5" s="5">
        <f t="shared" si="0"/>
        <v>1515757.9467464245</v>
      </c>
      <c r="X5" s="5">
        <f t="shared" si="0"/>
        <v>1617293.2772974297</v>
      </c>
      <c r="Y5" s="5">
        <f t="shared" si="0"/>
        <v>1765003.6829573235</v>
      </c>
      <c r="Z5" s="5">
        <f t="shared" si="0"/>
        <v>1729787.3866832079</v>
      </c>
      <c r="AA5" s="5">
        <f t="shared" si="0"/>
        <v>1729330.0460058313</v>
      </c>
      <c r="AB5" s="5">
        <f t="shared" si="0"/>
        <v>1757946.6976211227</v>
      </c>
      <c r="AC5" s="5">
        <f t="shared" si="0"/>
        <v>1793538.4972638397</v>
      </c>
      <c r="AD5" s="5">
        <f t="shared" si="0"/>
        <v>1915455.7853421704</v>
      </c>
      <c r="AE5" s="5">
        <f t="shared" si="0"/>
        <v>2009310.2172507204</v>
      </c>
      <c r="AF5" s="5">
        <f t="shared" si="0"/>
        <v>1833811.5690928497</v>
      </c>
      <c r="AG5" s="5">
        <f t="shared" si="0"/>
        <v>1875758.6248863507</v>
      </c>
      <c r="AH5" s="5">
        <f t="shared" si="0"/>
        <v>2166431.4452948682</v>
      </c>
      <c r="AI5" s="5">
        <f t="shared" si="0"/>
        <v>2211557.0039197435</v>
      </c>
      <c r="AJ5" s="5">
        <f t="shared" si="0"/>
        <v>2268196.4507370777</v>
      </c>
      <c r="AK5" s="5">
        <f t="shared" ref="AK5:AL5" si="1">+SUM(AK6:AK15)</f>
        <v>2335483.847660257</v>
      </c>
      <c r="AL5" s="5">
        <f t="shared" si="1"/>
        <v>149982.50596191801</v>
      </c>
    </row>
    <row r="6" spans="1:38" ht="24" thickBot="1">
      <c r="A6" s="6" t="s">
        <v>25</v>
      </c>
      <c r="B6" s="7">
        <f>+SUMIF('ฐานข้อมูล(รายเดือน) ปี33-53'!$77:$77,'ฐานข้อมูล(รายปี)'!B$3:B$3,'ฐานข้อมูล(รายเดือน) ปี33-53'!6:6)</f>
        <v>39337.9</v>
      </c>
      <c r="C6" s="7">
        <f>+SUMIF('ฐานข้อมูล(รายเดือน) ปี33-53'!$77:$77,'ฐานข้อมูล(รายปี)'!C$3:C$3,'ฐานข้อมูล(รายเดือน) ปี33-53'!6:6)</f>
        <v>48912.800000000003</v>
      </c>
      <c r="D6" s="7">
        <f>+SUMIF('ฐานข้อมูล(รายเดือน) ปี33-53'!$77:$77,'ฐานข้อมูล(รายปี)'!D$3:D$3,'ฐานข้อมูล(รายเดือน) ปี33-53'!6:6)</f>
        <v>52944.5</v>
      </c>
      <c r="E6" s="7">
        <f>+SUMIF('ฐานข้อมูล(รายเดือน) ปี33-53'!$77:$77,'ฐานข้อมูล(รายปี)'!E$3:E$3,'ฐานข้อมูล(รายเดือน) ปี33-53'!6:6)</f>
        <v>57237</v>
      </c>
      <c r="F6" s="7">
        <f>+SUMIF('ฐานข้อมูล(รายเดือน) ปี33-53'!$77:$77,'ฐานข้อมูล(รายปี)'!F$3:F$3,'ฐานข้อมูล(รายเดือน) ปี33-53'!6:6)</f>
        <v>67651</v>
      </c>
      <c r="G6" s="7">
        <f>+SUMIF('ฐานข้อมูล(รายเดือน) ปี33-53'!$77:$77,'ฐานข้อมูล(รายปี)'!G$3:G$3,'ฐานข้อมูล(รายเดือน) ปี33-53'!6:6)</f>
        <v>86190</v>
      </c>
      <c r="H6" s="7">
        <f>+SUMIF('ฐานข้อมูล(รายเดือน) ปี33-53'!$77:$77,'ฐานข้อมูล(รายปี)'!H$3:H$3,'ฐานข้อมูล(รายเดือน) ปี33-53'!6:6)</f>
        <v>109396.4</v>
      </c>
      <c r="I6" s="7">
        <f>+SUMIF('ฐานข้อมูล(รายเดือน) ปี33-53'!$77:$77,'ฐานข้อมูล(รายปี)'!I$3:I$3,'ฐานข้อมูล(รายเดือน) ปี33-53'!6:6)</f>
        <v>115137.40000000001</v>
      </c>
      <c r="J6" s="7">
        <f>+SUMIF('ฐานข้อมูล(รายเดือน) ปี33-53'!$77:$77,'ฐานข้อมูล(รายปี)'!J$3:J$3,'ฐานข้อมูล(รายเดือน) ปี33-53'!6:6)</f>
        <v>122944.99999999999</v>
      </c>
      <c r="K6" s="7">
        <f>+SUMIF('ฐานข้อมูล(รายเดือน) ปี33-53'!$77:$77,'ฐานข้อมูล(รายปี)'!K$3:K$3,'ฐานข้อมูล(รายเดือน) ปี33-53'!6:6)</f>
        <v>106070.49999999999</v>
      </c>
      <c r="L6" s="7">
        <f>+SUMIF('ฐานข้อมูล(รายเดือน) ปี33-53'!$77:$77,'ฐานข้อมูล(รายปี)'!L$3:L$3,'ฐานข้อมูล(รายเดือน) ปี33-53'!6:6)</f>
        <v>91790.052999999985</v>
      </c>
      <c r="M6" s="7">
        <f>+SUMIF('ฐานข้อมูล(รายเดือน) ปี33-53'!$77:$77,'ฐานข้อมูล(รายปี)'!M$3:M$3,'ฐานข้อมูล(รายเดือน) ปี33-53'!6:6)</f>
        <v>101135.90399999998</v>
      </c>
      <c r="N6" s="7">
        <f>+SUMIF('ฐานข้อมูล(รายเดือน) ปี33-53'!$77:$77,'ฐานข้อมูล(รายปี)'!N$3:N$3,'ฐานข้อมูล(รายเดือน) ปี33-53'!6:6)</f>
        <v>108371.258</v>
      </c>
      <c r="O6" s="7">
        <f>+SUMIF('ฐานข้อมูล(รายเดือน) ปี33-53'!$77:$77,'ฐานข้อมูล(รายปี)'!O$3:O$3,'ฐานข้อมูล(รายเดือน) ปี33-53'!6:6)</f>
        <v>117308.73820979</v>
      </c>
      <c r="P6" s="7">
        <f>+SUMIF('ฐานข้อมูล(รายเดือน) ปี33-53'!$77:$77,'ฐานข้อมูล(รายปี)'!P$3:P$3,'ฐานข้อมูล(รายเดือน) ปี33-53'!6:6)</f>
        <v>135154.60959995998</v>
      </c>
      <c r="Q6" s="7">
        <f>+SUMIF('ฐานข้อมูล(รายเดือน) ปี33-53'!$77:$77,'ฐานข้อมูล(รายปี)'!Q$3:Q$3,'ฐานข้อมูล(รายเดือน) ปี33-53'!6:6)</f>
        <v>147352.15002323897</v>
      </c>
      <c r="R6" s="7">
        <f>+SUMIF('ฐานข้อมูล(รายเดือน) ปี33-53'!$77:$77,'ฐานข้อมูล(รายปี)'!R$3:R$3,'ฐานข้อมูล(รายเดือน) ปี33-53'!6:6)</f>
        <v>170079.45600000001</v>
      </c>
      <c r="S6" s="7">
        <f>+SUMIF('ฐานข้อมูล(รายเดือน) ปี33-53'!$77:$77,'ฐานข้อมูล(รายปี)'!S$3:S$3,'ฐานข้อมูล(รายเดือน) ปี33-53'!6:6)</f>
        <v>192795.37079333997</v>
      </c>
      <c r="T6" s="7">
        <f>+SUMIF('ฐานข้อมูล(รายเดือน) ปี33-53'!$77:$77,'ฐานข้อมูล(รายปี)'!T$3:T$3,'ฐานข้อมูล(รายเดือน) ปี33-53'!6:6)</f>
        <v>204847.27828213701</v>
      </c>
      <c r="U6" s="7">
        <f>+SUMIF('ฐานข้อมูล(รายเดือน) ปี33-53'!$77:$77,'ฐานข้อมูล(รายปี)'!U$3:U$3,'ฐานข้อมูล(รายเดือน) ปี33-53'!6:6)</f>
        <v>198095.43727881298</v>
      </c>
      <c r="V6" s="7">
        <f>+SUMIF('ฐานข้อมูล(รายเดือน) ปี33-53'!$77:$77,'ฐานข้อมูล(รายปี)'!V$3:V$3,'ฐานข้อมูล(รายเดือน) ปี33-53'!6:6)</f>
        <v>208373.99565175199</v>
      </c>
      <c r="W6" s="7">
        <f>+SUMIF('ฐานข้อมูล(รายเดือน) ปี54 - 69'!$77:$77,W$3,'ฐานข้อมูล(รายเดือน) ปี54 - 69'!6:6)</f>
        <v>236338.62259809781</v>
      </c>
      <c r="X6" s="7">
        <f>+SUMIF('ฐานข้อมูล(รายเดือน) ปี54 - 69'!$77:$77,X$3,'ฐานข้อมูล(รายเดือน) ปี54 - 69'!6:6)</f>
        <v>266203.22591847158</v>
      </c>
      <c r="Y6" s="7">
        <f>+SUMIF('ฐานข้อมูล(รายเดือน) ปี54 - 69'!$77:$77,Y$3,'ฐานข้อมูล(รายเดือน) ปี54 - 69'!6:6)</f>
        <v>299033.5185271097</v>
      </c>
      <c r="Z6" s="7">
        <f>+SUMIF('ฐานข้อมูล(รายเดือน) ปี54 - 69'!$77:$77,Z$3,'ฐานข้อมูล(รายเดือน) ปี54 - 69'!6:6)</f>
        <v>280945.341546159</v>
      </c>
      <c r="AA6" s="7">
        <f>+SUMIF('ฐานข้อมูล(รายเดือน) ปี54 - 69'!$77:$77,AA$3,'ฐานข้อมูล(รายเดือน) ปี54 - 69'!6:6)</f>
        <v>302491.07300868229</v>
      </c>
      <c r="AB6" s="7">
        <f>+SUMIF('ฐานข้อมูล(รายเดือน) ปี54 - 69'!$77:$77,AB$3,'ฐานข้อมูล(รายเดือน) ปี54 - 69'!6:6)</f>
        <v>319116.18717399106</v>
      </c>
      <c r="AC6" s="7">
        <f>+SUMIF('ฐานข้อมูล(รายเดือน) ปี54 - 69'!$77:$77,AC$3,'ฐานข้อมูล(รายเดือน) ปี54 - 69'!6:6)</f>
        <v>314762.20400000003</v>
      </c>
      <c r="AD6" s="7">
        <f>+SUMIF('ฐานข้อมูล(รายเดือน) ปี54 - 69'!$77:$77,AD$3,'ฐานข้อมูล(รายเดือน) ปี54 - 69'!6:6)</f>
        <v>319022.02093449997</v>
      </c>
      <c r="AE6" s="7">
        <f>+SUMIF('ฐานข้อมูล(รายเดือน) ปี54 - 69'!$77:$77,AE$3,'ฐานข้อมูล(รายเดือน) ปี54 - 69'!6:6)</f>
        <v>336274.62408645003</v>
      </c>
      <c r="AF6" s="7">
        <f>+SUMIF('ฐานข้อมูล(รายเดือน) ปี54 - 69'!$77:$77,AF$3,'ฐานข้อมูล(รายเดือน) ปี54 - 69'!6:6)</f>
        <v>336177.82445687993</v>
      </c>
      <c r="AG6" s="7">
        <f>+SUMIF('ฐานข้อมูล(รายเดือน) ปี54 - 69'!$77:$77,AG$3,'ฐานข้อมูล(รายเดือน) ปี54 - 69'!6:6)</f>
        <v>334408.98217581998</v>
      </c>
      <c r="AH6" s="7">
        <f>+SUMIF('ฐานข้อมูล(รายเดือน) ปี54 - 69'!$77:$77,AH$3,'ฐานข้อมูล(รายเดือน) ปี54 - 69'!6:6)</f>
        <v>367969.50899312005</v>
      </c>
      <c r="AI6" s="7">
        <f>+SUMIF('ฐานข้อมูล(รายเดือน) ปี54 - 69'!$77:$77,AI$3,'ฐานข้อมูล(รายเดือน) ปี54 - 69'!6:6)</f>
        <v>395743.92295774003</v>
      </c>
      <c r="AJ6" s="7">
        <f>+SUMIF('ฐานข้อมูล(รายเดือน) ปี54 - 69'!$77:$77,AJ$3,'ฐานข้อมูล(รายเดือน) ปี54 - 69'!6:6)</f>
        <v>415424.48053176992</v>
      </c>
      <c r="AK6" s="7">
        <f>+SUMIF('ฐานข้อมูล(รายเดือน) ปี54 - 69'!$77:$77,AK$3,'ฐานข้อมูล(รายเดือน) ปี54 - 69'!6:6)</f>
        <v>432385.98530415003</v>
      </c>
      <c r="AL6" s="7">
        <f>+SUMIF('ฐานข้อมูล(รายเดือน) ปี54 - 69'!$77:$77,AL$3,'ฐานข้อมูล(รายเดือน) ปี54 - 69'!6:6)</f>
        <v>30748.322604280002</v>
      </c>
    </row>
    <row r="7" spans="1:38" ht="24" thickBot="1">
      <c r="A7" s="9" t="s">
        <v>26</v>
      </c>
      <c r="B7" s="10">
        <f>+SUMIF('ฐานข้อมูล(รายเดือน) ปี33-53'!$77:$77,'ฐานข้อมูล(รายปี)'!B$3:B$3,'ฐานข้อมูล(รายเดือน) ปี33-53'!7:7)</f>
        <v>58899.500000000007</v>
      </c>
      <c r="C7" s="10">
        <f>+SUMIF('ฐานข้อมูล(รายเดือน) ปี33-53'!$77:$77,'ฐานข้อมูล(รายปี)'!C$3:C$3,'ฐานข้อมูล(รายเดือน) ปี33-53'!7:7)</f>
        <v>75032.200000000012</v>
      </c>
      <c r="D7" s="10">
        <f>+SUMIF('ฐานข้อมูล(รายเดือน) ปี33-53'!$77:$77,'ฐานข้อมูล(รายปี)'!D$3:D$3,'ฐานข้อมูล(รายเดือน) ปี33-53'!7:7)</f>
        <v>87273.3</v>
      </c>
      <c r="E7" s="10">
        <f>+SUMIF('ฐานข้อมูล(รายเดือน) ปี33-53'!$77:$77,'ฐานข้อมูล(รายปี)'!E$3:E$3,'ฐานข้อมูล(รายเดือน) ปี33-53'!7:7)</f>
        <v>103975</v>
      </c>
      <c r="F7" s="10">
        <f>+SUMIF('ฐานข้อมูล(รายเดือน) ปี33-53'!$77:$77,'ฐานข้อมูล(รายปี)'!F$3:F$3,'ฐานข้อมูล(รายเดือน) ปี33-53'!7:7)</f>
        <v>133267.5</v>
      </c>
      <c r="G7" s="10">
        <f>+SUMIF('ฐานข้อมูล(รายเดือน) ปี33-53'!$77:$77,'ฐานข้อมูล(รายปี)'!G$3:G$3,'ฐานข้อมูล(รายเดือน) ปี33-53'!7:7)</f>
        <v>157078.1</v>
      </c>
      <c r="H7" s="10">
        <f>+SUMIF('ฐานข้อมูล(รายเดือน) ปี33-53'!$77:$77,'ฐานข้อมูล(รายปี)'!H$3:H$3,'ฐานข้อมูล(รายเดือน) ปี33-53'!7:7)</f>
        <v>172235.4</v>
      </c>
      <c r="I7" s="10">
        <f>+SUMIF('ฐานข้อมูล(รายเดือน) ปี33-53'!$77:$77,'ฐานข้อมูล(รายปี)'!I$3:I$3,'ฐานข้อมูล(รายเดือน) ปี33-53'!7:7)</f>
        <v>162655.20000000001</v>
      </c>
      <c r="J7" s="10">
        <f>+SUMIF('ฐานข้อมูล(รายเดือน) ปี33-53'!$77:$77,'ฐานข้อมูล(รายปี)'!J$3:J$3,'ฐานข้อมูล(รายเดือน) ปี33-53'!7:7)</f>
        <v>99480.1</v>
      </c>
      <c r="K7" s="10">
        <f>+SUMIF('ฐานข้อมูล(รายเดือน) ปี33-53'!$77:$77,'ฐานข้อมูล(รายปี)'!K$3:K$3,'ฐานข้อมูล(รายเดือน) ปี33-53'!7:7)</f>
        <v>108819.90000000001</v>
      </c>
      <c r="L7" s="10">
        <f>+SUMIF('ฐานข้อมูล(รายเดือน) ปี33-53'!$77:$77,'ฐานข้อมูล(รายปี)'!L$3:L$3,'ฐานข้อมูล(รายเดือน) ปี33-53'!7:7)</f>
        <v>145554.11299999998</v>
      </c>
      <c r="M7" s="10">
        <f>+SUMIF('ฐานข้อมูล(รายเดือน) ปี33-53'!$77:$77,'ฐานข้อมูล(รายปี)'!M$3:M$3,'ฐานข้อมูล(รายเดือน) ปี33-53'!7:7)</f>
        <v>149677.13399999999</v>
      </c>
      <c r="N7" s="10">
        <f>+SUMIF('ฐานข้อมูล(รายเดือน) ปี33-53'!$77:$77,'ฐานข้อมูล(รายปี)'!N$3:N$3,'ฐานข้อมูล(รายเดือน) ปี33-53'!7:7)</f>
        <v>170414.606</v>
      </c>
      <c r="O7" s="10">
        <f>+SUMIF('ฐานข้อมูล(รายเดือน) ปี33-53'!$77:$77,'ฐานข้อมูล(รายปี)'!O$3:O$3,'ฐานข้อมูล(รายเดือน) ปี33-53'!7:7)</f>
        <v>208859.18685069997</v>
      </c>
      <c r="P7" s="10">
        <f>+SUMIF('ฐานข้อมูล(รายเดือน) ปี33-53'!$77:$77,'ฐานข้อมูล(รายปี)'!P$3:P$3,'ฐานข้อมูล(รายเดือน) ปี33-53'!7:7)</f>
        <v>261890.26404145002</v>
      </c>
      <c r="Q7" s="10">
        <f>+SUMIF('ฐานข้อมูล(รายเดือน) ปี33-53'!$77:$77,'ฐานข้อมูล(รายปี)'!Q$3:Q$3,'ฐานข้อมูล(รายเดือน) ปี33-53'!7:7)</f>
        <v>329515.96123651002</v>
      </c>
      <c r="R7" s="10">
        <f>+SUMIF('ฐานข้อมูล(รายเดือน) ปี33-53'!$77:$77,'ฐานข้อมูล(รายปี)'!R$3:R$3,'ฐานข้อมูล(รายเดือน) ปี33-53'!7:7)</f>
        <v>374688.61499999999</v>
      </c>
      <c r="S7" s="10">
        <f>+SUMIF('ฐานข้อมูล(รายเดือน) ปี33-53'!$77:$77,'ฐานข้อมูล(รายปี)'!S$3:S$3,'ฐานข้อมูล(รายเดือน) ปี33-53'!7:7)</f>
        <v>384618.55076769099</v>
      </c>
      <c r="T7" s="10">
        <f>+SUMIF('ฐานข้อมูล(รายเดือน) ปี33-53'!$77:$77,'ฐานข้อมูล(รายปี)'!T$3:T$3,'ฐานข้อมูล(รายเดือน) ปี33-53'!7:7)</f>
        <v>460650.38972060999</v>
      </c>
      <c r="U7" s="10">
        <f>+SUMIF('ฐานข้อมูล(รายเดือน) ปี33-53'!$77:$77,'ฐานข้อมูล(รายปี)'!U$3:U$3,'ฐานข้อมูล(รายเดือน) ปี33-53'!7:7)</f>
        <v>392171.86421069887</v>
      </c>
      <c r="V7" s="10">
        <f>+SUMIF('ฐานข้อมูล(รายเดือน) ปี33-53'!$77:$77,'ฐานข้อมูล(รายปี)'!V$3:V$3,'ฐานข้อมูล(รายเดือน) ปี33-53'!7:7)</f>
        <v>454565.32131005899</v>
      </c>
      <c r="W7" s="10">
        <f>+SUMIF('ฐานข้อมูล(รายเดือน) ปี54 - 69'!$77:$77,W$3,'ฐานข้อมูล(รายเดือน) ปี54 - 69'!7:7)</f>
        <v>574058.50147694489</v>
      </c>
      <c r="X7" s="10">
        <f>+SUMIF('ฐานข้อมูล(รายเดือน) ปี54 - 69'!$77:$77,X$3,'ฐานข้อมูล(รายเดือน) ปี54 - 69'!7:7)</f>
        <v>544590.66206989705</v>
      </c>
      <c r="Y7" s="10">
        <f>+SUMIF('ฐานข้อมูล(รายเดือน) ปี54 - 69'!$77:$77,Y$3,'ฐานข้อมูล(รายเดือน) ปี54 - 69'!7:7)</f>
        <v>592498.71804687241</v>
      </c>
      <c r="Z7" s="10">
        <f>+SUMIF('ฐานข้อมูล(รายเดือน) ปี54 - 69'!$77:$77,Z$3,'ฐานข้อมูล(รายเดือน) ปี54 - 69'!7:7)</f>
        <v>570118.05633726891</v>
      </c>
      <c r="AA7" s="10">
        <f>+SUMIF('ฐานข้อมูล(รายเดือน) ปี54 - 69'!$77:$77,AA$3,'ฐานข้อมูล(รายเดือน) ปี54 - 69'!7:7)</f>
        <v>566150.14504033339</v>
      </c>
      <c r="AB7" s="10">
        <f>+SUMIF('ฐานข้อมูล(รายเดือน) ปี54 - 69'!$77:$77,AB$3,'ฐานข้อมูล(รายเดือน) ปี54 - 69'!7:7)</f>
        <v>604928.55723306502</v>
      </c>
      <c r="AC7" s="10">
        <f>+SUMIF('ฐานข้อมูล(รายเดือน) ปี54 - 69'!$77:$77,AC$3,'ฐานข้อมูล(รายเดือน) ปี54 - 69'!7:7)</f>
        <v>626713.62699999998</v>
      </c>
      <c r="AD7" s="10">
        <f>+SUMIF('ฐานข้อมูล(รายเดือน) ปี54 - 69'!$77:$77,AD$3,'ฐานข้อมูล(รายเดือน) ปี54 - 69'!7:7)</f>
        <v>663525.73358260002</v>
      </c>
      <c r="AE7" s="10">
        <f>+SUMIF('ฐานข้อมูล(รายเดือน) ปี54 - 69'!$77:$77,AE$3,'ฐานข้อมูล(รายเดือน) ปี54 - 69'!7:7)</f>
        <v>694654.43050681008</v>
      </c>
      <c r="AF7" s="10">
        <f>+SUMIF('ฐานข้อมูล(รายเดือน) ปี54 - 69'!$77:$77,AF$3,'ฐานข้อมูล(รายเดือน) ปี54 - 69'!7:7)</f>
        <v>608205.36625870992</v>
      </c>
      <c r="AG7" s="10">
        <f>+SUMIF('ฐานข้อมูล(รายเดือน) ปี54 - 69'!$77:$77,AG$3,'ฐานข้อมูล(รายเดือน) ปี54 - 69'!7:7)</f>
        <v>625382.18698612996</v>
      </c>
      <c r="AH7" s="10">
        <f>+SUMIF('ฐานข้อมูล(รายเดือน) ปี54 - 69'!$77:$77,AH$3,'ฐานข้อมูล(รายเดือน) ปี54 - 69'!7:7)</f>
        <v>728331.62865584006</v>
      </c>
      <c r="AI7" s="10">
        <f>+SUMIF('ฐานข้อมูล(รายเดือน) ปี54 - 69'!$77:$77,AI$3,'ฐานข้อมูล(รายเดือน) ปี54 - 69'!7:7)</f>
        <v>767319.79089575005</v>
      </c>
      <c r="AJ7" s="10">
        <f>+SUMIF('ฐานข้อมูล(รายเดือน) ปี54 - 69'!$77:$77,AJ$3,'ฐานข้อมูล(รายเดือน) ปี54 - 69'!7:7)</f>
        <v>783385.87381713011</v>
      </c>
      <c r="AK7" s="10">
        <f>+SUMIF('ฐานข้อมูล(รายเดือน) ปี54 - 69'!$77:$77,AK$3,'ฐานข้อมูล(รายเดือน) ปี54 - 69'!7:7)</f>
        <v>797249.17283756007</v>
      </c>
      <c r="AL7" s="10">
        <f>+SUMIF('ฐานข้อมูล(รายเดือน) ปี54 - 69'!$77:$77,AL$3,'ฐานข้อมูล(รายเดือน) ปี54 - 69'!7:7)</f>
        <v>31134.449141969995</v>
      </c>
    </row>
    <row r="8" spans="1:38" ht="24" thickBot="1">
      <c r="A8" s="6" t="s">
        <v>27</v>
      </c>
      <c r="B8" s="7">
        <f>+SUMIF('ฐานข้อมูล(รายเดือน) ปี33-53'!$77:$77,'ฐานข้อมูล(รายปี)'!B$3:B$3,'ฐานข้อมูล(รายเดือน) ปี33-53'!8:8)</f>
        <v>1793.7</v>
      </c>
      <c r="C8" s="7">
        <f>+SUMIF('ฐานข้อมูล(รายเดือน) ปี33-53'!$77:$77,'ฐานข้อมูล(รายปี)'!C$3:C$3,'ฐานข้อมูล(รายเดือน) ปี33-53'!8:8)</f>
        <v>2869.9</v>
      </c>
      <c r="D8" s="7">
        <f>+SUMIF('ฐานข้อมูล(รายเดือน) ปี33-53'!$77:$77,'ฐานข้อมูล(รายปี)'!D$3:D$3,'ฐานข้อมูล(รายเดือน) ปี33-53'!8:8)</f>
        <v>2884.1</v>
      </c>
      <c r="E8" s="7">
        <f>+SUMIF('ฐานข้อมูล(รายเดือน) ปี33-53'!$77:$77,'ฐานข้อมูล(รายปี)'!E$3:E$3,'ฐานข้อมูล(รายเดือน) ปี33-53'!8:8)</f>
        <v>3448.4</v>
      </c>
      <c r="F8" s="7">
        <f>+SUMIF('ฐานข้อมูล(รายเดือน) ปี33-53'!$77:$77,'ฐานข้อมูล(รายปี)'!F$3:F$3,'ฐานข้อมูล(รายเดือน) ปี33-53'!8:8)</f>
        <v>3602.7000000000003</v>
      </c>
      <c r="G8" s="7">
        <f>+SUMIF('ฐานข้อมูล(รายเดือน) ปี33-53'!$77:$77,'ฐานข้อมูล(รายปี)'!G$3:G$3,'ฐานข้อมูล(รายเดือน) ปี33-53'!8:8)</f>
        <v>3195.9999999999995</v>
      </c>
      <c r="H8" s="7">
        <f>+SUMIF('ฐานข้อมูล(รายเดือน) ปี33-53'!$77:$77,'ฐานข้อมูล(รายปี)'!H$3:H$3,'ฐานข้อมูล(รายเดือน) ปี33-53'!8:8)</f>
        <v>3429.82</v>
      </c>
      <c r="I8" s="7">
        <f>+SUMIF('ฐานข้อมูล(รายเดือน) ปี33-53'!$77:$77,'ฐานข้อมูล(รายปี)'!I$3:I$3,'ฐานข้อมูล(รายเดือน) ปี33-53'!8:8)</f>
        <v>5322.1</v>
      </c>
      <c r="J8" s="7">
        <f>+SUMIF('ฐานข้อมูล(รายเดือน) ปี33-53'!$77:$77,'ฐานข้อมูล(รายปี)'!J$3:J$3,'ฐานข้อมูล(รายเดือน) ปี33-53'!8:8)</f>
        <v>5316.2000000000007</v>
      </c>
      <c r="K8" s="7">
        <f>+SUMIF('ฐานข้อมูล(รายเดือน) ปี33-53'!$77:$77,'ฐานข้อมูล(รายปี)'!K$3:K$3,'ฐานข้อมูล(รายเดือน) ปี33-53'!8:8)</f>
        <v>10872.099999999999</v>
      </c>
      <c r="L8" s="7">
        <f>+SUMIF('ฐานข้อมูล(รายเดือน) ปี33-53'!$77:$77,'ฐานข้อมูล(รายปี)'!L$3:L$3,'ฐานข้อมูล(รายเดือน) ปี33-53'!8:8)</f>
        <v>10739.199999999999</v>
      </c>
      <c r="M8" s="7">
        <f>+SUMIF('ฐานข้อมูล(รายเดือน) ปี33-53'!$77:$77,'ฐานข้อมูล(รายปี)'!M$3:M$3,'ฐานข้อมูล(รายเดือน) ปี33-53'!8:8)</f>
        <v>17154.418000000001</v>
      </c>
      <c r="N8" s="7">
        <f>+SUMIF('ฐานข้อมูล(รายเดือน) ปี33-53'!$77:$77,'ฐานข้อมูล(รายปี)'!N$3:N$3,'ฐานข้อมูล(รายเดือน) ปี33-53'!8:8)</f>
        <v>19127.637299999999</v>
      </c>
      <c r="O8" s="7">
        <f>+SUMIF('ฐานข้อมูล(รายเดือน) ปี33-53'!$77:$77,'ฐานข้อมูล(รายปี)'!O$3:O$3,'ฐานข้อมูล(รายเดือน) ปี33-53'!8:8)</f>
        <v>21772.581273</v>
      </c>
      <c r="P8" s="7">
        <f>+SUMIF('ฐานข้อมูล(รายเดือน) ปี33-53'!$77:$77,'ฐานข้อมูล(รายปี)'!P$3:P$3,'ฐานข้อมูล(รายเดือน) ปี33-53'!8:8)</f>
        <v>31935.382689409998</v>
      </c>
      <c r="Q8" s="7">
        <f>+SUMIF('ฐานข้อมูล(รายเดือน) ปี33-53'!$77:$77,'ฐานข้อมูล(รายปี)'!Q$3:Q$3,'ฐานข้อมูล(รายเดือน) ปี33-53'!8:8)</f>
        <v>41177.568355000003</v>
      </c>
      <c r="R8" s="7">
        <f>+SUMIF('ฐานข้อมูล(รายเดือน) ปี33-53'!$77:$77,'ฐานข้อมูล(รายปี)'!R$3:R$3,'ฐานข้อมูล(รายเดือน) ปี33-53'!8:8)</f>
        <v>56524.178</v>
      </c>
      <c r="S8" s="7">
        <f>+SUMIF('ฐานข้อมูล(รายเดือน) ปี33-53'!$77:$77,'ฐานข้อมูล(รายปี)'!S$3:S$3,'ฐานข้อมูล(รายเดือน) ปี33-53'!8:8)</f>
        <v>65734.858041700005</v>
      </c>
      <c r="T8" s="7">
        <f>+SUMIF('ฐานข้อมูล(รายเดือน) ปี33-53'!$77:$77,'ฐานข้อมูล(รายปี)'!T$3:T$3,'ฐานข้อมูล(รายเดือน) ปี33-53'!8:8)</f>
        <v>74033.422779429995</v>
      </c>
      <c r="U8" s="7">
        <f>+SUMIF('ฐานข้อมูล(รายเดือน) ปี33-53'!$77:$77,'ฐานข้อมูล(รายปี)'!U$3:U$3,'ฐานข้อมูล(รายเดือน) ปี33-53'!8:8)</f>
        <v>90712.403839470004</v>
      </c>
      <c r="V8" s="7">
        <f>+SUMIF('ฐานข้อมูล(รายเดือน) ปี33-53'!$77:$77,'ฐานข้อมูล(รายปี)'!V$3:V$3,'ฐานข้อมูล(รายเดือน) ปี33-53'!8:8)</f>
        <v>67598.998213419996</v>
      </c>
      <c r="W8" s="7">
        <f>+SUMIF('ฐานข้อมูล(รายเดือน) ปี54 - 69'!$77:$77,W$3,'ฐานข้อมูล(รายเดือน) ปี54 - 69'!8:8)</f>
        <v>81444.349456929995</v>
      </c>
      <c r="X8" s="7">
        <f>+SUMIF('ฐานข้อมูล(รายเดือน) ปี54 - 69'!$77:$77,X$3,'ฐานข้อมูล(รายเดือน) ปี54 - 69'!8:8)</f>
        <v>94096.753222890009</v>
      </c>
      <c r="Y8" s="7">
        <f>+SUMIF('ฐานข้อมูล(รายเดือน) ปี54 - 69'!$77:$77,Y$3,'ฐานข้อมูล(รายเดือน) ปี54 - 69'!8:8)</f>
        <v>113291.27851040997</v>
      </c>
      <c r="Z8" s="7">
        <f>+SUMIF('ฐานข้อมูล(รายเดือน) ปี54 - 69'!$77:$77,Z$3,'ฐานข้อมูล(รายเดือน) ปี54 - 69'!8:8)</f>
        <v>102164.91010946</v>
      </c>
      <c r="AA8" s="7">
        <f>+SUMIF('ฐานข้อมูล(รายเดือน) ปี54 - 69'!$77:$77,AA$3,'ฐานข้อมูล(รายเดือน) ปี54 - 69'!8:8)</f>
        <v>83521.747983709982</v>
      </c>
      <c r="AB8" s="7">
        <f>+SUMIF('ฐานข้อมูล(รายเดือน) ปี54 - 69'!$77:$77,AB$3,'ฐานข้อมูล(รายเดือน) ปี54 - 69'!8:8)</f>
        <v>46297.493096269995</v>
      </c>
      <c r="AC8" s="7">
        <f>+SUMIF('ฐานข้อมูล(รายเดือน) ปี54 - 69'!$77:$77,AC$3,'ฐานข้อมูล(รายเดือน) ปี54 - 69'!8:8)</f>
        <v>39388.759988459999</v>
      </c>
      <c r="AD8" s="7">
        <f>+SUMIF('ฐานข้อมูล(รายเดือน) ปี54 - 69'!$77:$77,AD$3,'ฐานข้อมูล(รายเดือน) ปี54 - 69'!8:8)</f>
        <v>63678.730460239996</v>
      </c>
      <c r="AE8" s="7">
        <f>+SUMIF('ฐานข้อมูล(รายเดือน) ปี54 - 69'!$77:$77,AE$3,'ฐานข้อมูล(รายเดือน) ปี54 - 69'!8:8)</f>
        <v>99686.760401859996</v>
      </c>
      <c r="AF8" s="7">
        <f>+SUMIF('ฐานข้อมูล(รายเดือน) ปี54 - 69'!$77:$77,AF$3,'ฐานข้อมูล(รายเดือน) ปี54 - 69'!8:8)</f>
        <v>71239.495422630003</v>
      </c>
      <c r="AG8" s="7">
        <f>+SUMIF('ฐานข้อมูล(รายเดือน) ปี54 - 69'!$77:$77,AG$3,'ฐานข้อมูล(รายเดือน) ปี54 - 69'!8:8)</f>
        <v>50445.780910999994</v>
      </c>
      <c r="AH8" s="7">
        <f>+SUMIF('ฐานข้อมูล(รายเดือน) ปี54 - 69'!$77:$77,AH$3,'ฐานข้อมูล(รายเดือน) ปี54 - 69'!8:8)</f>
        <v>62857.638254759993</v>
      </c>
      <c r="AI8" s="7">
        <f>+SUMIF('ฐานข้อมูล(รายเดือน) ปี54 - 69'!$77:$77,AI$3,'ฐานข้อมูล(รายเดือน) ปี54 - 69'!8:8)</f>
        <v>48792.265242510002</v>
      </c>
      <c r="AJ8" s="7">
        <f>+SUMIF('ฐานข้อมูล(รายเดือน) ปี54 - 69'!$77:$77,AJ$3,'ฐานข้อมูล(รายเดือน) ปี54 - 69'!8:8)</f>
        <v>33833.135703150008</v>
      </c>
      <c r="AK8" s="7">
        <f>+SUMIF('ฐานข้อมูล(รายเดือน) ปี54 - 69'!$77:$77,AK$3,'ฐานข้อมูล(รายเดือน) ปี54 - 69'!8:8)</f>
        <v>27414.030177799996</v>
      </c>
      <c r="AL8" s="7">
        <f>+SUMIF('ฐานข้อมูล(รายเดือน) ปี54 - 69'!$77:$77,AL$3,'ฐานข้อมูล(รายเดือน) ปี54 - 69'!8:8)</f>
        <v>11.733888650000001</v>
      </c>
    </row>
    <row r="9" spans="1:38" ht="24" hidden="1" thickBot="1">
      <c r="A9" s="12" t="s">
        <v>28</v>
      </c>
      <c r="B9" s="13">
        <f>+SUMIF('ฐานข้อมูล(รายเดือน) ปี33-53'!$77:$77,'ฐานข้อมูล(รายปี)'!B$3:B$3,'ฐานข้อมูล(รายเดือน) ปี33-53'!9:9)</f>
        <v>88034.5</v>
      </c>
      <c r="C9" s="13">
        <f>+SUMIF('ฐานข้อมูล(รายเดือน) ปี33-53'!$77:$77,'ฐานข้อมูล(รายปี)'!C$3:C$3,'ฐานข้อมูล(รายเดือน) ปี33-53'!9:9)</f>
        <v>106182.59999999999</v>
      </c>
      <c r="D9" s="13">
        <f>+SUMIF('ฐานข้อมูล(รายเดือน) ปี33-53'!$77:$77,'ฐานข้อมูล(รายปี)'!D$3:D$3,'ฐานข้อมูล(รายเดือน) ปี33-53'!9:9)</f>
        <v>37782.799999999996</v>
      </c>
      <c r="E9" s="13">
        <f>+SUMIF('ฐานข้อมูล(รายเดือน) ปี33-53'!$77:$77,'ฐานข้อมูล(รายปี)'!E$3:E$3,'ฐานข้อมูล(รายเดือน) ปี33-53'!9:9)</f>
        <v>2739.2</v>
      </c>
      <c r="F9" s="13">
        <f>+SUMIF('ฐานข้อมูล(รายเดือน) ปี33-53'!$77:$77,'ฐานข้อมูล(รายปี)'!F$3:F$3,'ฐานข้อมูล(รายเดือน) ปี33-53'!9:9)</f>
        <v>1440.8999999999999</v>
      </c>
      <c r="G9" s="13">
        <f>+SUMIF('ฐานข้อมูล(รายเดือน) ปี33-53'!$77:$77,'ฐานข้อมูล(รายปี)'!G$3:G$3,'ฐานข้อมูล(รายเดือน) ปี33-53'!9:9)</f>
        <v>1082.0999999999999</v>
      </c>
      <c r="H9" s="13">
        <f>+SUMIF('ฐานข้อมูล(รายเดือน) ปี33-53'!$77:$77,'ฐานข้อมูล(รายปี)'!H$3:H$3,'ฐานข้อมูล(รายเดือน) ปี33-53'!9:9)</f>
        <v>571.99</v>
      </c>
      <c r="I9" s="13">
        <f>+SUMIF('ฐานข้อมูล(รายเดือน) ปี33-53'!$77:$77,'ฐานข้อมูล(รายปี)'!I$3:I$3,'ฐานข้อมูล(รายเดือน) ปี33-53'!9:9)</f>
        <v>264.29999999999995</v>
      </c>
      <c r="J9" s="13">
        <f>+SUMIF('ฐานข้อมูล(รายเดือน) ปี33-53'!$77:$77,'ฐานข้อมูล(รายปี)'!J$3:J$3,'ฐานข้อมูล(รายเดือน) ปี33-53'!9:9)</f>
        <v>341.7</v>
      </c>
      <c r="K9" s="13">
        <f>+SUMIF('ฐานข้อมูล(รายเดือน) ปี33-53'!$77:$77,'ฐานข้อมูล(รายปี)'!K$3:K$3,'ฐานข้อมูล(รายเดือน) ปี33-53'!9:9)</f>
        <v>185.49999999999997</v>
      </c>
      <c r="L9" s="13">
        <f>+SUMIF('ฐานข้อมูล(รายเดือน) ปี33-53'!$77:$77,'ฐานข้อมูล(รายปี)'!L$3:L$3,'ฐานข้อมูล(รายเดือน) ปี33-53'!9:9)</f>
        <v>126.1</v>
      </c>
      <c r="M9" s="13">
        <f>+SUMIF('ฐานข้อมูล(รายเดือน) ปี33-53'!$77:$77,'ฐานข้อมูล(รายปี)'!M$3:M$3,'ฐานข้อมูล(รายเดือน) ปี33-53'!9:9)</f>
        <v>83.900999999999996</v>
      </c>
      <c r="N9" s="13">
        <f>+SUMIF('ฐานข้อมูล(รายเดือน) ปี33-53'!$77:$77,'ฐานข้อมูล(รายปี)'!N$3:N$3,'ฐานข้อมูล(รายเดือน) ปี33-53'!9:9)</f>
        <v>98.506000000000014</v>
      </c>
      <c r="O9" s="13">
        <f>+SUMIF('ฐานข้อมูล(รายเดือน) ปี33-53'!$77:$77,'ฐานข้อมูล(รายปี)'!O$3:O$3,'ฐานข้อมูล(รายเดือน) ปี33-53'!9:9)</f>
        <v>44.62239151</v>
      </c>
      <c r="P9" s="13">
        <f>+SUMIF('ฐานข้อมูล(รายเดือน) ปี33-53'!$77:$77,'ฐานข้อมูล(รายปี)'!P$3:P$3,'ฐานข้อมูล(รายเดือน) ปี33-53'!9:9)</f>
        <v>0</v>
      </c>
      <c r="Q9" s="13">
        <f>+SUMIF('ฐานข้อมูล(รายเดือน) ปี33-53'!$77:$77,'ฐานข้อมูล(รายปี)'!Q$3:Q$3,'ฐานข้อมูล(รายเดือน) ปี33-53'!9:9)</f>
        <v>0</v>
      </c>
      <c r="R9" s="13">
        <f>+SUMIF('ฐานข้อมูล(รายเดือน) ปี33-53'!$77:$77,'ฐานข้อมูล(รายปี)'!R$3:R$3,'ฐานข้อมูล(รายเดือน) ปี33-53'!9:9)</f>
        <v>1.5200000000000005E-5</v>
      </c>
      <c r="S9" s="13">
        <f>+SUMIF('ฐานข้อมูล(รายเดือน) ปี33-53'!$77:$77,'ฐานข้อมูล(รายปี)'!S$3:S$3,'ฐานข้อมูล(รายเดือน) ปี33-53'!9:9)</f>
        <v>0</v>
      </c>
      <c r="T9" s="13">
        <f>+SUMIF('ฐานข้อมูล(รายเดือน) ปี33-53'!$77:$77,'ฐานข้อมูล(รายปี)'!T$3:T$3,'ฐานข้อมูล(รายเดือน) ปี33-53'!9:9)</f>
        <v>0</v>
      </c>
      <c r="U9" s="13">
        <f>+SUMIF('ฐานข้อมูล(รายเดือน) ปี33-53'!$77:$77,'ฐานข้อมูล(รายปี)'!U$3:U$3,'ฐานข้อมูล(รายเดือน) ปี33-53'!9:9)</f>
        <v>0</v>
      </c>
      <c r="V9" s="13">
        <f>+SUMIF('ฐานข้อมูล(รายเดือน) ปี33-53'!$77:$77,'ฐานข้อมูล(รายปี)'!V$3:V$3,'ฐานข้อมูล(รายเดือน) ปี33-53'!9:9)</f>
        <v>0</v>
      </c>
      <c r="W9" s="13">
        <f>+SUMIF('ฐานข้อมูล(รายเดือน) ปี54 - 69'!$77:$77,W$3,'ฐานข้อมูล(รายเดือน) ปี54 - 69'!9:9)</f>
        <v>0</v>
      </c>
      <c r="X9" s="13">
        <f>+SUMIF('ฐานข้อมูล(รายเดือน) ปี54 - 69'!$77:$77,X$3,'ฐานข้อมูล(รายเดือน) ปี54 - 69'!9:9)</f>
        <v>0</v>
      </c>
      <c r="Y9" s="13">
        <f>+SUMIF('ฐานข้อมูล(รายเดือน) ปี54 - 69'!$77:$77,Y$3,'ฐานข้อมูล(รายเดือน) ปี54 - 69'!9:9)</f>
        <v>0</v>
      </c>
      <c r="Z9" s="13">
        <f>+SUMIF('ฐานข้อมูล(รายเดือน) ปี54 - 69'!$77:$77,Z$3,'ฐานข้อมูล(รายเดือน) ปี54 - 69'!9:9)</f>
        <v>0</v>
      </c>
      <c r="AA9" s="13">
        <f>+SUMIF('ฐานข้อมูล(รายเดือน) ปี54 - 69'!$77:$77,AA$3,'ฐานข้อมูล(รายเดือน) ปี54 - 69'!9:9)</f>
        <v>0</v>
      </c>
      <c r="AB9" s="13">
        <f>+SUMIF('ฐานข้อมูล(รายเดือน) ปี54 - 69'!$77:$77,AB$3,'ฐานข้อมูล(รายเดือน) ปี54 - 69'!9:9)</f>
        <v>0</v>
      </c>
      <c r="AC9" s="13">
        <f>+SUMIF('ฐานข้อมูล(รายเดือน) ปี54 - 69'!$77:$77,AC$3,'ฐานข้อมูล(รายเดือน) ปี54 - 69'!9:9)</f>
        <v>0</v>
      </c>
      <c r="AD9" s="13">
        <f>+SUMIF('ฐานข้อมูล(รายเดือน) ปี54 - 69'!$77:$77,AD$3,'ฐานข้อมูล(รายเดือน) ปี54 - 69'!9:9)</f>
        <v>0</v>
      </c>
      <c r="AE9" s="13">
        <f>+SUMIF('ฐานข้อมูล(รายเดือน) ปี54 - 69'!$77:$77,AE$3,'ฐานข้อมูล(รายเดือน) ปี54 - 69'!9:9)</f>
        <v>0</v>
      </c>
      <c r="AF9" s="13">
        <f>+SUMIF('ฐานข้อมูล(รายเดือน) ปี54 - 69'!$77:$77,AF$3,'ฐานข้อมูล(รายเดือน) ปี54 - 69'!9:9)</f>
        <v>0</v>
      </c>
      <c r="AG9" s="13">
        <f>+SUMIF('ฐานข้อมูล(รายเดือน) ปี54 - 69'!$77:$77,AG$3,'ฐานข้อมูล(รายเดือน) ปี54 - 69'!9:9)</f>
        <v>0</v>
      </c>
      <c r="AH9" s="13">
        <f>+SUMIF('ฐานข้อมูล(รายเดือน) ปี54 - 69'!$77:$77,AH$3,'ฐานข้อมูล(รายเดือน) ปี54 - 69'!9:9)</f>
        <v>0</v>
      </c>
      <c r="AI9" s="13">
        <f>+SUMIF('ฐานข้อมูล(รายเดือน) ปี54 - 69'!$77:$77,AI$3,'ฐานข้อมูล(รายเดือน) ปี54 - 69'!9:9)</f>
        <v>0</v>
      </c>
      <c r="AJ9" s="13">
        <f>+SUMIF('ฐานข้อมูล(รายเดือน) ปี54 - 69'!$77:$77,AJ$3,'ฐานข้อมูล(รายเดือน) ปี54 - 69'!9:9)</f>
        <v>0</v>
      </c>
      <c r="AK9" s="13">
        <f>+SUMIF('ฐานข้อมูล(รายเดือน) ปี54 - 69'!$77:$77,AK$3,'ฐานข้อมูล(รายเดือน) ปี54 - 69'!9:9)</f>
        <v>0</v>
      </c>
      <c r="AL9" s="13">
        <f>+SUMIF('ฐานข้อมูล(รายเดือน) ปี54 - 69'!$77:$77,AL$3,'ฐานข้อมูล(รายเดือน) ปี54 - 69'!9:9)</f>
        <v>0</v>
      </c>
    </row>
    <row r="10" spans="1:38" ht="24" thickBot="1">
      <c r="A10" s="9" t="s">
        <v>29</v>
      </c>
      <c r="B10" s="10">
        <f>+SUMIF('ฐานข้อมูล(รายเดือน) ปี33-53'!$77:$77,'ฐานข้อมูล(รายปี)'!B$3:B$3,'ฐานข้อมูล(รายเดือน) ปี33-53'!10:10)</f>
        <v>0</v>
      </c>
      <c r="C10" s="10">
        <f>+SUMIF('ฐานข้อมูล(รายเดือน) ปี33-53'!$77:$77,'ฐานข้อมูล(รายปี)'!C$3:C$3,'ฐานข้อมูล(รายเดือน) ปี33-53'!10:10)</f>
        <v>0</v>
      </c>
      <c r="D10" s="10">
        <f>+SUMIF('ฐานข้อมูล(รายเดือน) ปี33-53'!$77:$77,'ฐานข้อมูล(รายปี)'!D$3:D$3,'ฐานข้อมูล(รายเดือน) ปี33-53'!10:10)</f>
        <v>66613.599999999991</v>
      </c>
      <c r="E10" s="10">
        <f>+SUMIF('ฐานข้อมูล(รายเดือน) ปี33-53'!$77:$77,'ฐานข้อมูล(รายปี)'!E$3:E$3,'ฐานข้อมูล(รายเดือน) ปี33-53'!10:10)</f>
        <v>112581.90000000001</v>
      </c>
      <c r="F10" s="10">
        <f>+SUMIF('ฐานข้อมูล(รายเดือน) ปี33-53'!$77:$77,'ฐานข้อมูล(รายปี)'!F$3:F$3,'ฐานข้อมูล(รายเดือน) ปี33-53'!10:10)</f>
        <v>134790.80000000002</v>
      </c>
      <c r="G10" s="10">
        <f>+SUMIF('ฐานข้อมูล(รายเดือน) ปี33-53'!$77:$77,'ฐานข้อมูล(รายปี)'!G$3:G$3,'ฐานข้อมูล(รายเดือน) ปี33-53'!10:10)</f>
        <v>163121.49999999997</v>
      </c>
      <c r="H10" s="10">
        <f>+SUMIF('ฐานข้อมูล(รายเดือน) ปี33-53'!$77:$77,'ฐานข้อมูล(รายปี)'!H$3:H$3,'ฐานข้อมูล(รายเดือน) ปี33-53'!10:10)</f>
        <v>184227.43</v>
      </c>
      <c r="I10" s="10">
        <f>+SUMIF('ฐานข้อมูล(รายเดือน) ปี33-53'!$77:$77,'ฐานข้อมูล(รายปี)'!I$3:I$3,'ฐานข้อมูล(รายเดือน) ปี33-53'!10:10)</f>
        <v>195813.09999999998</v>
      </c>
      <c r="J10" s="10">
        <f>+SUMIF('ฐานข้อมูล(รายเดือน) ปี33-53'!$77:$77,'ฐานข้อมูล(รายปี)'!J$3:J$3,'ฐานข้อมูล(รายเดือน) ปี33-53'!10:10)</f>
        <v>232387.59999999998</v>
      </c>
      <c r="K10" s="10">
        <f>+SUMIF('ฐานข้อมูล(รายเดือน) ปี33-53'!$77:$77,'ฐานข้อมูล(รายปี)'!K$3:K$3,'ฐานข้อมูล(รายเดือน) ปี33-53'!10:10)</f>
        <v>201975.80000000002</v>
      </c>
      <c r="L10" s="10">
        <f>+SUMIF('ฐานข้อมูล(รายเดือน) ปี33-53'!$77:$77,'ฐานข้อมูล(รายปี)'!L$3:L$3,'ฐานข้อมูล(รายเดือน) ปี33-53'!10:10)</f>
        <v>192509.7</v>
      </c>
      <c r="M10" s="10">
        <f>+SUMIF('ฐานข้อมูล(รายเดือน) ปี33-53'!$77:$77,'ฐานข้อมูล(รายปี)'!M$3:M$3,'ฐานข้อมูล(รายเดือน) ปี33-53'!10:10)</f>
        <v>215356.136</v>
      </c>
      <c r="N10" s="10">
        <f>+SUMIF('ฐานข้อมูล(รายเดือน) ปี33-53'!$77:$77,'ฐานข้อมูล(รายปี)'!N$3:N$3,'ฐานข้อมูล(รายเดือน) ปี33-53'!10:10)</f>
        <v>228196.18498799999</v>
      </c>
      <c r="O10" s="10">
        <f>+SUMIF('ฐานข้อมูล(รายเดือน) ปี33-53'!$77:$77,'ฐานข้อมูล(รายปี)'!O$3:O$3,'ฐานข้อมูล(รายเดือน) ปี33-53'!10:10)</f>
        <v>261187.85100000002</v>
      </c>
      <c r="P10" s="10">
        <f>+SUMIF('ฐานข้อมูล(รายเดือน) ปี33-53'!$77:$77,'ฐานข้อมูล(รายปี)'!P$3:P$3,'ฐานข้อมูล(รายเดือน) ปี33-53'!10:10)</f>
        <v>316098.18594642938</v>
      </c>
      <c r="Q10" s="10">
        <f>+SUMIF('ฐานข้อมูล(รายเดือน) ปี33-53'!$77:$77,'ฐานข้อมูล(รายปี)'!Q$3:Q$3,'ฐานข้อมูล(รายเดือน) ปี33-53'!10:10)</f>
        <v>385717.94500000001</v>
      </c>
      <c r="R10" s="10">
        <f>+SUMIF('ฐานข้อมูล(รายเดือน) ปี33-53'!$77:$77,'ฐานข้อมูล(รายปี)'!R$3:R$3,'ฐานข้อมูล(รายเดือน) ปี33-53'!10:10)</f>
        <v>417766.43</v>
      </c>
      <c r="S10" s="10">
        <f>+SUMIF('ฐานข้อมูล(รายเดือน) ปี33-53'!$77:$77,'ฐานข้อมูล(รายปี)'!S$3:S$3,'ฐานข้อมูล(รายเดือน) ปี33-53'!10:10)</f>
        <v>434700.39750193898</v>
      </c>
      <c r="T10" s="10">
        <f>+SUMIF('ฐานข้อมูล(รายเดือน) ปี33-53'!$77:$77,'ฐานข้อมูล(รายปี)'!T$3:T$3,'ฐานข้อมูล(รายเดือน) ปี33-53'!10:10)</f>
        <v>503483.55218331894</v>
      </c>
      <c r="U10" s="10">
        <f>+SUMIF('ฐานข้อมูล(รายเดือน) ปี33-53'!$77:$77,'ฐานข้อมูล(รายปี)'!U$3:U$3,'ฐานข้อมูล(รายเดือน) ปี33-53'!10:10)</f>
        <v>431775.378715406</v>
      </c>
      <c r="V10" s="10">
        <f>+SUMIF('ฐานข้อมูล(รายเดือน) ปี33-53'!$77:$77,'ฐานข้อมูล(รายปี)'!V$3:V$3,'ฐานข้อมูล(รายเดือน) ปี33-53'!10:10)</f>
        <v>502259.80197958194</v>
      </c>
      <c r="W10" s="10">
        <f>+SUMIF('ฐานข้อมูล(รายเดือน) ปี54 - 69'!$77:$77,W$3,'ฐานข้อมูล(รายเดือน) ปี54 - 69'!10:10)</f>
        <v>577724.68467361643</v>
      </c>
      <c r="X10" s="10">
        <f>+SUMIF('ฐานข้อมูล(รายเดือน) ปี54 - 69'!$77:$77,X$3,'ฐานข้อมูล(รายเดือน) ปี54 - 69'!10:10)</f>
        <v>659803.62446899002</v>
      </c>
      <c r="Y10" s="10">
        <f>+SUMIF('ฐานข้อมูล(รายเดือน) ปี54 - 69'!$77:$77,Y$3,'ฐานข้อมูล(รายเดือน) ปี54 - 69'!10:10)</f>
        <v>698384.49776713899</v>
      </c>
      <c r="Z10" s="10">
        <f>+SUMIF('ฐานข้อมูล(รายเดือน) ปี54 - 69'!$77:$77,Z$3,'ฐานข้อมูล(รายเดือน) ปี54 - 69'!10:10)</f>
        <v>711523.41765241616</v>
      </c>
      <c r="AA10" s="10">
        <f>+SUMIF('ฐานข้อมูล(รายเดือน) ปี54 - 69'!$77:$77,AA$3,'ฐานข้อมูล(รายเดือน) ปี54 - 69'!10:10)</f>
        <v>709031.58901071909</v>
      </c>
      <c r="AB10" s="10">
        <f>+SUMIF('ฐานข้อมูล(รายเดือน) ปี54 - 69'!$77:$77,AB$3,'ฐานข้อมูล(รายเดือน) ปี54 - 69'!10:10)</f>
        <v>716383.69390586286</v>
      </c>
      <c r="AC10" s="10">
        <f>+SUMIF('ฐานข้อมูล(รายเดือน) ปี54 - 69'!$77:$77,AC$3,'ฐานข้อมูล(รายเดือน) ปี54 - 69'!10:10)</f>
        <v>742249.60717378987</v>
      </c>
      <c r="AD10" s="10">
        <f>+SUMIF('ฐานข้อมูล(รายเดือน) ปี54 - 69'!$77:$77,AD$3,'ฐานข้อมูล(รายเดือน) ปี54 - 69'!10:10)</f>
        <v>792998.55440362007</v>
      </c>
      <c r="AE10" s="10">
        <f>+SUMIF('ฐานข้อมูล(รายเดือน) ปี54 - 69'!$77:$77,AE$3,'ฐานข้อมูล(รายเดือน) ปี54 - 69'!10:10)</f>
        <v>799663.99818318</v>
      </c>
      <c r="AF10" s="10">
        <f>+SUMIF('ฐานข้อมูล(รายเดือน) ปี54 - 69'!$77:$77,AF$3,'ฐานข้อมูล(รายเดือน) ปี54 - 69'!10:10)</f>
        <v>745017.16958242992</v>
      </c>
      <c r="AG10" s="10">
        <f>+SUMIF('ฐานข้อมูล(รายเดือน) ปี54 - 69'!$77:$77,AG$3,'ฐานข้อมูล(รายเดือน) ปี54 - 69'!10:10)</f>
        <v>793243.114647771</v>
      </c>
      <c r="AH10" s="10">
        <f>+SUMIF('ฐานข้อมูล(รายเดือน) ปี54 - 69'!$77:$77,AH$3,'ฐานข้อมูล(รายเดือน) ปี54 - 69'!10:10)</f>
        <v>930121.871014248</v>
      </c>
      <c r="AI10" s="10">
        <f>+SUMIF('ฐานข้อมูล(รายเดือน) ปี54 - 69'!$77:$77,AI$3,'ฐานข้อมูล(รายเดือน) ปี54 - 69'!10:10)</f>
        <v>913580.88659256301</v>
      </c>
      <c r="AJ10" s="10">
        <f>+SUMIF('ฐานข้อมูล(รายเดือน) ปี54 - 69'!$77:$77,AJ$3,'ฐานข้อมูล(รายเดือน) ปี54 - 69'!10:10)</f>
        <v>947320.218352478</v>
      </c>
      <c r="AK10" s="10">
        <f>+SUMIF('ฐานข้อมูล(รายเดือน) ปี54 - 69'!$77:$77,AK$3,'ฐานข้อมูล(รายเดือน) ปี54 - 69'!10:10)</f>
        <v>992829.098672817</v>
      </c>
      <c r="AL10" s="10">
        <f>+SUMIF('ฐานข้อมูล(รายเดือน) ปี54 - 69'!$77:$77,AL$3,'ฐานข้อมูล(รายเดือน) ปี54 - 69'!10:10)</f>
        <v>81134.865963958</v>
      </c>
    </row>
    <row r="11" spans="1:38" ht="24" thickBot="1">
      <c r="A11" s="6" t="s">
        <v>30</v>
      </c>
      <c r="B11" s="43">
        <f>+SUMIF('ฐานข้อมูล(รายเดือน) ปี33-53'!$77:$77,'ฐานข้อมูล(รายปี)'!B$3:B$3,'ฐานข้อมูล(รายเดือน) ปี33-53'!11:11)</f>
        <v>0</v>
      </c>
      <c r="C11" s="43">
        <f>+SUMIF('ฐานข้อมูล(รายเดือน) ปี33-53'!$77:$77,'ฐานข้อมูล(รายปี)'!C$3:C$3,'ฐานข้อมูล(รายเดือน) ปี33-53'!11:11)</f>
        <v>0</v>
      </c>
      <c r="D11" s="43">
        <f>+SUMIF('ฐานข้อมูล(รายเดือน) ปี33-53'!$77:$77,'ฐานข้อมูล(รายปี)'!D$3:D$3,'ฐานข้อมูล(รายเดือน) ปี33-53'!11:11)</f>
        <v>9628.9</v>
      </c>
      <c r="E11" s="43">
        <f>+SUMIF('ฐานข้อมูล(รายเดือน) ปี33-53'!$77:$77,'ฐานข้อมูล(รายปี)'!E$3:E$3,'ฐานข้อมูล(รายเดือน) ปี33-53'!11:11)</f>
        <v>16764.2</v>
      </c>
      <c r="F11" s="43">
        <f>+SUMIF('ฐานข้อมูล(รายเดือน) ปี33-53'!$77:$77,'ฐานข้อมูล(รายปี)'!F$3:F$3,'ฐานข้อมูล(รายเดือน) ปี33-53'!11:11)</f>
        <v>21227.399999999998</v>
      </c>
      <c r="G11" s="43">
        <f>+SUMIF('ฐานข้อมูล(รายเดือน) ปี33-53'!$77:$77,'ฐานข้อมูล(รายปี)'!G$3:G$3,'ฐานข้อมูล(รายเดือน) ปี33-53'!11:11)</f>
        <v>28311.300000000003</v>
      </c>
      <c r="H11" s="43">
        <f>+SUMIF('ฐานข้อมูล(รายเดือน) ปี33-53'!$77:$77,'ฐานข้อมูล(รายปี)'!H$3:H$3,'ฐานข้อมูล(รายเดือน) ปี33-53'!11:11)</f>
        <v>33409.629999999997</v>
      </c>
      <c r="I11" s="43">
        <f>+SUMIF('ฐานข้อมูล(รายเดือน) ปี33-53'!$77:$77,'ฐานข้อมูล(รายปี)'!I$3:I$3,'ฐานข้อมูล(รายเดือน) ปี33-53'!11:11)</f>
        <v>34285.799999999996</v>
      </c>
      <c r="J11" s="43">
        <f>+SUMIF('ฐานข้อมูล(รายเดือน) ปี33-53'!$77:$77,'ฐานข้อมูล(รายปี)'!J$3:J$3,'ฐานข้อมูล(รายเดือน) ปี33-53'!11:11)</f>
        <v>35241.1</v>
      </c>
      <c r="K11" s="43">
        <f>+SUMIF('ฐานข้อมูล(รายเดือน) ปี33-53'!$77:$77,'ฐานข้อมูล(รายปี)'!K$3:K$3,'ฐานข้อมูล(รายเดือน) ปี33-53'!11:11)</f>
        <v>21311.4</v>
      </c>
      <c r="L11" s="43">
        <f>+SUMIF('ฐานข้อมูล(รายเดือน) ปี33-53'!$77:$77,'ฐานข้อมูล(รายปี)'!L$3:L$3,'ฐานข้อมูล(รายเดือน) ปี33-53'!11:11)</f>
        <v>17015.3</v>
      </c>
      <c r="M11" s="43">
        <f>+SUMIF('ฐานข้อมูล(รายเดือน) ปี33-53'!$77:$77,'ฐานข้อมูล(รายปี)'!M$3:M$3,'ฐานข้อมูล(รายเดือน) ปี33-53'!11:11)</f>
        <v>12851.723</v>
      </c>
      <c r="N11" s="43">
        <f>+SUMIF('ฐานข้อมูล(รายเดือน) ปี33-53'!$77:$77,'ฐานข้อมูล(รายปี)'!N$3:N$3,'ฐานข้อมูล(รายเดือน) ปี33-53'!11:11)</f>
        <v>13715.416999999999</v>
      </c>
      <c r="O11" s="43">
        <f>+SUMIF('ฐานข้อมูล(รายเดือน) ปี33-53'!$77:$77,'ฐานข้อมูล(รายปี)'!O$3:O$3,'ฐานข้อมูล(รายเดือน) ปี33-53'!11:11)</f>
        <v>12756.840896240001</v>
      </c>
      <c r="P11" s="43">
        <f>+SUMIF('ฐานข้อมูล(รายเดือน) ปี33-53'!$77:$77,'ฐานข้อมูล(รายปี)'!P$3:P$3,'ฐานข้อมูล(รายเดือน) ปี33-53'!11:11)</f>
        <v>20024.309605080001</v>
      </c>
      <c r="Q11" s="43">
        <f>+SUMIF('ฐานข้อมูล(รายเดือน) ปี33-53'!$77:$77,'ฐานข้อมูล(รายปี)'!Q$3:Q$3,'ฐานข้อมูล(รายเดือน) ปี33-53'!11:11)</f>
        <v>26304.359065923996</v>
      </c>
      <c r="R11" s="43">
        <f>+SUMIF('ฐานข้อมูล(รายเดือน) ปี33-53'!$77:$77,'ฐานข้อมูล(รายปี)'!R$3:R$3,'ฐานข้อมูล(รายเดือน) ปี33-53'!11:11)</f>
        <v>30622.715</v>
      </c>
      <c r="S11" s="43">
        <f>+SUMIF('ฐานข้อมูล(รายเดือน) ปี33-53'!$77:$77,'ฐานข้อมูล(รายปี)'!S$3:S$3,'ฐานข้อมูล(รายเดือน) ปี33-53'!11:11)</f>
        <v>34405.816867075446</v>
      </c>
      <c r="T11" s="43">
        <f>+SUMIF('ฐานข้อมูล(รายเดือน) ปี33-53'!$77:$77,'ฐานข้อมูล(รายปี)'!T$3:T$3,'ฐานข้อมูล(รายเดือน) ปี33-53'!11:11)</f>
        <v>25132.640425990914</v>
      </c>
      <c r="U11" s="43">
        <f>+SUMIF('ฐานข้อมูล(รายเดือน) ปี33-53'!$77:$77,'ฐานข้อมูล(รายปี)'!U$3:U$3,'ฐานข้อมูล(รายเดือน) ปี33-53'!11:11)</f>
        <v>18099.036902437314</v>
      </c>
      <c r="V11" s="43">
        <f>+SUMIF('ฐานข้อมูล(รายเดือน) ปี33-53'!$77:$77,'ฐานข้อมูล(รายปี)'!V$3:V$3,'ฐานข้อมูล(รายเดือน) ปี33-53'!11:11)</f>
        <v>22891.95937558181</v>
      </c>
      <c r="W11" s="43">
        <f>+SUMIF('ฐานข้อมูล(รายเดือน) ปี54 - 69'!$77:$77,W$3,'ฐานข้อมูล(รายเดือน) ปี54 - 69'!11:11)</f>
        <v>35614.223230801414</v>
      </c>
      <c r="X11" s="43">
        <f>+SUMIF('ฐานข้อมูล(รายเดือน) ปี54 - 69'!$77:$77,X$3,'ฐานข้อมูล(รายเดือน) ปี54 - 69'!11:11)</f>
        <v>41056.550994831181</v>
      </c>
      <c r="Y11" s="43">
        <f>+SUMIF('ฐานข้อมูล(รายเดือน) ปี54 - 69'!$77:$77,Y$3,'ฐานข้อมูล(รายเดือน) ปี54 - 69'!11:11)</f>
        <v>48770.631389939139</v>
      </c>
      <c r="Z11" s="43">
        <f>+SUMIF('ฐานข้อมูล(รายเดือน) ปี54 - 69'!$77:$77,Z$3,'ฐานข้อมูล(รายเดือน) ปี54 - 69'!11:11)</f>
        <v>53033.963097843625</v>
      </c>
      <c r="AA11" s="43">
        <f>+SUMIF('ฐานข้อมูล(รายเดือน) ปี54 - 69'!$77:$77,AA$3,'ฐานข้อมูล(รายเดือน) ปี54 - 69'!11:11)</f>
        <v>54175.08799108697</v>
      </c>
      <c r="AB11" s="43">
        <f>+SUMIF('ฐานข้อมูล(รายเดือน) ปี54 - 69'!$77:$77,AB$3,'ฐานข้อมูล(รายเดือน) ปี54 - 69'!11:11)</f>
        <v>56249.310459983535</v>
      </c>
      <c r="AC11" s="43">
        <f>+SUMIF('ฐานข้อมูล(รายเดือน) ปี54 - 69'!$77:$77,AC$3,'ฐานข้อมูล(รายเดือน) ปี54 - 69'!11:11)</f>
        <v>55732.727999999996</v>
      </c>
      <c r="AD11" s="43">
        <f>+SUMIF('ฐานข้อมูล(รายเดือน) ปี54 - 69'!$77:$77,AD$3,'ฐานข้อมูล(รายเดือน) ปี54 - 69'!11:11)</f>
        <v>60374.867497300016</v>
      </c>
      <c r="AE11" s="43">
        <f>+SUMIF('ฐานข้อมูล(รายเดือน) ปี54 - 69'!$77:$77,AE$3,'ฐานข้อมูล(รายเดือน) ปี54 - 69'!11:11)</f>
        <v>62056.133411029994</v>
      </c>
      <c r="AF11" s="43">
        <f>+SUMIF('ฐานข้อมูล(รายเดือน) ปี54 - 69'!$77:$77,AF$3,'ฐานข้อมูล(รายเดือน) ปี54 - 69'!11:11)</f>
        <v>57587.184390580005</v>
      </c>
      <c r="AG11" s="43">
        <f>+SUMIF('ฐานข้อมูล(รายเดือน) ปี54 - 69'!$77:$77,AG$3,'ฐานข้อมูล(รายเดือน) ปี54 - 69'!11:11)</f>
        <v>56635.59355148</v>
      </c>
      <c r="AH11" s="43">
        <f>+SUMIF('ฐานข้อมูล(รายเดือน) ปี54 - 69'!$77:$77,AH$3,'ฐานข้อมูล(รายเดือน) ปี54 - 69'!11:11)</f>
        <v>59285.70602138</v>
      </c>
      <c r="AI11" s="43">
        <f>+SUMIF('ฐานข้อมูล(รายเดือน) ปี54 - 69'!$77:$77,AI$3,'ฐานข้อมูล(รายเดือน) ปี54 - 69'!11:11)</f>
        <v>67631.560857859993</v>
      </c>
      <c r="AJ11" s="43">
        <f>+SUMIF('ฐานข้อมูล(รายเดือน) ปี54 - 69'!$77:$77,AJ$3,'ฐานข้อมูล(รายเดือน) ปี54 - 69'!11:11)</f>
        <v>69342.995394559999</v>
      </c>
      <c r="AK11" s="43">
        <f>+SUMIF('ฐานข้อมูล(รายเดือน) ปี54 - 69'!$77:$77,AK$3,'ฐานข้อมูล(รายเดือน) ปี54 - 69'!11:11)</f>
        <v>66871.621870490024</v>
      </c>
      <c r="AL11" s="43">
        <f>+SUMIF('ฐานข้อมูล(รายเดือน) ปี54 - 69'!$77:$77,AL$3,'ฐานข้อมูล(รายเดือน) ปี54 - 69'!11:11)</f>
        <v>5430.1061888199993</v>
      </c>
    </row>
    <row r="12" spans="1:38" ht="24" thickBot="1">
      <c r="A12" s="9" t="s">
        <v>31</v>
      </c>
      <c r="B12" s="10">
        <f>+SUMIF('ฐานข้อมูล(รายเดือน) ปี33-53'!$77:$77,'ฐานข้อมูล(รายปี)'!B$3:B$3,'ฐานข้อมูล(รายเดือน) ปี33-53'!12:12)</f>
        <v>0</v>
      </c>
      <c r="C12" s="10">
        <f>+SUMIF('ฐานข้อมูล(รายเดือน) ปี33-53'!$77:$77,'ฐานข้อมูล(รายปี)'!C$3:C$3,'ฐานข้อมูล(รายเดือน) ปี33-53'!12:12)</f>
        <v>0</v>
      </c>
      <c r="D12" s="10">
        <f>+SUMIF('ฐานข้อมูล(รายเดือน) ปี33-53'!$77:$77,'ฐานข้อมูล(รายปี)'!D$3:D$3,'ฐานข้อมูล(รายเดือน) ปี33-53'!12:12)</f>
        <v>0</v>
      </c>
      <c r="E12" s="10">
        <f>+SUMIF('ฐานข้อมูล(รายเดือน) ปี33-53'!$77:$77,'ฐานข้อมูล(รายปี)'!E$3:E$3,'ฐานข้อมูล(รายเดือน) ปี33-53'!12:12)</f>
        <v>0</v>
      </c>
      <c r="F12" s="10">
        <f>+SUMIF('ฐานข้อมูล(รายเดือน) ปี33-53'!$77:$77,'ฐานข้อมูล(รายปี)'!F$3:F$3,'ฐานข้อมูล(รายเดือน) ปี33-53'!12:12)</f>
        <v>0</v>
      </c>
      <c r="G12" s="10">
        <f>+SUMIF('ฐานข้อมูล(รายเดือน) ปี33-53'!$77:$77,'ฐานข้อมูล(รายปี)'!G$3:G$3,'ฐานข้อมูล(รายเดือน) ปี33-53'!12:12)</f>
        <v>0</v>
      </c>
      <c r="H12" s="10">
        <f>+SUMIF('ฐานข้อมูล(รายเดือน) ปี33-53'!$77:$77,'ฐานข้อมูล(รายปี)'!H$3:H$3,'ฐานข้อมูล(รายเดือน) ปี33-53'!12:12)</f>
        <v>0</v>
      </c>
      <c r="I12" s="10">
        <f>+SUMIF('ฐานข้อมูล(รายเดือน) ปี33-53'!$77:$77,'ฐานข้อมูล(รายปี)'!I$3:I$3,'ฐานข้อมูล(รายเดือน) ปี33-53'!12:12)</f>
        <v>0</v>
      </c>
      <c r="J12" s="10">
        <f>+SUMIF('ฐานข้อมูล(รายเดือน) ปี33-53'!$77:$77,'ฐานข้อมูล(รายปี)'!J$3:J$3,'ฐานข้อมูล(รายเดือน) ปี33-53'!12:12)</f>
        <v>0</v>
      </c>
      <c r="K12" s="10">
        <f>+SUMIF('ฐานข้อมูล(รายเดือน) ปี33-53'!$77:$77,'ฐานข้อมูล(รายปี)'!K$3:K$3,'ฐานข้อมูล(รายเดือน) ปี33-53'!12:12)</f>
        <v>0</v>
      </c>
      <c r="L12" s="10">
        <f>+SUMIF('ฐานข้อมูล(รายเดือน) ปี33-53'!$77:$77,'ฐานข้อมูล(รายปี)'!L$3:L$3,'ฐานข้อมูล(รายเดือน) ปี33-53'!12:12)</f>
        <v>0</v>
      </c>
      <c r="M12" s="10">
        <f>+SUMIF('ฐานข้อมูล(รายเดือน) ปี33-53'!$77:$77,'ฐานข้อมูล(รายปี)'!M$3:M$3,'ฐานข้อมูล(รายเดือน) ปี33-53'!12:12)</f>
        <v>0</v>
      </c>
      <c r="N12" s="10">
        <f>+SUMIF('ฐานข้อมูล(รายเดือน) ปี33-53'!$77:$77,'ฐานข้อมูล(รายปี)'!N$3:N$3,'ฐานข้อมูล(รายเดือน) ปี33-53'!12:12)</f>
        <v>0</v>
      </c>
      <c r="O12" s="10">
        <f>+SUMIF('ฐานข้อมูล(รายเดือน) ปี33-53'!$77:$77,'ฐานข้อมูล(รายปี)'!O$3:O$3,'ฐานข้อมูล(รายเดือน) ปี33-53'!12:12)</f>
        <v>0</v>
      </c>
      <c r="P12" s="10">
        <f>+SUMIF('ฐานข้อมูล(รายเดือน) ปี33-53'!$77:$77,'ฐานข้อมูล(รายปี)'!P$3:P$3,'ฐานข้อมูล(รายเดือน) ปี33-53'!12:12)</f>
        <v>0</v>
      </c>
      <c r="Q12" s="10">
        <f>+SUMIF('ฐานข้อมูล(รายเดือน) ปี33-53'!$77:$77,'ฐานข้อมูล(รายปี)'!Q$3:Q$3,'ฐานข้อมูล(รายเดือน) ปี33-53'!12:12)</f>
        <v>0</v>
      </c>
      <c r="R12" s="10">
        <f>+SUMIF('ฐานข้อมูล(รายเดือน) ปี33-53'!$77:$77,'ฐานข้อมูล(รายปี)'!R$3:R$3,'ฐานข้อมูล(รายเดือน) ปี33-53'!12:12)</f>
        <v>0</v>
      </c>
      <c r="S12" s="10">
        <f>+SUMIF('ฐานข้อมูล(รายเดือน) ปี33-53'!$77:$77,'ฐานข้อมูล(รายปี)'!S$3:S$3,'ฐานข้อมูล(รายเดือน) ปี33-53'!12:12)</f>
        <v>0</v>
      </c>
      <c r="T12" s="10">
        <f>+SUMIF('ฐานข้อมูล(รายเดือน) ปี33-53'!$77:$77,'ฐานข้อมูล(รายปี)'!T$3:T$3,'ฐานข้อมูล(รายเดือน) ปี33-53'!12:12)</f>
        <v>0</v>
      </c>
      <c r="U12" s="10">
        <f>+SUMIF('ฐานข้อมูล(รายเดือน) ปี33-53'!$77:$77,'ฐานข้อมูล(รายปี)'!U$3:U$3,'ฐานข้อมูล(รายเดือน) ปี33-53'!12:12)</f>
        <v>0</v>
      </c>
      <c r="V12" s="10">
        <f>+SUMIF('ฐานข้อมูล(รายเดือน) ปี33-53'!$77:$77,'ฐานข้อมูล(รายปี)'!V$3:V$3,'ฐานข้อมูล(รายเดือน) ปี33-53'!12:12)</f>
        <v>0</v>
      </c>
      <c r="W12" s="10">
        <f>+SUMIF('ฐานข้อมูล(รายเดือน) ปี54 - 69'!$77:$77,W$3,'ฐานข้อมูล(รายเดือน) ปี54 - 69'!12:12)</f>
        <v>0</v>
      </c>
      <c r="X12" s="10">
        <f>+SUMIF('ฐานข้อมูล(รายเดือน) ปี54 - 69'!$77:$77,X$3,'ฐานข้อมูล(รายเดือน) ปี54 - 69'!12:12)</f>
        <v>0</v>
      </c>
      <c r="Y12" s="10">
        <f>+SUMIF('ฐานข้อมูล(รายเดือน) ปี54 - 69'!$77:$77,Y$3,'ฐานข้อมูล(รายเดือน) ปี54 - 69'!12:12)</f>
        <v>0</v>
      </c>
      <c r="Z12" s="10">
        <f>+SUMIF('ฐานข้อมูล(รายเดือน) ปี54 - 69'!$77:$77,Z$3,'ฐานข้อมูล(รายเดือน) ปี54 - 69'!12:12)</f>
        <v>0</v>
      </c>
      <c r="AA12" s="10">
        <f>+SUMIF('ฐานข้อมูล(รายเดือน) ปี54 - 69'!$77:$77,AA$3,'ฐานข้อมูล(รายเดือน) ปี54 - 69'!12:12)</f>
        <v>0</v>
      </c>
      <c r="AB12" s="10">
        <f>+SUMIF('ฐานข้อมูล(รายเดือน) ปี54 - 69'!$77:$77,AB$3,'ฐานข้อมูล(รายเดือน) ปี54 - 69'!12:12)</f>
        <v>0</v>
      </c>
      <c r="AC12" s="10">
        <f>+SUMIF('ฐานข้อมูล(รายเดือน) ปี54 - 69'!$77:$77,AC$3,'ฐานข้อมูล(รายเดือน) ปี54 - 69'!12:12)</f>
        <v>65.075000000000003</v>
      </c>
      <c r="AD12" s="10">
        <f>+SUMIF('ฐานข้อมูล(รายเดือน) ปี54 - 69'!$77:$77,AD$3,'ฐานข้อมูล(รายเดือน) ปี54 - 69'!12:12)</f>
        <v>219.19473615000001</v>
      </c>
      <c r="AE12" s="10">
        <f>+SUMIF('ฐานข้อมูล(รายเดือน) ปี54 - 69'!$77:$77,AE$3,'ฐานข้อมูล(รายเดือน) ปี54 - 69'!12:12)</f>
        <v>450.60634210000006</v>
      </c>
      <c r="AF12" s="10">
        <f>+SUMIF('ฐานข้อมูล(รายเดือน) ปี54 - 69'!$77:$77,AF$3,'ฐานข้อมูล(รายเดือน) ปี54 - 69'!12:12)</f>
        <v>158.94074190000003</v>
      </c>
      <c r="AG12" s="10">
        <f>+SUMIF('ฐานข้อมูล(รายเดือน) ปี54 - 69'!$77:$77,AG$3,'ฐานข้อมูล(รายเดือน) ปี54 - 69'!12:12)</f>
        <v>408.68247696000003</v>
      </c>
      <c r="AH12" s="10">
        <f>+SUMIF('ฐานข้อมูล(รายเดือน) ปี54 - 69'!$77:$77,AH$3,'ฐานข้อมูล(รายเดือน) ปี54 - 69'!12:12)</f>
        <v>473.52722752999989</v>
      </c>
      <c r="AI12" s="10">
        <f>+SUMIF('ฐานข้อมูล(รายเดือน) ปี54 - 69'!$77:$77,AI$3,'ฐานข้อมูล(รายเดือน) ปี54 - 69'!12:12)</f>
        <v>740.87205445000006</v>
      </c>
      <c r="AJ12" s="10">
        <f>+SUMIF('ฐานข้อมูล(รายเดือน) ปี54 - 69'!$77:$77,AJ$3,'ฐานข้อมูล(รายเดือน) ปี54 - 69'!12:12)</f>
        <v>1535.63938835</v>
      </c>
      <c r="AK12" s="10">
        <f>+SUMIF('ฐานข้อมูล(รายเดือน) ปี54 - 69'!$77:$77,AK$3,'ฐานข้อมูล(รายเดือน) ปี54 - 69'!12:12)</f>
        <v>1185.76701609</v>
      </c>
      <c r="AL12" s="10">
        <f>+SUMIF('ฐานข้อมูล(รายเดือน) ปี54 - 69'!$77:$77,AL$3,'ฐานข้อมูล(รายเดือน) ปี54 - 69'!12:12)</f>
        <v>47.149223410000005</v>
      </c>
    </row>
    <row r="13" spans="1:38" ht="24" thickBot="1">
      <c r="A13" s="6" t="s">
        <v>32</v>
      </c>
      <c r="B13" s="43">
        <f>+SUMIF('ฐานข้อมูล(รายเดือน) ปี33-53'!$77:$77,'ฐานข้อมูล(รายปี)'!B$3:B$3,'ฐานข้อมูล(รายเดือน) ปี33-53'!13:13)</f>
        <v>3780.1000000000004</v>
      </c>
      <c r="C13" s="43">
        <f>+SUMIF('ฐานข้อมูล(รายเดือน) ปี33-53'!$77:$77,'ฐานข้อมูล(รายปี)'!C$3:C$3,'ฐานข้อมูล(รายเดือน) ปี33-53'!13:13)</f>
        <v>3690.9</v>
      </c>
      <c r="D13" s="43">
        <f>+SUMIF('ฐานข้อมูล(รายเดือน) ปี33-53'!$77:$77,'ฐานข้อมูล(รายปี)'!D$3:D$3,'ฐานข้อมูล(รายเดือน) ปี33-53'!13:13)</f>
        <v>3781.4</v>
      </c>
      <c r="E13" s="43">
        <f>+SUMIF('ฐานข้อมูล(รายเดือน) ปี33-53'!$77:$77,'ฐานข้อมูล(รายปี)'!E$3:E$3,'ฐานข้อมูล(รายเดือน) ปี33-53'!13:13)</f>
        <v>3875.8999999999996</v>
      </c>
      <c r="F13" s="43">
        <f>+SUMIF('ฐานข้อมูล(รายเดือน) ปี33-53'!$77:$77,'ฐานข้อมูล(รายปี)'!F$3:F$3,'ฐานข้อมูล(รายเดือน) ปี33-53'!13:13)</f>
        <v>4752.2999999999993</v>
      </c>
      <c r="G13" s="43">
        <f>+SUMIF('ฐานข้อมูล(รายเดือน) ปี33-53'!$77:$77,'ฐานข้อมูล(รายปี)'!G$3:G$3,'ฐานข้อมูล(รายเดือน) ปี33-53'!13:13)</f>
        <v>5283.9000000000005</v>
      </c>
      <c r="H13" s="43">
        <f>+SUMIF('ฐานข้อมูล(รายเดือน) ปี33-53'!$77:$77,'ฐานข้อมูล(รายปี)'!H$3:H$3,'ฐานข้อมูล(รายเดือน) ปี33-53'!13:13)</f>
        <v>5285.67</v>
      </c>
      <c r="I13" s="43">
        <f>+SUMIF('ฐานข้อมูล(รายเดือน) ปี33-53'!$77:$77,'ฐานข้อมูล(รายปี)'!I$3:I$3,'ฐานข้อมูล(รายเดือน) ปี33-53'!13:13)</f>
        <v>4734</v>
      </c>
      <c r="J13" s="43">
        <f>+SUMIF('ฐานข้อมูล(รายเดือน) ปี33-53'!$77:$77,'ฐานข้อมูล(รายปี)'!J$3:J$3,'ฐานข้อมูล(รายเดือน) ปี33-53'!13:13)</f>
        <v>2991.8</v>
      </c>
      <c r="K13" s="43">
        <f>+SUMIF('ฐานข้อมูล(รายเดือน) ปี33-53'!$77:$77,'ฐานข้อมูล(รายปี)'!K$3:K$3,'ฐานข้อมูล(รายเดือน) ปี33-53'!13:13)</f>
        <v>2823.4999999999995</v>
      </c>
      <c r="L13" s="43">
        <f>+SUMIF('ฐานข้อมูล(รายเดือน) ปี33-53'!$77:$77,'ฐานข้อมูล(รายปี)'!L$3:L$3,'ฐานข้อมูล(รายเดือน) ปี33-53'!13:13)</f>
        <v>3351.0999999999995</v>
      </c>
      <c r="M13" s="43">
        <f>+SUMIF('ฐานข้อมูล(รายเดือน) ปี33-53'!$77:$77,'ฐานข้อมูล(รายปี)'!M$3:M$3,'ฐานข้อมูล(รายเดือน) ปี33-53'!13:13)</f>
        <v>3408.4780000000001</v>
      </c>
      <c r="N13" s="43">
        <f>+SUMIF('ฐานข้อมูล(รายเดือน) ปี33-53'!$77:$77,'ฐานข้อมูล(รายปี)'!N$3:N$3,'ฐานข้อมูล(รายเดือน) ปี33-53'!13:13)</f>
        <v>4121.6319999999996</v>
      </c>
      <c r="O13" s="43">
        <f>+SUMIF('ฐานข้อมูล(รายเดือน) ปี33-53'!$77:$77,'ฐานข้อมูล(รายปี)'!O$3:O$3,'ฐานข้อมูล(รายเดือน) ปี33-53'!13:13)</f>
        <v>5348.2258597299997</v>
      </c>
      <c r="P13" s="43">
        <f>+SUMIF('ฐานข้อมูล(รายเดือน) ปี33-53'!$77:$77,'ฐานข้อมูล(รายปี)'!P$3:P$3,'ฐานข้อมูล(รายเดือน) ปี33-53'!13:13)</f>
        <v>6820.0938168099992</v>
      </c>
      <c r="Q13" s="43">
        <f>+SUMIF('ฐานข้อมูล(รายเดือน) ปี33-53'!$77:$77,'ฐานข้อมูล(รายปี)'!Q$3:Q$3,'ฐานข้อมูล(รายเดือน) ปี33-53'!13:13)</f>
        <v>6815.6056455300004</v>
      </c>
      <c r="R13" s="43">
        <f>+SUMIF('ฐานข้อมูล(รายเดือน) ปี33-53'!$77:$77,'ฐานข้อมูล(รายปี)'!R$3:R$3,'ฐานข้อมูล(รายเดือน) ปี33-53'!13:13)</f>
        <v>7268.4569999999994</v>
      </c>
      <c r="S13" s="43">
        <f>+SUMIF('ฐานข้อมูล(รายเดือน) ปี33-53'!$77:$77,'ฐานข้อมูล(รายปี)'!S$3:S$3,'ฐานข้อมูล(รายเดือน) ปี33-53'!13:13)</f>
        <v>7136.8217302040002</v>
      </c>
      <c r="T13" s="43">
        <f>+SUMIF('ฐานข้อมูล(รายเดือน) ปี33-53'!$77:$77,'ฐานข้อมูล(รายปี)'!T$3:T$3,'ฐานข้อมูล(รายเดือน) ปี33-53'!13:13)</f>
        <v>7723.5211543600008</v>
      </c>
      <c r="U13" s="43">
        <f>+SUMIF('ฐานข้อมูล(รายเดือน) ปี33-53'!$77:$77,'ฐานข้อมูล(รายปี)'!U$3:U$3,'ฐานข้อมูล(รายเดือน) ปี33-53'!13:13)</f>
        <v>7487.8263402880002</v>
      </c>
      <c r="V13" s="43">
        <f>+SUMIF('ฐานข้อมูล(รายเดือน) ปี33-53'!$77:$77,'ฐานข้อมูล(รายปี)'!V$3:V$3,'ฐานข้อมูล(รายเดือน) ปี33-53'!13:13)</f>
        <v>8734.7662665900007</v>
      </c>
      <c r="W13" s="43">
        <f>+SUMIF('ฐานข้อมูล(รายเดือน) ปี54 - 69'!$77:$77,W$3,'ฐานข้อมูล(รายเดือน) ปี54 - 69'!13:13)</f>
        <v>10298.927953684102</v>
      </c>
      <c r="X13" s="43">
        <f>+SUMIF('ฐานข้อมูล(รายเดือน) ปี54 - 69'!$77:$77,X$3,'ฐานข้อมูล(รายเดือน) ปี54 - 69'!13:13)</f>
        <v>11180.0726918</v>
      </c>
      <c r="Y13" s="43">
        <f>+SUMIF('ฐานข้อมูล(รายเดือน) ปี54 - 69'!$77:$77,Y$3,'ฐานข้อมูล(รายเดือน) ปี54 - 69'!13:13)</f>
        <v>12734.890496313028</v>
      </c>
      <c r="Z13" s="43">
        <f>+SUMIF('ฐานข้อมูล(รายเดือน) ปี54 - 69'!$77:$77,Z$3,'ฐานข้อมูล(รายเดือน) ปี54 - 69'!13:13)</f>
        <v>11663.264761329998</v>
      </c>
      <c r="AA13" s="43">
        <f>+SUMIF('ฐานข้อมูล(รายเดือน) ปี54 - 69'!$77:$77,AA$3,'ฐานข้อมูล(รายเดือน) ปี54 - 69'!13:13)</f>
        <v>13572.40598777963</v>
      </c>
      <c r="AB13" s="43">
        <f>+SUMIF('ฐานข้อมูล(รายเดือน) ปี54 - 69'!$77:$77,AB$3,'ฐานข้อมูล(รายเดือน) ปี54 - 69'!13:13)</f>
        <v>14497.730720940001</v>
      </c>
      <c r="AC13" s="43">
        <f>+SUMIF('ฐานข้อมูล(รายเดือน) ปี54 - 69'!$77:$77,AC$3,'ฐานข้อมูล(รายเดือน) ปี54 - 69'!13:13)</f>
        <v>14089.608</v>
      </c>
      <c r="AD13" s="43">
        <f>+SUMIF('ฐานข้อมูล(รายเดือน) ปี54 - 69'!$77:$77,AD$3,'ฐานข้อมูล(รายเดือน) ปี54 - 69'!13:13)</f>
        <v>15199.027491640001</v>
      </c>
      <c r="AE13" s="43">
        <f>+SUMIF('ฐานข้อมูล(รายเดือน) ปี54 - 69'!$77:$77,AE$3,'ฐานข้อมูล(รายเดือน) ปี54 - 69'!13:13)</f>
        <v>16073.823170109999</v>
      </c>
      <c r="AF13" s="43">
        <f>+SUMIF('ฐานข้อมูล(รายเดือน) ปี54 - 69'!$77:$77,AF$3,'ฐานข้อมูล(รายเดือน) ปี54 - 69'!13:13)</f>
        <v>15071.74993369</v>
      </c>
      <c r="AG13" s="43">
        <f>+SUMIF('ฐานข้อมูล(รายเดือน) ปี54 - 69'!$77:$77,AG$3,'ฐานข้อมูล(รายเดือน) ปี54 - 69'!13:13)</f>
        <v>14772.52354117</v>
      </c>
      <c r="AH13" s="43">
        <f>+SUMIF('ฐานข้อมูล(รายเดือน) ปี54 - 69'!$77:$77,AH$3,'ฐานข้อมูล(รายเดือน) ปี54 - 69'!13:13)</f>
        <v>16901.484136999996</v>
      </c>
      <c r="AI13" s="43">
        <f>+SUMIF('ฐานข้อมูล(รายเดือน) ปี54 - 69'!$77:$77,AI$3,'ฐานข้อมูล(รายเดือน) ปี54 - 69'!13:13)</f>
        <v>17129.217879199994</v>
      </c>
      <c r="AJ13" s="43">
        <f>+SUMIF('ฐานข้อมูล(รายเดือน) ปี54 - 69'!$77:$77,AJ$3,'ฐานข้อมูล(รายเดือน) ปี54 - 69'!13:13)</f>
        <v>16757.096838899997</v>
      </c>
      <c r="AK13" s="43">
        <f>+SUMIF('ฐานข้อมูล(รายเดือน) ปี54 - 69'!$77:$77,AK$3,'ฐานข้อมูล(รายเดือน) ปี54 - 69'!13:13)</f>
        <v>16877.93139437</v>
      </c>
      <c r="AL13" s="43">
        <f>+SUMIF('ฐานข้อมูล(รายเดือน) ปี54 - 69'!$77:$77,AL$3,'ฐานข้อมูล(รายเดือน) ปี54 - 69'!13:13)</f>
        <v>1425.9505592300002</v>
      </c>
    </row>
    <row r="14" spans="1:38" ht="24" thickBot="1">
      <c r="A14" s="12" t="s">
        <v>33</v>
      </c>
      <c r="B14" s="13">
        <f>+SUMIF('ฐานข้อมูล(รายเดือน) ปี33-53'!$77:$77,'ฐานข้อมูล(รายปี)'!B$3:B$3,'ฐานข้อมูล(รายเดือน) ปี33-53'!14:14)</f>
        <v>88.7</v>
      </c>
      <c r="C14" s="13">
        <f>+SUMIF('ฐานข้อมูล(รายเดือน) ปี33-53'!$77:$77,'ฐานข้อมูล(รายปี)'!C$3:C$3,'ฐานข้อมูล(รายเดือน) ปี33-53'!14:14)</f>
        <v>121.40000000000003</v>
      </c>
      <c r="D14" s="13">
        <f>+SUMIF('ฐานข้อมูล(รายเดือน) ปี33-53'!$77:$77,'ฐานข้อมูล(รายปี)'!D$3:D$3,'ฐานข้อมูล(รายเดือน) ปี33-53'!14:14)</f>
        <v>133.59999999999997</v>
      </c>
      <c r="E14" s="13">
        <f>+SUMIF('ฐานข้อมูล(รายเดือน) ปี33-53'!$77:$77,'ฐานข้อมูล(รายปี)'!E$3:E$3,'ฐานข้อมูล(รายเดือน) ปี33-53'!14:14)</f>
        <v>183.70000000000002</v>
      </c>
      <c r="F14" s="13">
        <f>+SUMIF('ฐานข้อมูล(รายเดือน) ปี33-53'!$77:$77,'ฐานข้อมูล(รายปี)'!F$3:F$3,'ฐานข้อมูล(รายเดือน) ปี33-53'!14:14)</f>
        <v>224.20000000000613</v>
      </c>
      <c r="G14" s="13">
        <f>+SUMIF('ฐานข้อมูล(รายเดือน) ปี33-53'!$77:$77,'ฐานข้อมูล(รายปี)'!G$3:G$3,'ฐานข้อมูล(รายเดือน) ปี33-53'!14:14)</f>
        <v>249.29999999999998</v>
      </c>
      <c r="H14" s="13">
        <f>+SUMIF('ฐานข้อมูล(รายเดือน) ปี33-53'!$77:$77,'ฐานข้อมูล(รายปี)'!H$3:H$3,'ฐานข้อมูล(รายเดือน) ปี33-53'!14:14)</f>
        <v>276.07</v>
      </c>
      <c r="I14" s="13">
        <f>+SUMIF('ฐานข้อมูล(รายเดือน) ปี33-53'!$77:$77,'ฐานข้อมูล(รายปี)'!I$3:I$3,'ฐานข้อมูล(รายเดือน) ปี33-53'!14:14)</f>
        <v>407.98</v>
      </c>
      <c r="J14" s="13">
        <f>+SUMIF('ฐานข้อมูล(รายเดือน) ปี33-53'!$77:$77,'ฐานข้อมูล(รายปี)'!J$3:J$3,'ฐานข้อมูล(รายเดือน) ปี33-53'!14:14)</f>
        <v>262.7</v>
      </c>
      <c r="K14" s="13">
        <f>+SUMIF('ฐานข้อมูล(รายเดือน) ปี33-53'!$77:$77,'ฐานข้อมูล(รายปี)'!K$3:K$3,'ฐานข้อมูล(รายเดือน) ปี33-53'!14:14)</f>
        <v>258.3</v>
      </c>
      <c r="L14" s="13">
        <f>+SUMIF('ฐานข้อมูล(รายเดือน) ปี33-53'!$77:$77,'ฐานข้อมูล(รายปี)'!L$3:L$3,'ฐานข้อมูล(รายเดือน) ปี33-53'!14:14)</f>
        <v>236.09999999999997</v>
      </c>
      <c r="M14" s="13">
        <f>+SUMIF('ฐานข้อมูล(รายเดือน) ปี33-53'!$77:$77,'ฐานข้อมูล(รายปี)'!M$3:M$3,'ฐานข้อมูล(รายเดือน) ปี33-53'!14:14)</f>
        <v>241.54</v>
      </c>
      <c r="N14" s="13">
        <f>+SUMIF('ฐานข้อมูล(รายเดือน) ปี33-53'!$77:$77,'ฐานข้อมูล(รายปี)'!N$3:N$3,'ฐานข้อมูล(รายเดือน) ปี33-53'!14:14)</f>
        <v>235.565</v>
      </c>
      <c r="O14" s="13">
        <f>+SUMIF('ฐานข้อมูล(รายเดือน) ปี33-53'!$77:$77,'ฐานข้อมูล(รายปี)'!O$3:O$3,'ฐานข้อมูล(รายเดือน) ปี33-53'!14:14)</f>
        <v>285.92028918999995</v>
      </c>
      <c r="P14" s="13">
        <f>+SUMIF('ฐานข้อมูล(รายเดือน) ปี33-53'!$77:$77,'ฐานข้อมูล(รายปี)'!P$3:P$3,'ฐานข้อมูล(รายเดือน) ปี33-53'!14:14)</f>
        <v>277.81527399000004</v>
      </c>
      <c r="Q14" s="13">
        <f>+SUMIF('ฐานข้อมูล(รายเดือน) ปี33-53'!$77:$77,'ฐานข้อมูล(รายปี)'!Q$3:Q$3,'ฐานข้อมูล(รายเดือน) ปี33-53'!14:14)</f>
        <v>266.25654027000002</v>
      </c>
      <c r="R14" s="13">
        <f>+SUMIF('ฐานข้อมูล(รายเดือน) ปี33-53'!$77:$77,'ฐานข้อมูล(รายปี)'!R$3:R$3,'ฐานข้อมูล(รายเดือน) ปี33-53'!14:14)</f>
        <v>244.44500000000002</v>
      </c>
      <c r="S14" s="13">
        <f>+SUMIF('ฐานข้อมูล(รายเดือน) ปี33-53'!$77:$77,'ฐานข้อมูล(รายปี)'!S$3:S$3,'ฐานข้อมูล(รายเดือน) ปี33-53'!14:14)</f>
        <v>229.59502628000001</v>
      </c>
      <c r="T14" s="13">
        <f>+SUMIF('ฐานข้อมูล(รายเดือน) ปี33-53'!$77:$77,'ฐานข้อมูล(รายปี)'!T$3:T$3,'ฐานข้อมูล(รายเดือน) ปี33-53'!14:14)</f>
        <v>253.99022966800001</v>
      </c>
      <c r="U14" s="13">
        <f>+SUMIF('ฐานข้อมูล(รายเดือน) ปี33-53'!$77:$77,'ฐานข้อมูล(รายปี)'!U$3:U$3,'ฐานข้อมูล(รายเดือน) ปี33-53'!14:14)</f>
        <v>222.95195525000003</v>
      </c>
      <c r="V14" s="13">
        <f>+SUMIF('ฐานข้อมูล(รายเดือน) ปี33-53'!$77:$77,'ฐานข้อมูล(รายปี)'!V$3:V$3,'ฐานข้อมูล(รายเดือน) ปี33-53'!14:14)</f>
        <v>243.26697350000009</v>
      </c>
      <c r="W14" s="13">
        <f>+SUMIF('ฐานข้อมูล(รายเดือน) ปี54 - 69'!$77:$77,W$3,'ฐานข้อมูล(รายเดือน) ปี54 - 69'!14:14)</f>
        <v>278.63735635000006</v>
      </c>
      <c r="X14" s="13">
        <f>+SUMIF('ฐานข้อมูล(รายเดือน) ปี54 - 69'!$77:$77,X$3,'ฐานข้อมูล(รายเดือน) ปี54 - 69'!14:14)</f>
        <v>362.38793054999996</v>
      </c>
      <c r="Y14" s="13">
        <f>+SUMIF('ฐานข้อมูล(รายเดือน) ปี54 - 69'!$77:$77,Y$3,'ฐานข้อมูล(รายเดือน) ปี54 - 69'!14:14)</f>
        <v>290.14821953999996</v>
      </c>
      <c r="Z14" s="13">
        <f>+SUMIF('ฐานข้อมูล(รายเดือน) ปี54 - 69'!$77:$77,Z$3,'ฐานข้อมูล(รายเดือน) ปี54 - 69'!14:14)</f>
        <v>338.43317872999995</v>
      </c>
      <c r="AA14" s="13">
        <f>+SUMIF('ฐานข้อมูล(รายเดือน) ปี54 - 69'!$77:$77,AA$3,'ฐานข้อมูล(รายเดือน) ปี54 - 69'!14:14)</f>
        <v>387.99698352000007</v>
      </c>
      <c r="AB14" s="13">
        <f>+SUMIF('ฐานข้อมูล(รายเดือน) ปี54 - 69'!$77:$77,AB$3,'ฐานข้อมูล(รายเดือน) ปี54 - 69'!14:14)</f>
        <v>473.72503101000007</v>
      </c>
      <c r="AC14" s="13">
        <f>+SUMIF('ฐานข้อมูล(รายเดือน) ปี54 - 69'!$77:$77,AC$3,'ฐานข้อมูล(รายเดือน) ปี54 - 69'!14:14)</f>
        <v>536.88810159000002</v>
      </c>
      <c r="AD14" s="13">
        <f>+SUMIF('ฐานข้อมูล(รายเดือน) ปี54 - 69'!$77:$77,AD$3,'ฐานข้อมูล(รายเดือน) ปี54 - 69'!14:14)</f>
        <v>437.65623612000002</v>
      </c>
      <c r="AE14" s="13">
        <f>+SUMIF('ฐานข้อมูล(รายเดือน) ปี54 - 69'!$77:$77,AE$3,'ฐานข้อมูล(รายเดือน) ปี54 - 69'!14:14)</f>
        <v>449.84114918</v>
      </c>
      <c r="AF14" s="13">
        <f>+SUMIF('ฐานข้อมูล(รายเดือน) ปี54 - 69'!$77:$77,AF$3,'ฐานข้อมูล(รายเดือน) ปี54 - 69'!14:14)</f>
        <v>353.8383060299999</v>
      </c>
      <c r="AG14" s="13">
        <f>+SUMIF('ฐานข้อมูล(รายเดือน) ปี54 - 69'!$77:$77,AG$3,'ฐานข้อมูล(รายเดือน) ปี54 - 69'!14:14)</f>
        <v>461.76059602000004</v>
      </c>
      <c r="AH14" s="13">
        <f>+SUMIF('ฐานข้อมูล(รายเดือน) ปี54 - 69'!$77:$77,AH$3,'ฐานข้อมูล(รายเดือน) ปี54 - 69'!14:14)</f>
        <v>490.08099098999998</v>
      </c>
      <c r="AI14" s="13">
        <f>+SUMIF('ฐานข้อมูล(รายเดือน) ปี54 - 69'!$77:$77,AI$3,'ฐานข้อมูล(รายเดือน) ปี54 - 69'!14:14)</f>
        <v>618.48743966999996</v>
      </c>
      <c r="AJ14" s="13">
        <f>+SUMIF('ฐานข้อมูล(รายเดือน) ปี54 - 69'!$77:$77,AJ$3,'ฐานข้อมูล(รายเดือน) ปี54 - 69'!14:14)</f>
        <v>597.01071073999992</v>
      </c>
      <c r="AK14" s="13">
        <f>+SUMIF('ฐานข้อมูล(รายเดือน) ปี54 - 69'!$77:$77,AK$3,'ฐานข้อมูล(รายเดือน) ปี54 - 69'!14:14)</f>
        <v>670.24038698000004</v>
      </c>
      <c r="AL14" s="13">
        <f>+SUMIF('ฐานข้อมูล(รายเดือน) ปี54 - 69'!$77:$77,AL$3,'ฐานข้อมูล(รายเดือน) ปี54 - 69'!14:14)</f>
        <v>49.928391600000005</v>
      </c>
    </row>
    <row r="15" spans="1:38" ht="24" hidden="1" thickBot="1">
      <c r="A15" s="6" t="s">
        <v>34</v>
      </c>
      <c r="B15" s="43">
        <f>+SUMIF('ฐานข้อมูล(รายเดือน) ปี33-53'!$77:$77,'ฐานข้อมูล(รายปี)'!B$3:B$3,'ฐานข้อมูล(รายเดือน) ปี33-53'!15:15)</f>
        <v>553.6</v>
      </c>
      <c r="C15" s="43">
        <f>+SUMIF('ฐานข้อมูล(รายเดือน) ปี33-53'!$77:$77,'ฐานข้อมูล(รายปี)'!C$3:C$3,'ฐานข้อมูล(รายเดือน) ปี33-53'!15:15)</f>
        <v>498.20000000000005</v>
      </c>
      <c r="D15" s="43">
        <f>+SUMIF('ฐานข้อมูล(รายเดือน) ปี33-53'!$77:$77,'ฐานข้อมูล(รายปี)'!D$3:D$3,'ฐานข้อมูล(รายเดือน) ปี33-53'!15:15)</f>
        <v>0</v>
      </c>
      <c r="E15" s="43">
        <f>+SUMIF('ฐานข้อมูล(รายเดือน) ปี33-53'!$77:$77,'ฐานข้อมูล(รายปี)'!E$3:E$3,'ฐานข้อมูล(รายเดือน) ปี33-53'!15:15)</f>
        <v>0</v>
      </c>
      <c r="F15" s="43">
        <f>+SUMIF('ฐานข้อมูล(รายเดือน) ปี33-53'!$77:$77,'ฐานข้อมูล(รายปี)'!F$3:F$3,'ฐานข้อมูล(รายเดือน) ปี33-53'!15:15)</f>
        <v>0</v>
      </c>
      <c r="G15" s="43">
        <f>+SUMIF('ฐานข้อมูล(รายเดือน) ปี33-53'!$77:$77,'ฐานข้อมูล(รายปี)'!G$3:G$3,'ฐานข้อมูล(รายเดือน) ปี33-53'!15:15)</f>
        <v>0</v>
      </c>
      <c r="H15" s="43">
        <f>+SUMIF('ฐานข้อมูล(รายเดือน) ปี33-53'!$77:$77,'ฐานข้อมูล(รายปี)'!H$3:H$3,'ฐานข้อมูล(รายเดือน) ปี33-53'!15:15)</f>
        <v>0</v>
      </c>
      <c r="I15" s="43">
        <f>+SUMIF('ฐานข้อมูล(รายเดือน) ปี33-53'!$77:$77,'ฐานข้อมูล(รายปี)'!I$3:I$3,'ฐานข้อมูล(รายเดือน) ปี33-53'!15:15)</f>
        <v>0</v>
      </c>
      <c r="J15" s="43">
        <f>+SUMIF('ฐานข้อมูล(รายเดือน) ปี33-53'!$77:$77,'ฐานข้อมูล(รายปี)'!J$3:J$3,'ฐานข้อมูล(รายเดือน) ปี33-53'!15:15)</f>
        <v>0</v>
      </c>
      <c r="K15" s="43">
        <f>+SUMIF('ฐานข้อมูล(รายเดือน) ปี33-53'!$77:$77,'ฐานข้อมูล(รายปี)'!K$3:K$3,'ฐานข้อมูล(รายเดือน) ปี33-53'!15:15)</f>
        <v>0</v>
      </c>
      <c r="L15" s="43">
        <f>+SUMIF('ฐานข้อมูล(รายเดือน) ปี33-53'!$77:$77,'ฐานข้อมูล(รายปี)'!L$3:L$3,'ฐานข้อมูล(รายเดือน) ปี33-53'!15:15)</f>
        <v>0</v>
      </c>
      <c r="M15" s="43">
        <f>+SUMIF('ฐานข้อมูล(รายเดือน) ปี33-53'!$77:$77,'ฐานข้อมูล(รายปี)'!M$3:M$3,'ฐานข้อมูล(รายเดือน) ปี33-53'!15:15)</f>
        <v>0</v>
      </c>
      <c r="N15" s="43">
        <f>+SUMIF('ฐานข้อมูล(รายเดือน) ปี33-53'!$77:$77,'ฐานข้อมูล(รายปี)'!N$3:N$3,'ฐานข้อมูล(รายเดือน) ปี33-53'!15:15)</f>
        <v>0</v>
      </c>
      <c r="O15" s="43">
        <f>+SUMIF('ฐานข้อมูล(รายเดือน) ปี33-53'!$77:$77,'ฐานข้อมูล(รายปี)'!O$3:O$3,'ฐานข้อมูล(รายเดือน) ปี33-53'!15:15)</f>
        <v>0</v>
      </c>
      <c r="P15" s="43">
        <f>+SUMIF('ฐานข้อมูล(รายเดือน) ปี33-53'!$77:$77,'ฐานข้อมูล(รายปี)'!P$3:P$3,'ฐานข้อมูล(รายเดือน) ปี33-53'!15:15)</f>
        <v>0</v>
      </c>
      <c r="Q15" s="43">
        <f>+SUMIF('ฐานข้อมูล(รายเดือน) ปี33-53'!$77:$77,'ฐานข้อมูล(รายปี)'!Q$3:Q$3,'ฐานข้อมูล(รายเดือน) ปี33-53'!15:15)</f>
        <v>0</v>
      </c>
      <c r="R15" s="43">
        <f>+SUMIF('ฐานข้อมูล(รายเดือน) ปี33-53'!$77:$77,'ฐานข้อมูล(รายปี)'!R$3:R$3,'ฐานข้อมูล(รายเดือน) ปี33-53'!15:15)</f>
        <v>0</v>
      </c>
      <c r="S15" s="43">
        <f>+SUMIF('ฐานข้อมูล(รายเดือน) ปี33-53'!$77:$77,'ฐานข้อมูล(รายปี)'!S$3:S$3,'ฐานข้อมูล(รายเดือน) ปี33-53'!15:15)</f>
        <v>0</v>
      </c>
      <c r="T15" s="43">
        <f>+SUMIF('ฐานข้อมูล(รายเดือน) ปี33-53'!$77:$77,'ฐานข้อมูล(รายปี)'!T$3:T$3,'ฐานข้อมูล(รายเดือน) ปี33-53'!15:15)</f>
        <v>0</v>
      </c>
      <c r="U15" s="43">
        <f>+SUMIF('ฐานข้อมูล(รายเดือน) ปี33-53'!$77:$77,'ฐานข้อมูล(รายปี)'!U$3:U$3,'ฐานข้อมูล(รายเดือน) ปี33-53'!15:15)</f>
        <v>0</v>
      </c>
      <c r="V15" s="43">
        <f>+SUMIF('ฐานข้อมูล(รายเดือน) ปี33-53'!$77:$77,'ฐานข้อมูล(รายปี)'!V$3:V$3,'ฐานข้อมูล(รายเดือน) ปี33-53'!15:15)</f>
        <v>0</v>
      </c>
      <c r="W15" s="43">
        <f>+SUMIF('ฐานข้อมูล(รายเดือน) ปี54 - 69'!$77:$77,W$3,'ฐานข้อมูล(รายเดือน) ปี54 - 69'!15:15)</f>
        <v>0</v>
      </c>
      <c r="X15" s="43">
        <f>+SUMIF('ฐานข้อมูล(รายเดือน) ปี54 - 69'!$77:$77,X$3,'ฐานข้อมูล(รายเดือน) ปี54 - 69'!15:15)</f>
        <v>0</v>
      </c>
      <c r="Y15" s="43">
        <f>+SUMIF('ฐานข้อมูล(รายเดือน) ปี54 - 69'!$77:$77,Y$3,'ฐานข้อมูล(รายเดือน) ปี54 - 69'!15:15)</f>
        <v>0</v>
      </c>
      <c r="Z15" s="43">
        <f>+SUMIF('ฐานข้อมูล(รายเดือน) ปี54 - 69'!$77:$77,Z$3,'ฐานข้อมูล(รายเดือน) ปี54 - 69'!15:15)</f>
        <v>0</v>
      </c>
      <c r="AA15" s="43">
        <f>+SUMIF('ฐานข้อมูล(รายเดือน) ปี54 - 69'!$77:$77,AA$3,'ฐานข้อมูล(รายเดือน) ปี54 - 69'!15:15)</f>
        <v>0</v>
      </c>
      <c r="AB15" s="43">
        <f>+SUMIF('ฐานข้อมูล(รายเดือน) ปี54 - 69'!$77:$77,AB$3,'ฐานข้อมูล(รายเดือน) ปี54 - 69'!15:15)</f>
        <v>0</v>
      </c>
      <c r="AC15" s="43">
        <f>+SUMIF('ฐานข้อมูล(รายเดือน) ปี54 - 69'!$77:$77,AC$3,'ฐานข้อมูล(รายเดือน) ปี54 - 69'!15:15)</f>
        <v>0</v>
      </c>
      <c r="AD15" s="43">
        <f>+SUMIF('ฐานข้อมูล(รายเดือน) ปี54 - 69'!$77:$77,AD$3,'ฐานข้อมูล(รายเดือน) ปี54 - 69'!15:15)</f>
        <v>0</v>
      </c>
      <c r="AE15" s="43">
        <f>+SUMIF('ฐานข้อมูล(รายเดือน) ปี54 - 69'!$77:$77,AE$3,'ฐานข้อมูล(รายเดือน) ปี54 - 69'!15:15)</f>
        <v>0</v>
      </c>
      <c r="AF15" s="43">
        <f>+SUMIF('ฐานข้อมูล(รายเดือน) ปี54 - 69'!$77:$77,AF$3,'ฐานข้อมูล(รายเดือน) ปี54 - 69'!15:15)</f>
        <v>0</v>
      </c>
      <c r="AG15" s="43">
        <f>+SUMIF('ฐานข้อมูล(รายเดือน) ปี54 - 69'!$77:$77,AG$3,'ฐานข้อมูล(รายเดือน) ปี54 - 69'!15:15)</f>
        <v>0</v>
      </c>
      <c r="AH15" s="43">
        <f>+SUMIF('ฐานข้อมูล(รายเดือน) ปี54 - 69'!$77:$77,AH$3,'ฐานข้อมูล(รายเดือน) ปี54 - 69'!15:15)</f>
        <v>0</v>
      </c>
      <c r="AI15" s="43">
        <f>+SUMIF('ฐานข้อมูล(รายเดือน) ปี54 - 69'!$77:$77,AI$3,'ฐานข้อมูล(รายเดือน) ปี54 - 69'!15:15)</f>
        <v>0</v>
      </c>
      <c r="AJ15" s="43">
        <f>+SUMIF('ฐานข้อมูล(รายเดือน) ปี54 - 69'!$77:$77,AJ$3,'ฐานข้อมูล(รายเดือน) ปี54 - 69'!15:15)</f>
        <v>0</v>
      </c>
      <c r="AK15" s="43">
        <f>+SUMIF('ฐานข้อมูล(รายเดือน) ปี54 - 69'!$77:$77,AK$3,'ฐานข้อมูล(รายเดือน) ปี54 - 69'!15:15)</f>
        <v>0</v>
      </c>
      <c r="AL15" s="43">
        <f>+SUMIF('ฐานข้อมูล(รายเดือน) ปี54 - 69'!$77:$77,AL$3,'ฐานข้อมูล(รายเดือน) ปี54 - 69'!15:15)</f>
        <v>0</v>
      </c>
    </row>
    <row r="16" spans="1:38" ht="24" thickBot="1">
      <c r="A16" s="4" t="s">
        <v>35</v>
      </c>
      <c r="B16" s="5">
        <f>+SUM(B17:B28)</f>
        <v>73278.799999999988</v>
      </c>
      <c r="C16" s="5">
        <f t="shared" ref="C16:AJ16" si="2">+SUM(C17:C28)</f>
        <v>92492.900000000009</v>
      </c>
      <c r="D16" s="5">
        <f t="shared" si="2"/>
        <v>102028.38000000002</v>
      </c>
      <c r="E16" s="5">
        <f t="shared" si="2"/>
        <v>125788.49999999999</v>
      </c>
      <c r="F16" s="5">
        <f t="shared" si="2"/>
        <v>138669.19999999998</v>
      </c>
      <c r="G16" s="5">
        <f t="shared" si="2"/>
        <v>155306.6</v>
      </c>
      <c r="H16" s="5">
        <f t="shared" si="2"/>
        <v>167159.62999999998</v>
      </c>
      <c r="I16" s="5">
        <f t="shared" si="2"/>
        <v>180167.88</v>
      </c>
      <c r="J16" s="5">
        <f t="shared" si="2"/>
        <v>155563.20000000001</v>
      </c>
      <c r="K16" s="5">
        <f t="shared" si="2"/>
        <v>163891.5</v>
      </c>
      <c r="L16" s="5">
        <f t="shared" si="2"/>
        <v>168821.91999999998</v>
      </c>
      <c r="M16" s="5">
        <f t="shared" si="2"/>
        <v>177599.75000000003</v>
      </c>
      <c r="N16" s="5">
        <f t="shared" si="2"/>
        <v>208152.97999999998</v>
      </c>
      <c r="O16" s="5">
        <f t="shared" si="2"/>
        <v>246640.96547911401</v>
      </c>
      <c r="P16" s="5">
        <f t="shared" si="2"/>
        <v>275773.31</v>
      </c>
      <c r="Q16" s="5">
        <f t="shared" si="2"/>
        <v>279395.43080726004</v>
      </c>
      <c r="R16" s="5">
        <f t="shared" si="2"/>
        <v>274095.46734170004</v>
      </c>
      <c r="S16" s="5">
        <f t="shared" si="2"/>
        <v>287231.34447785991</v>
      </c>
      <c r="T16" s="5">
        <f t="shared" si="2"/>
        <v>278302.54662218998</v>
      </c>
      <c r="U16" s="5">
        <f t="shared" si="2"/>
        <v>291221.18000000005</v>
      </c>
      <c r="V16" s="5">
        <f t="shared" si="2"/>
        <v>405862.08593519399</v>
      </c>
      <c r="W16" s="5">
        <f t="shared" si="2"/>
        <v>399778.52037988999</v>
      </c>
      <c r="X16" s="5">
        <f t="shared" si="2"/>
        <v>379652.23097500007</v>
      </c>
      <c r="Y16" s="5">
        <f t="shared" si="2"/>
        <v>432898.03415255999</v>
      </c>
      <c r="Z16" s="5">
        <f t="shared" si="2"/>
        <v>382730.21035441</v>
      </c>
      <c r="AA16" s="5">
        <f t="shared" si="2"/>
        <v>439092.39999999997</v>
      </c>
      <c r="AB16" s="5">
        <f t="shared" si="2"/>
        <v>517685.90000000008</v>
      </c>
      <c r="AC16" s="5">
        <f t="shared" si="2"/>
        <v>562366.6</v>
      </c>
      <c r="AD16" s="5">
        <f t="shared" si="2"/>
        <v>580442.08000100008</v>
      </c>
      <c r="AE16" s="5">
        <f t="shared" si="2"/>
        <v>585407.28020778985</v>
      </c>
      <c r="AF16" s="5">
        <f t="shared" si="2"/>
        <v>548362.37999999989</v>
      </c>
      <c r="AG16" s="5">
        <f t="shared" si="2"/>
        <v>531606.37</v>
      </c>
      <c r="AH16" s="5">
        <f t="shared" si="2"/>
        <v>503465.44400000002</v>
      </c>
      <c r="AI16" s="5">
        <f t="shared" si="2"/>
        <v>477132.20449000009</v>
      </c>
      <c r="AJ16" s="5">
        <f t="shared" si="2"/>
        <v>523632.24000000005</v>
      </c>
      <c r="AK16" s="5">
        <f t="shared" ref="AK16:AL16" si="3">+SUM(AK17:AK28)</f>
        <v>537527.24235008005</v>
      </c>
      <c r="AL16" s="5">
        <f t="shared" si="3"/>
        <v>42597.873888970033</v>
      </c>
    </row>
    <row r="17" spans="1:38" ht="23.25">
      <c r="A17" s="12" t="s">
        <v>36</v>
      </c>
      <c r="B17" s="14">
        <f>+SUMIF('ฐานข้อมูล(รายเดือน) ปี33-53'!$77:$77,'ฐานข้อมูล(รายปี)'!B$3:B$3,'ฐานข้อมูล(รายเดือน) ปี33-53'!17:17)</f>
        <v>32014.300000000003</v>
      </c>
      <c r="C17" s="14">
        <f>+SUMIF('ฐานข้อมูล(รายเดือน) ปี33-53'!$77:$77,'ฐานข้อมูล(รายปี)'!C$3:C$3,'ฐานข้อมูล(รายเดือน) ปี33-53'!17:17)</f>
        <v>44414.500000000007</v>
      </c>
      <c r="D17" s="14">
        <f>+SUMIF('ฐานข้อมูล(รายเดือน) ปี33-53'!$77:$77,'ฐานข้อมูล(รายปี)'!D$3:D$3,'ฐานข้อมูล(รายเดือน) ปี33-53'!17:17)</f>
        <v>41346.200000000004</v>
      </c>
      <c r="E17" s="14">
        <f>+SUMIF('ฐานข้อมูล(รายเดือน) ปี33-53'!$77:$77,'ฐานข้อมูล(รายปี)'!E$3:E$3,'ฐานข้อมูล(รายเดือน) ปี33-53'!17:17)</f>
        <v>43711.399999999994</v>
      </c>
      <c r="F17" s="14">
        <f>+SUMIF('ฐานข้อมูล(รายเดือน) ปี33-53'!$77:$77,'ฐานข้อมูล(รายปี)'!F$3:F$3,'ฐานข้อมูล(รายเดือน) ปี33-53'!17:17)</f>
        <v>46130.7</v>
      </c>
      <c r="G17" s="14">
        <f>+SUMIF('ฐานข้อมูล(รายเดือน) ปี33-53'!$77:$77,'ฐานข้อมูล(รายปี)'!G$3:G$3,'ฐานข้อมูล(รายเดือน) ปี33-53'!17:17)</f>
        <v>53500.800000000003</v>
      </c>
      <c r="H17" s="14">
        <f>+SUMIF('ฐานข้อมูล(รายเดือน) ปี33-53'!$77:$77,'ฐานข้อมูล(รายปี)'!H$3:H$3,'ฐานข้อมูล(รายเดือน) ปี33-53'!17:17)</f>
        <v>58005.419999999991</v>
      </c>
      <c r="I17" s="14">
        <f>+SUMIF('ฐานข้อมูล(รายเดือน) ปี33-53'!$77:$77,'ฐานข้อมูล(รายปี)'!I$3:I$3,'ฐานข้อมูล(รายเดือน) ปี33-53'!17:17)</f>
        <v>63983.199999999997</v>
      </c>
      <c r="J17" s="14">
        <f>+SUMIF('ฐานข้อมูล(รายเดือน) ปี33-53'!$77:$77,'ฐานข้อมูล(รายปี)'!J$3:J$3,'ฐานข้อมูล(รายเดือน) ปี33-53'!17:17)</f>
        <v>65372.899999999994</v>
      </c>
      <c r="K17" s="14">
        <f>+SUMIF('ฐานข้อมูล(รายเดือน) ปี33-53'!$77:$77,'ฐานข้อมูล(รายปี)'!K$3:K$3,'ฐานข้อมูล(รายเดือน) ปี33-53'!17:17)</f>
        <v>66583.5</v>
      </c>
      <c r="L17" s="14">
        <f>+SUMIF('ฐานข้อมูล(รายเดือน) ปี33-53'!$77:$77,'ฐานข้อมูล(รายปี)'!L$3:L$3,'ฐานข้อมูล(รายเดือน) ปี33-53'!17:17)</f>
        <v>64831.99</v>
      </c>
      <c r="M17" s="14">
        <f>+SUMIF('ฐานข้อมูล(รายเดือน) ปี33-53'!$77:$77,'ฐานข้อมูล(รายปี)'!M$3:M$3,'ฐานข้อมูล(รายเดือน) ปี33-53'!17:17)</f>
        <v>64124.320000000014</v>
      </c>
      <c r="N17" s="14">
        <f>+SUMIF('ฐานข้อมูล(รายเดือน) ปี33-53'!$77:$77,'ฐานข้อมูล(รายปี)'!N$3:N$3,'ฐานข้อมูล(รายเดือน) ปี33-53'!17:17)</f>
        <v>68840.429999999993</v>
      </c>
      <c r="O17" s="14">
        <f>+SUMIF('ฐานข้อมูล(รายเดือน) ปี33-53'!$77:$77,'ฐานข้อมูล(รายปี)'!O$3:O$3,'ฐานข้อมูล(รายเดือน) ปี33-53'!17:17)</f>
        <v>73604.746039420002</v>
      </c>
      <c r="P17" s="14">
        <f>+SUMIF('ฐานข้อมูล(รายเดือน) ปี33-53'!$77:$77,'ฐานข้อมูล(รายปี)'!P$3:P$3,'ฐานข้อมูล(รายเดือน) ปี33-53'!17:17)</f>
        <v>76996.02</v>
      </c>
      <c r="Q17" s="14">
        <f>+SUMIF('ฐานข้อมูล(รายเดือน) ปี33-53'!$77:$77,'ฐานข้อมูล(รายปี)'!Q$3:Q$3,'ฐานข้อมูล(รายเดือน) ปี33-53'!17:17)</f>
        <v>76458.207859419999</v>
      </c>
      <c r="R17" s="14">
        <f>+SUMIF('ฐานข้อมูล(รายเดือน) ปี33-53'!$77:$77,'ฐานข้อมูล(รายปี)'!R$3:R$3,'ฐานข้อมูล(รายเดือน) ปี33-53'!17:17)</f>
        <v>70742.309820220005</v>
      </c>
      <c r="S17" s="14">
        <f>+SUMIF('ฐานข้อมูล(รายเดือน) ปี33-53'!$77:$77,'ฐานข้อมูล(รายปี)'!S$3:S$3,'ฐานข้อมูล(รายเดือน) ปี33-53'!17:17)</f>
        <v>76943.953676270001</v>
      </c>
      <c r="T17" s="14">
        <f>+SUMIF('ฐานข้อมูล(รายเดือน) ปี33-53'!$77:$77,'ฐานข้อมูล(รายปี)'!T$3:T$3,'ฐานข้อมูล(รายเดือน) ปี33-53'!17:17)</f>
        <v>67211.394238049994</v>
      </c>
      <c r="U17" s="14">
        <f>+SUMIF('ฐานข้อมูล(รายเดือน) ปี33-53'!$77:$77,'ฐานข้อมูล(รายปี)'!U$3:U$3,'ฐานข้อมูล(รายเดือน) ปี33-53'!17:17)</f>
        <v>91058.52</v>
      </c>
      <c r="V17" s="14">
        <f>+SUMIF('ฐานข้อมูล(รายเดือน) ปี33-53'!$77:$77,'ฐานข้อมูล(รายปี)'!V$3:V$3,'ฐานข้อมูล(รายเดือน) ปี33-53'!17:17)</f>
        <v>152825.1240364</v>
      </c>
      <c r="W17" s="14">
        <f>+SUMIF('ฐานข้อมูล(รายเดือน) ปี54 - 69'!$77:$77,W$3,'ฐานข้อมูล(รายเดือน) ปี54 - 69'!17:17)</f>
        <v>117914.03550230998</v>
      </c>
      <c r="X17" s="14">
        <f>+SUMIF('ฐานข้อมูล(รายเดือน) ปี54 - 69'!$77:$77,X$3,'ฐานข้อมูล(รายเดือน) ปี54 - 69'!17:17)</f>
        <v>61061.238000000005</v>
      </c>
      <c r="Y17" s="14">
        <f>+SUMIF('ฐานข้อมูล(รายเดือน) ปี54 - 69'!$77:$77,Y$3,'ฐานข้อมูล(รายเดือน) ปี54 - 69'!17:17)</f>
        <v>63532.076211990003</v>
      </c>
      <c r="Z17" s="14">
        <f>+SUMIF('ฐานข้อมูล(รายเดือน) ปี54 - 69'!$77:$77,Z$3,'ฐานข้อมูล(รายเดือน) ปี54 - 69'!17:17)</f>
        <v>63402.64</v>
      </c>
      <c r="AA17" s="14">
        <f>+SUMIF('ฐานข้อมูล(รายเดือน) ปี54 - 69'!$77:$77,AA$3,'ฐานข้อมูล(รายเดือน) ปี54 - 69'!17:17)</f>
        <v>127786.06000000001</v>
      </c>
      <c r="AB17" s="14">
        <f>+SUMIF('ฐานข้อมูล(รายเดือน) ปี54 - 69'!$77:$77,AB$3,'ฐานข้อมูล(รายเดือน) ปี54 - 69'!17:17)</f>
        <v>177696.70000000004</v>
      </c>
      <c r="AC17" s="14">
        <f>+SUMIF('ฐานข้อมูล(รายเดือน) ปี54 - 69'!$77:$77,AC$3,'ฐานข้อมูล(รายเดือน) ปี54 - 69'!17:17)</f>
        <v>216884.89</v>
      </c>
      <c r="AD17" s="14">
        <f>+SUMIF('ฐานข้อมูล(รายเดือน) ปี54 - 69'!$77:$77,AD$3,'ฐานข้อมูล(รายเดือน) ปี54 - 69'!17:17)</f>
        <v>224883.12</v>
      </c>
      <c r="AE17" s="14">
        <f>+SUMIF('ฐานข้อมูล(รายเดือน) ปี54 - 69'!$77:$77,AE$3,'ฐานข้อมูล(รายเดือน) ปี54 - 69'!17:17)</f>
        <v>210024.49574561999</v>
      </c>
      <c r="AF17" s="14">
        <f>+SUMIF('ฐานข้อมูล(รายเดือน) ปี54 - 69'!$77:$77,AF$3,'ฐานข้อมูล(รายเดือน) ปี54 - 69'!17:17)</f>
        <v>224502.71999999997</v>
      </c>
      <c r="AG17" s="14">
        <f>+SUMIF('ฐานข้อมูล(รายเดือน) ปี54 - 69'!$77:$77,AG$3,'ฐานข้อมูล(รายเดือน) ปี54 - 69'!17:17)</f>
        <v>203783.99000000002</v>
      </c>
      <c r="AH17" s="14">
        <f>+SUMIF('ฐานข้อมูล(รายเดือน) ปี54 - 69'!$77:$77,AH$3,'ฐานข้อมูล(รายเดือน) ปี54 - 69'!17:17)</f>
        <v>167587.72999999998</v>
      </c>
      <c r="AI17" s="14">
        <f>+SUMIF('ฐานข้อมูล(รายเดือน) ปี54 - 69'!$77:$77,AI$3,'ฐานข้อมูล(รายเดือน) ปี54 - 69'!17:17)</f>
        <v>128407.72</v>
      </c>
      <c r="AJ17" s="14">
        <f>+SUMIF('ฐานข้อมูล(รายเดือน) ปี54 - 69'!$77:$77,AJ$3,'ฐานข้อมูล(รายเดือน) ปี54 - 69'!17:17)</f>
        <v>209783.7</v>
      </c>
      <c r="AK17" s="14">
        <f>+SUMIF('ฐานข้อมูล(รายเดือน) ปี54 - 69'!$77:$77,AK$3,'ฐานข้อมูล(รายเดือน) ปี54 - 69'!17:17)</f>
        <v>243666.75570849</v>
      </c>
      <c r="AL17" s="14">
        <f>+SUMIF('ฐานข้อมูล(รายเดือน) ปี54 - 69'!$77:$77,AL$3,'ฐานข้อมูล(รายเดือน) ปี54 - 69'!17:17)</f>
        <v>18710.220620730037</v>
      </c>
    </row>
    <row r="18" spans="1:38" ht="23.25">
      <c r="A18" s="6" t="s">
        <v>37</v>
      </c>
      <c r="B18" s="8">
        <f>+SUMIF('ฐานข้อมูล(รายเดือน) ปี33-53'!$77:$77,'ฐานข้อมูล(รายปี)'!B$3:B$3,'ฐานข้อมูล(รายเดือน) ปี33-53'!18:18)</f>
        <v>13636</v>
      </c>
      <c r="C18" s="8">
        <f>+SUMIF('ฐานข้อมูล(รายเดือน) ปี33-53'!$77:$77,'ฐานข้อมูล(รายปี)'!C$3:C$3,'ฐานข้อมูล(รายเดือน) ปี33-53'!18:18)</f>
        <v>15904.3</v>
      </c>
      <c r="D18" s="8">
        <f>+SUMIF('ฐานข้อมูล(รายเดือน) ปี33-53'!$77:$77,'ฐานข้อมูล(รายปี)'!D$3:D$3,'ฐานข้อมูล(รายเดือน) ปี33-53'!18:18)</f>
        <v>15489.600000000002</v>
      </c>
      <c r="E18" s="8">
        <f>+SUMIF('ฐานข้อมูล(รายเดือน) ปี33-53'!$77:$77,'ฐานข้อมูล(รายปี)'!E$3:E$3,'ฐานข้อมูล(รายเดือน) ปี33-53'!18:18)</f>
        <v>15637.499999999998</v>
      </c>
      <c r="F18" s="8">
        <f>+SUMIF('ฐานข้อมูล(รายเดือน) ปี33-53'!$77:$77,'ฐานข้อมูล(รายปี)'!F$3:F$3,'ฐานข้อมูล(รายเดือน) ปี33-53'!18:18)</f>
        <v>19708.199999999997</v>
      </c>
      <c r="G18" s="8">
        <f>+SUMIF('ฐานข้อมูล(รายเดือน) ปี33-53'!$77:$77,'ฐานข้อมูล(รายปี)'!G$3:G$3,'ฐานข้อมูล(รายเดือน) ปี33-53'!18:18)</f>
        <v>20717.2</v>
      </c>
      <c r="H18" s="8">
        <f>+SUMIF('ฐานข้อมูล(รายเดือน) ปี33-53'!$77:$77,'ฐานข้อมูล(รายปี)'!H$3:H$3,'ฐานข้อมูล(รายเดือน) ปี33-53'!18:18)</f>
        <v>24057.25</v>
      </c>
      <c r="I18" s="8">
        <f>+SUMIF('ฐานข้อมูล(รายเดือน) ปี33-53'!$77:$77,'ฐานข้อมูล(รายปี)'!I$3:I$3,'ฐานข้อมูล(รายเดือน) ปี33-53'!18:18)</f>
        <v>29816</v>
      </c>
      <c r="J18" s="8">
        <f>+SUMIF('ฐานข้อมูล(รายเดือน) ปี33-53'!$77:$77,'ฐานข้อมูล(รายปี)'!J$3:J$3,'ฐานข้อมูล(รายเดือน) ปี33-53'!18:18)</f>
        <v>28559.600000000002</v>
      </c>
      <c r="K18" s="8">
        <f>+SUMIF('ฐานข้อมูล(รายเดือน) ปี33-53'!$77:$77,'ฐานข้อมูล(รายปี)'!K$3:K$3,'ฐานข้อมูล(รายเดือน) ปี33-53'!18:18)</f>
        <v>26655.3</v>
      </c>
      <c r="L18" s="8">
        <f>+SUMIF('ฐานข้อมูล(รายเดือน) ปี33-53'!$77:$77,'ฐานข้อมูล(รายปี)'!L$3:L$3,'ฐานข้อมูล(รายเดือน) ปี33-53'!18:18)</f>
        <v>28133.619999999995</v>
      </c>
      <c r="M18" s="8">
        <f>+SUMIF('ฐานข้อมูล(รายเดือน) ปี33-53'!$77:$77,'ฐานข้อมูล(รายปี)'!M$3:M$3,'ฐานข้อมูล(รายเดือน) ปี33-53'!18:18)</f>
        <v>32309.86</v>
      </c>
      <c r="N18" s="8">
        <f>+SUMIF('ฐานข้อมูล(รายเดือน) ปี33-53'!$77:$77,'ฐานข้อมูล(รายปี)'!N$3:N$3,'ฐานข้อมูล(รายเดือน) ปี33-53'!18:18)</f>
        <v>31696.949999999997</v>
      </c>
      <c r="O18" s="8">
        <f>+SUMIF('ฐานข้อมูล(รายเดือน) ปี33-53'!$77:$77,'ฐานข้อมูล(รายปี)'!O$3:O$3,'ฐานข้อมูล(รายเดือน) ปี33-53'!18:18)</f>
        <v>33288.8622598</v>
      </c>
      <c r="P18" s="8">
        <f>+SUMIF('ฐานข้อมูล(รายเดือน) ปี33-53'!$77:$77,'ฐานข้อมูล(รายปี)'!P$3:P$3,'ฐานข้อมูล(รายเดือน) ปี33-53'!18:18)</f>
        <v>36325.090000000004</v>
      </c>
      <c r="Q18" s="8">
        <f>+SUMIF('ฐานข้อมูล(รายเดือน) ปี33-53'!$77:$77,'ฐานข้อมูล(รายปี)'!Q$3:Q$3,'ฐานข้อมูล(รายเดือน) ปี33-53'!18:18)</f>
        <v>38192.610983810002</v>
      </c>
      <c r="R18" s="8">
        <f>+SUMIF('ฐานข้อมูล(รายเดือน) ปี33-53'!$77:$77,'ฐานข้อมูล(รายปี)'!R$3:R$3,'ฐานข้อมูล(รายเดือน) ปี33-53'!18:18)</f>
        <v>35656.513322850005</v>
      </c>
      <c r="S18" s="8">
        <f>+SUMIF('ฐานข้อมูล(รายเดือน) ปี33-53'!$77:$77,'ฐานข้อมูล(รายปี)'!S$3:S$3,'ฐานข้อมูล(รายเดือน) ปี33-53'!18:18)</f>
        <v>41823.815349680001</v>
      </c>
      <c r="T18" s="8">
        <f>+SUMIF('ฐานข้อมูล(รายเดือน) ปี33-53'!$77:$77,'ฐานข้อมูล(รายปี)'!T$3:T$3,'ฐานข้อมูล(รายเดือน) ปี33-53'!18:18)</f>
        <v>41831.934324429996</v>
      </c>
      <c r="U18" s="8">
        <f>+SUMIF('ฐานข้อมูล(รายเดือน) ปี33-53'!$77:$77,'ฐานข้อมูล(รายปี)'!U$3:U$3,'ฐานข้อมูล(รายเดือน) ปี33-53'!18:18)</f>
        <v>43936.039999999994</v>
      </c>
      <c r="V18" s="8">
        <f>+SUMIF('ฐานข้อมูล(รายเดือน) ปี33-53'!$77:$77,'ฐานข้อมูล(รายปี)'!V$3:V$3,'ฐานข้อมูล(รายเดือน) ปี33-53'!18:18)</f>
        <v>53381.263076979994</v>
      </c>
      <c r="W18" s="8">
        <f>+SUMIF('ฐานข้อมูล(รายเดือน) ปี54 - 69'!$77:$77,W$3,'ฐานข้อมูล(รายเดือน) ปี54 - 69'!18:18)</f>
        <v>57196.560422910006</v>
      </c>
      <c r="X18" s="8">
        <f>+SUMIF('ฐานข้อมูล(รายเดือน) ปี54 - 69'!$77:$77,X$3,'ฐานข้อมูล(รายเดือน) ปี54 - 69'!18:18)</f>
        <v>59914.560000000005</v>
      </c>
      <c r="Y18" s="8">
        <f>+SUMIF('ฐานข้อมูล(รายเดือน) ปี54 - 69'!$77:$77,Y$3,'ฐานข้อมูล(รายเดือน) ปี54 - 69'!18:18)</f>
        <v>67892.535830549998</v>
      </c>
      <c r="Z18" s="8">
        <f>+SUMIF('ฐานข้อมูล(รายเดือน) ปี54 - 69'!$77:$77,Z$3,'ฐานข้อมูล(รายเดือน) ปี54 - 69'!18:18)</f>
        <v>61000.56</v>
      </c>
      <c r="AA18" s="8">
        <f>+SUMIF('ฐานข้อมูล(รายเดือน) ปี54 - 69'!$77:$77,AA$3,'ฐานข้อมูล(รายเดือน) ปี54 - 69'!18:18)</f>
        <v>62733.909999999996</v>
      </c>
      <c r="AB18" s="8">
        <f>+SUMIF('ฐานข้อมูล(รายเดือน) ปี54 - 69'!$77:$77,AB$3,'ฐานข้อมูล(รายเดือน) ปี54 - 69'!18:18)</f>
        <v>65438.28</v>
      </c>
      <c r="AC18" s="8">
        <f>+SUMIF('ฐานข้อมูล(รายเดือน) ปี54 - 69'!$77:$77,AC$3,'ฐานข้อมูล(รายเดือน) ปี54 - 69'!18:18)</f>
        <v>68603.11</v>
      </c>
      <c r="AD18" s="8">
        <f>+SUMIF('ฐานข้อมูล(รายเดือน) ปี54 - 69'!$77:$77,AD$3,'ฐานข้อมูล(รายเดือน) ปี54 - 69'!18:18)</f>
        <v>68548.170000000013</v>
      </c>
      <c r="AE18" s="8">
        <f>+SUMIF('ฐานข้อมูล(รายเดือน) ปี54 - 69'!$77:$77,AE$3,'ฐานข้อมูล(รายเดือน) ปี54 - 69'!18:18)</f>
        <v>67410.237171289991</v>
      </c>
      <c r="AF18" s="8">
        <f>+SUMIF('ฐานข้อมูล(รายเดือน) ปี54 - 69'!$77:$77,AF$3,'ฐานข้อมูล(รายเดือน) ปี54 - 69'!18:18)</f>
        <v>62904.57</v>
      </c>
      <c r="AG18" s="8">
        <f>+SUMIF('ฐานข้อมูล(รายเดือน) ปี54 - 69'!$77:$77,AG$3,'ฐานข้อมูล(รายเดือน) ปี54 - 69'!18:18)</f>
        <v>64199.66</v>
      </c>
      <c r="AH18" s="8">
        <f>+SUMIF('ฐานข้อมูล(รายเดือน) ปี54 - 69'!$77:$77,AH$3,'ฐานข้อมูล(รายเดือน) ปี54 - 69'!18:18)</f>
        <v>59784.31</v>
      </c>
      <c r="AI18" s="8">
        <f>+SUMIF('ฐานข้อมูล(รายเดือน) ปี54 - 69'!$77:$77,AI$3,'ฐานข้อมูล(รายเดือน) ปี54 - 69'!18:18)</f>
        <v>57682.87999999999</v>
      </c>
      <c r="AJ18" s="8">
        <f>+SUMIF('ฐานข้อมูล(รายเดือน) ปี54 - 69'!$77:$77,AJ$3,'ฐานข้อมูล(รายเดือน) ปี54 - 69'!18:18)</f>
        <v>51247.74</v>
      </c>
      <c r="AK18" s="8">
        <f>+SUMIF('ฐานข้อมูล(รายเดือน) ปี54 - 69'!$77:$77,AK$3,'ฐานข้อมูล(รายเดือน) ปี54 - 69'!18:18)</f>
        <v>47489.215394589999</v>
      </c>
      <c r="AL18" s="8">
        <f>+SUMIF('ฐานข้อมูล(รายเดือน) ปี54 - 69'!$77:$77,AL$3,'ฐานข้อมูล(รายเดือน) ปี54 - 69'!18:18)</f>
        <v>4574.4870440000004</v>
      </c>
    </row>
    <row r="19" spans="1:38" ht="23.25">
      <c r="A19" s="12" t="s">
        <v>38</v>
      </c>
      <c r="B19" s="14">
        <f>+SUMIF('ฐานข้อมูล(รายเดือน) ปี33-53'!$77:$77,'ฐานข้อมูล(รายปี)'!B$3:B$3,'ฐานข้อมูล(รายเดือน) ปี33-53'!19:19)</f>
        <v>13754.199999999999</v>
      </c>
      <c r="C19" s="14">
        <f>+SUMIF('ฐานข้อมูล(รายเดือน) ปี33-53'!$77:$77,'ฐานข้อมูล(รายปี)'!C$3:C$3,'ฐานข้อมูล(รายเดือน) ปี33-53'!19:19)</f>
        <v>15734.3</v>
      </c>
      <c r="D19" s="14">
        <f>+SUMIF('ฐานข้อมูล(รายเดือน) ปี33-53'!$77:$77,'ฐานข้อมูล(รายปี)'!D$3:D$3,'ฐานข้อมูล(รายเดือน) ปี33-53'!19:19)</f>
        <v>15247.1</v>
      </c>
      <c r="E19" s="14">
        <f>+SUMIF('ฐานข้อมูล(รายเดือน) ปี33-53'!$77:$77,'ฐานข้อมูล(รายปี)'!E$3:E$3,'ฐานข้อมูล(รายเดือน) ปี33-53'!19:19)</f>
        <v>16679</v>
      </c>
      <c r="F19" s="14">
        <f>+SUMIF('ฐานข้อมูล(รายเดือน) ปี33-53'!$77:$77,'ฐานข้อมูล(รายปี)'!F$3:F$3,'ฐานข้อมูล(รายเดือน) ปี33-53'!19:19)</f>
        <v>19272.3</v>
      </c>
      <c r="G19" s="14">
        <f>+SUMIF('ฐานข้อมูล(รายเดือน) ปี33-53'!$77:$77,'ฐานข้อมูล(รายปี)'!G$3:G$3,'ฐานข้อมูล(รายเดือน) ปี33-53'!19:19)</f>
        <v>19758.899999999998</v>
      </c>
      <c r="H19" s="14">
        <f>+SUMIF('ฐานข้อมูล(รายเดือน) ปี33-53'!$77:$77,'ฐานข้อมูล(รายปี)'!H$3:H$3,'ฐานข้อมูล(รายเดือน) ปี33-53'!19:19)</f>
        <v>21548.44</v>
      </c>
      <c r="I19" s="14">
        <f>+SUMIF('ฐานข้อมูล(รายเดือน) ปี33-53'!$77:$77,'ฐานข้อมูล(รายปี)'!I$3:I$3,'ฐานข้อมูล(รายเดือน) ปี33-53'!19:19)</f>
        <v>22763.3</v>
      </c>
      <c r="J19" s="14">
        <f>+SUMIF('ฐานข้อมูล(รายเดือน) ปี33-53'!$77:$77,'ฐานข้อมูล(รายปี)'!J$3:J$3,'ฐานข้อมูล(รายเดือน) ปี33-53'!19:19)</f>
        <v>20257.3</v>
      </c>
      <c r="K19" s="14">
        <f>+SUMIF('ฐานข้อมูล(รายเดือน) ปี33-53'!$77:$77,'ฐานข้อมูล(รายปี)'!K$3:K$3,'ฐานข้อมูล(รายเดือน) ปี33-53'!19:19)</f>
        <v>22800.399999999998</v>
      </c>
      <c r="L19" s="14">
        <f>+SUMIF('ฐานข้อมูล(รายเดือน) ปี33-53'!$77:$77,'ฐานข้อมูล(รายปี)'!L$3:L$3,'ฐานข้อมูล(รายเดือน) ปี33-53'!19:19)</f>
        <v>8275.66</v>
      </c>
      <c r="M19" s="14">
        <f>+SUMIF('ฐานข้อมูล(รายเดือน) ปี33-53'!$77:$77,'ฐานข้อมูล(รายปี)'!M$3:M$3,'ฐานข้อมูล(รายเดือน) ปี33-53'!19:19)</f>
        <v>8932.9500000000007</v>
      </c>
      <c r="N19" s="14">
        <f>+SUMIF('ฐานข้อมูล(รายเดือน) ปี33-53'!$77:$77,'ฐานข้อมูล(รายปี)'!N$3:N$3,'ฐานข้อมูล(รายเดือน) ปี33-53'!19:19)</f>
        <v>22290.180000000004</v>
      </c>
      <c r="O19" s="14">
        <f>+SUMIF('ฐานข้อมูล(รายเดือน) ปี33-53'!$77:$77,'ฐานข้อมูล(รายปี)'!O$3:O$3,'ฐานข้อมูล(รายเดือน) ปี33-53'!19:19)</f>
        <v>25676.15210689</v>
      </c>
      <c r="P19" s="14">
        <f>+SUMIF('ฐานข้อมูล(รายเดือน) ปี33-53'!$77:$77,'ฐานข้อมูล(รายปี)'!P$3:P$3,'ฐานข้อมูล(รายเดือน) ปี33-53'!19:19)</f>
        <v>26181.460000000003</v>
      </c>
      <c r="Q19" s="14">
        <f>+SUMIF('ฐานข้อมูล(รายเดือน) ปี33-53'!$77:$77,'ฐานข้อมูล(รายปี)'!Q$3:Q$3,'ฐานข้อมูล(รายเดือน) ปี33-53'!19:19)</f>
        <v>28619.96682238</v>
      </c>
      <c r="R19" s="14">
        <f>+SUMIF('ฐานข้อมูล(รายเดือน) ปี33-53'!$77:$77,'ฐานข้อมูล(รายปี)'!R$3:R$3,'ฐานข้อมูล(รายเดือน) ปี33-53'!19:19)</f>
        <v>29142.707505039994</v>
      </c>
      <c r="S19" s="14">
        <f>+SUMIF('ฐานข้อมูล(รายเดือน) ปี33-53'!$77:$77,'ฐานข้อมูล(รายปี)'!S$3:S$3,'ฐานข้อมูล(รายเดือน) ปี33-53'!19:19)</f>
        <v>33298.223309719993</v>
      </c>
      <c r="T19" s="14">
        <f>+SUMIF('ฐานข้อมูล(รายเดือน) ปี33-53'!$77:$77,'ฐานข้อมูล(รายปี)'!T$3:T$3,'ฐานข้อมูล(รายเดือน) ปี33-53'!19:19)</f>
        <v>36815.589999999997</v>
      </c>
      <c r="U19" s="14">
        <f>+SUMIF('ฐานข้อมูล(รายเดือน) ปี33-53'!$77:$77,'ฐานข้อมูล(รายปี)'!U$3:U$3,'ฐานข้อมูล(รายเดือน) ปี33-53'!19:19)</f>
        <v>37981.699999999997</v>
      </c>
      <c r="V19" s="14">
        <f>+SUMIF('ฐานข้อมูล(รายเดือน) ปี33-53'!$77:$77,'ฐานข้อมูล(รายปี)'!V$3:V$3,'ฐานข้อมูล(รายเดือน) ปี33-53'!19:19)</f>
        <v>42398.012542750002</v>
      </c>
      <c r="W19" s="14">
        <f>+SUMIF('ฐานข้อมูล(รายเดือน) ปี54 - 69'!$77:$77,W$3,'ฐานข้อมูล(รายเดือน) ปี54 - 69'!19:19)</f>
        <v>48624.375505380005</v>
      </c>
      <c r="X19" s="14">
        <f>+SUMIF('ฐานข้อมูล(รายเดือน) ปี54 - 69'!$77:$77,X$3,'ฐานข้อมูล(รายเดือน) ปี54 - 69'!19:19)</f>
        <v>53499.710999999996</v>
      </c>
      <c r="Y19" s="14">
        <f>+SUMIF('ฐานข้อมูล(รายเดือน) ปี54 - 69'!$77:$77,Y$3,'ฐานข้อมูล(รายเดือน) ปี54 - 69'!19:19)</f>
        <v>52640.288464039993</v>
      </c>
      <c r="Z19" s="14">
        <f>+SUMIF('ฐานข้อมูล(รายเดือน) ปี54 - 69'!$77:$77,Z$3,'ฐานข้อมูล(รายเดือน) ปี54 - 69'!19:19)</f>
        <v>64654.25009773999</v>
      </c>
      <c r="AA19" s="14">
        <f>+SUMIF('ฐานข้อมูล(รายเดือน) ปี54 - 69'!$77:$77,AA$3,'ฐานข้อมูล(รายเดือน) ปี54 - 69'!19:19)</f>
        <v>62487.93</v>
      </c>
      <c r="AB19" s="14">
        <f>+SUMIF('ฐานข้อมูล(รายเดือน) ปี54 - 69'!$77:$77,AB$3,'ฐานข้อมูล(รายเดือน) ปี54 - 69'!19:19)</f>
        <v>61952.639999999999</v>
      </c>
      <c r="AC19" s="14">
        <f>+SUMIF('ฐานข้อมูล(รายเดือน) ปี54 - 69'!$77:$77,AC$3,'ฐานข้อมูล(รายเดือน) ปี54 - 69'!19:19)</f>
        <v>62658.289999999994</v>
      </c>
      <c r="AD19" s="14">
        <f>+SUMIF('ฐานข้อมูล(รายเดือน) ปี54 - 69'!$77:$77,AD$3,'ฐานข้อมูล(รายเดือน) ปี54 - 69'!19:19)</f>
        <v>55964.729999999996</v>
      </c>
      <c r="AE19" s="14">
        <f>+SUMIF('ฐานข้อมูล(รายเดือน) ปี54 - 69'!$77:$77,AE$3,'ฐานข้อมูล(รายเดือน) ปี54 - 69'!19:19)</f>
        <v>62146.645598429997</v>
      </c>
      <c r="AF19" s="14">
        <f>+SUMIF('ฐานข้อมูล(รายเดือน) ปี54 - 69'!$77:$77,AF$3,'ฐานข้อมูล(รายเดือน) ปี54 - 69'!19:19)</f>
        <v>61820.450000000004</v>
      </c>
      <c r="AG19" s="14">
        <f>+SUMIF('ฐานข้อมูล(รายเดือน) ปี54 - 69'!$77:$77,AG$3,'ฐานข้อมูล(รายเดือน) ปี54 - 69'!19:19)</f>
        <v>59602.790000000008</v>
      </c>
      <c r="AH19" s="14">
        <f>+SUMIF('ฐานข้อมูล(รายเดือน) ปี54 - 69'!$77:$77,AH$3,'ฐานข้อมูล(รายเดือน) ปี54 - 69'!19:19)</f>
        <v>59260.11</v>
      </c>
      <c r="AI19" s="14">
        <f>+SUMIF('ฐานข้อมูล(รายเดือน) ปี54 - 69'!$77:$77,AI$3,'ฐานข้อมูล(รายเดือน) ปี54 - 69'!19:19)</f>
        <v>64168.029999999992</v>
      </c>
      <c r="AJ19" s="14">
        <f>+SUMIF('ฐานข้อมูล(รายเดือน) ปี54 - 69'!$77:$77,AJ$3,'ฐานข้อมูล(รายเดือน) ปี54 - 69'!19:19)</f>
        <v>64603.220000000008</v>
      </c>
      <c r="AK19" s="14">
        <f>+SUMIF('ฐานข้อมูล(รายเดือน) ปี54 - 69'!$77:$77,AK$3,'ฐานข้อมูล(รายเดือน) ปี54 - 69'!19:19)</f>
        <v>58895.250618649996</v>
      </c>
      <c r="AL19" s="14">
        <f>+SUMIF('ฐานข้อมูล(รายเดือน) ปี54 - 69'!$77:$77,AL$3,'ฐานข้อมูล(รายเดือน) ปี54 - 69'!19:19)</f>
        <v>5438.7285601699996</v>
      </c>
    </row>
    <row r="20" spans="1:38" ht="23.25">
      <c r="A20" s="6" t="s">
        <v>39</v>
      </c>
      <c r="B20" s="8">
        <f>+SUMIF('ฐานข้อมูล(รายเดือน) ปี33-53'!$77:$77,'ฐานข้อมูล(รายปี)'!B$3:B$3,'ฐานข้อมูล(รายเดือน) ปี33-53'!20:20)</f>
        <v>6624.7</v>
      </c>
      <c r="C20" s="8">
        <f>+SUMIF('ฐานข้อมูล(รายเดือน) ปี33-53'!$77:$77,'ฐานข้อมูล(รายปี)'!C$3:C$3,'ฐานข้อมูล(รายเดือน) ปี33-53'!20:20)</f>
        <v>7973</v>
      </c>
      <c r="D20" s="8">
        <f>+SUMIF('ฐานข้อมูล(รายเดือน) ปี33-53'!$77:$77,'ฐานข้อมูล(รายปี)'!D$3:D$3,'ฐานข้อมูล(รายเดือน) ปี33-53'!20:20)</f>
        <v>7817.7999999999993</v>
      </c>
      <c r="E20" s="8">
        <f>+SUMIF('ฐานข้อมูล(รายเดือน) ปี33-53'!$77:$77,'ฐานข้อมูล(รายปี)'!E$3:E$3,'ฐานข้อมูล(รายเดือน) ปี33-53'!20:20)</f>
        <v>9477.5</v>
      </c>
      <c r="F20" s="8">
        <f>+SUMIF('ฐานข้อมูล(รายเดือน) ปี33-53'!$77:$77,'ฐานข้อมูล(รายปี)'!F$3:F$3,'ฐานข้อมูล(รายเดือน) ปี33-53'!20:20)</f>
        <v>12261.899999999998</v>
      </c>
      <c r="G20" s="8">
        <f>+SUMIF('ฐานข้อมูล(รายเดือน) ปี33-53'!$77:$77,'ฐานข้อมูล(รายปี)'!G$3:G$3,'ฐานข้อมูล(รายเดือน) ปี33-53'!20:20)</f>
        <v>15130.699999999999</v>
      </c>
      <c r="H20" s="8">
        <f>+SUMIF('ฐานข้อมูล(รายเดือน) ปี33-53'!$77:$77,'ฐานข้อมูล(รายปี)'!H$3:H$3,'ฐานข้อมูล(รายเดือน) ปี33-53'!20:20)</f>
        <v>17359.75</v>
      </c>
      <c r="I20" s="8">
        <f>+SUMIF('ฐานข้อมูล(รายเดือน) ปี33-53'!$77:$77,'ฐานข้อมูล(รายปี)'!I$3:I$3,'ฐานข้อมูล(รายเดือน) ปี33-53'!20:20)</f>
        <v>21383.1</v>
      </c>
      <c r="J20" s="8">
        <f>+SUMIF('ฐานข้อมูล(รายเดือน) ปี33-53'!$77:$77,'ฐานข้อมูล(รายปี)'!J$3:J$3,'ฐานข้อมูล(รายเดือน) ปี33-53'!20:20)</f>
        <v>23190.7</v>
      </c>
      <c r="K20" s="8">
        <f>+SUMIF('ฐานข้อมูล(รายเดือน) ปี33-53'!$77:$77,'ฐานข้อมูล(รายปี)'!K$3:K$3,'ฐานข้อมูล(รายเดือน) ปี33-53'!20:20)</f>
        <v>24991.8</v>
      </c>
      <c r="L20" s="8">
        <f>+SUMIF('ฐานข้อมูล(รายเดือน) ปี33-53'!$77:$77,'ฐานข้อมูล(รายปี)'!L$3:L$3,'ฐานข้อมูล(รายเดือน) ปี33-53'!20:20)</f>
        <v>26437.82</v>
      </c>
      <c r="M20" s="8">
        <f>+SUMIF('ฐานข้อมูล(รายเดือน) ปี33-53'!$77:$77,'ฐานข้อมูล(รายปี)'!M$3:M$3,'ฐานข้อมูล(รายเดือน) ปี33-53'!20:20)</f>
        <v>29990.699999999997</v>
      </c>
      <c r="N20" s="8">
        <f>+SUMIF('ฐานข้อมูล(รายเดือน) ปี33-53'!$77:$77,'ฐานข้อมูล(รายปี)'!N$3:N$3,'ฐานข้อมูล(รายเดือน) ปี33-53'!20:20)</f>
        <v>31650.340000000004</v>
      </c>
      <c r="O20" s="8">
        <f>+SUMIF('ฐานข้อมูล(รายเดือน) ปี33-53'!$77:$77,'ฐานข้อมูล(รายปี)'!O$3:O$3,'ฐานข้อมูล(รายเดือน) ปี33-53'!20:20)</f>
        <v>36986.636969873995</v>
      </c>
      <c r="P20" s="8">
        <f>+SUMIF('ฐานข้อมูล(รายเดือน) ปี33-53'!$77:$77,'ฐานข้อมูล(รายปี)'!P$3:P$3,'ฐานข้อมูล(รายเดือน) ปี33-53'!20:20)</f>
        <v>42748.63</v>
      </c>
      <c r="Q20" s="8">
        <f>+SUMIF('ฐานข้อมูล(รายเดือน) ปี33-53'!$77:$77,'ฐานข้อมูล(รายปี)'!Q$3:Q$3,'ฐานข้อมูล(รายเดือน) ปี33-53'!20:20)</f>
        <v>45482.853576659996</v>
      </c>
      <c r="R20" s="8">
        <f>+SUMIF('ฐานข้อมูล(รายเดือน) ปี33-53'!$77:$77,'ฐานข้อมูล(รายปี)'!R$3:R$3,'ฐานข้อมูล(รายเดือน) ปี33-53'!20:20)</f>
        <v>44207.2822753</v>
      </c>
      <c r="S20" s="8">
        <f>+SUMIF('ฐานข้อมูล(รายเดือน) ปี33-53'!$77:$77,'ฐานข้อมูล(รายปี)'!S$3:S$3,'ฐานข้อมูล(รายเดือน) ปี33-53'!20:20)</f>
        <v>52087.546578830006</v>
      </c>
      <c r="T20" s="8">
        <f>+SUMIF('ฐานข้อมูล(รายเดือน) ปี33-53'!$77:$77,'ฐานข้อมูล(รายปี)'!T$3:T$3,'ฐานข้อมูล(รายเดือน) ปี33-53'!20:20)</f>
        <v>53465.457999999999</v>
      </c>
      <c r="U20" s="8">
        <f>+SUMIF('ฐานข้อมูล(รายเดือน) ปี33-53'!$77:$77,'ฐานข้อมูล(รายปี)'!U$3:U$3,'ฐานข้อมูล(รายเดือน) ปี33-53'!20:20)</f>
        <v>48993.369999999995</v>
      </c>
      <c r="V20" s="8">
        <f>+SUMIF('ฐานข้อมูล(รายเดือน) ปี33-53'!$77:$77,'ฐานข้อมูล(รายปี)'!V$3:V$3,'ฐานข้อมูล(รายเดือน) ปี33-53'!20:20)</f>
        <v>58830.809706410007</v>
      </c>
      <c r="W20" s="8">
        <f>+SUMIF('ฐานข้อมูล(รายเดือน) ปี54 - 69'!$77:$77,W$3,'ฐานข้อมูล(รายเดือน) ปี54 - 69'!20:20)</f>
        <v>61498.292490509994</v>
      </c>
      <c r="X20" s="8">
        <f>+SUMIF('ฐานข้อมูล(รายเดือน) ปี54 - 69'!$77:$77,X$3,'ฐานข้อมูล(รายเดือน) ปี54 - 69'!20:20)</f>
        <v>64892.839390999994</v>
      </c>
      <c r="Y20" s="8">
        <f>+SUMIF('ฐานข้อมูล(รายเดือน) ปี54 - 69'!$77:$77,Y$3,'ฐานข้อมูล(รายเดือน) ปี54 - 69'!20:20)</f>
        <v>69118.845735030001</v>
      </c>
      <c r="Z20" s="8">
        <f>+SUMIF('ฐานข้อมูล(รายเดือน) ปี54 - 69'!$77:$77,Z$3,'ฐานข้อมูล(รายเดือน) ปี54 - 69'!20:20)</f>
        <v>76558.860030960015</v>
      </c>
      <c r="AA20" s="8">
        <f>+SUMIF('ฐานข้อมูล(รายเดือน) ปี54 - 69'!$77:$77,AA$3,'ฐานข้อมูล(รายเดือน) ปี54 - 69'!20:20)</f>
        <v>80114.37999999999</v>
      </c>
      <c r="AB20" s="8">
        <f>+SUMIF('ฐานข้อมูล(รายเดือน) ปี54 - 69'!$77:$77,AB$3,'ฐานข้อมูล(รายเดือน) ปี54 - 69'!20:20)</f>
        <v>86143.13</v>
      </c>
      <c r="AC20" s="8">
        <f>+SUMIF('ฐานข้อมูล(รายเดือน) ปี54 - 69'!$77:$77,AC$3,'ฐานข้อมูล(รายเดือน) ปี54 - 69'!20:20)</f>
        <v>87196.32</v>
      </c>
      <c r="AD20" s="8">
        <f>+SUMIF('ฐานข้อมูล(รายเดือน) ปี54 - 69'!$77:$77,AD$3,'ฐานข้อมูล(รายเดือน) ปี54 - 69'!20:20)</f>
        <v>76356.94</v>
      </c>
      <c r="AE20" s="8">
        <f>+SUMIF('ฐานข้อมูล(รายเดือน) ปี54 - 69'!$77:$77,AE$3,'ฐานข้อมูล(รายเดือน) ปี54 - 69'!20:20)</f>
        <v>79090.86142541001</v>
      </c>
      <c r="AF20" s="8">
        <f>+SUMIF('ฐานข้อมูล(รายเดือน) ปี54 - 69'!$77:$77,AF$3,'ฐานข้อมูล(รายเดือน) ปี54 - 69'!20:20)</f>
        <v>80026.829999999987</v>
      </c>
      <c r="AG20" s="8">
        <f>+SUMIF('ฐานข้อมูล(รายเดือน) ปี54 - 69'!$77:$77,AG$3,'ฐานข้อมูล(รายเดือน) ปี54 - 69'!20:20)</f>
        <v>81039.909999999989</v>
      </c>
      <c r="AH20" s="8">
        <f>+SUMIF('ฐานข้อมูล(รายเดือน) ปี54 - 69'!$77:$77,AH$3,'ฐานข้อมูล(รายเดือน) ปี54 - 69'!20:20)</f>
        <v>85035.200000000012</v>
      </c>
      <c r="AI20" s="8">
        <f>+SUMIF('ฐานข้อมูล(รายเดือน) ปี54 - 69'!$77:$77,AI$3,'ฐานข้อมูล(รายเดือน) ปี54 - 69'!20:20)</f>
        <v>86480.739999999991</v>
      </c>
      <c r="AJ20" s="8">
        <f>+SUMIF('ฐานข้อมูล(รายเดือน) ปี54 - 69'!$77:$77,AJ$3,'ฐานข้อมูล(รายเดือน) ปี54 - 69'!20:20)</f>
        <v>90013.999999999985</v>
      </c>
      <c r="AK20" s="8">
        <f>+SUMIF('ฐานข้อมูล(รายเดือน) ปี54 - 69'!$77:$77,AK$3,'ฐานข้อมูล(รายเดือน) ปี54 - 69'!20:20)</f>
        <v>90083.217238740006</v>
      </c>
      <c r="AL20" s="8">
        <f>+SUMIF('ฐานข้อมูล(รายเดือน) ปี54 - 69'!$77:$77,AL$3,'ฐานข้อมูล(รายเดือน) ปี54 - 69'!20:20)</f>
        <v>6313.9505722099984</v>
      </c>
    </row>
    <row r="21" spans="1:38" ht="23.25">
      <c r="A21" s="12" t="s">
        <v>40</v>
      </c>
      <c r="B21" s="14">
        <f>+SUMIF('ฐานข้อมูล(รายเดือน) ปี33-53'!$77:$77,'ฐานข้อมูล(รายปี)'!B$3:B$3,'ฐานข้อมูล(รายเดือน) ปี33-53'!21:21)</f>
        <v>0</v>
      </c>
      <c r="C21" s="14">
        <f>+SUMIF('ฐานข้อมูล(รายเดือน) ปี33-53'!$77:$77,'ฐานข้อมูล(รายปี)'!C$3:C$3,'ฐานข้อมูล(รายเดือน) ปี33-53'!21:21)</f>
        <v>0</v>
      </c>
      <c r="D21" s="14">
        <f>+SUMIF('ฐานข้อมูล(รายเดือน) ปี33-53'!$77:$77,'ฐานข้อมูล(รายปี)'!D$3:D$3,'ฐานข้อมูล(รายเดือน) ปี33-53'!21:21)</f>
        <v>15712.7</v>
      </c>
      <c r="E21" s="14">
        <f>+SUMIF('ฐานข้อมูล(รายเดือน) ปี33-53'!$77:$77,'ฐานข้อมูล(รายปี)'!E$3:E$3,'ฐานข้อมูล(รายเดือน) ปี33-53'!21:21)</f>
        <v>34349.699999999997</v>
      </c>
      <c r="F21" s="14">
        <f>+SUMIF('ฐานข้อมูล(รายเดือน) ปี33-53'!$77:$77,'ฐานข้อมูล(รายปี)'!F$3:F$3,'ฐานข้อมูล(รายเดือน) ปี33-53'!21:21)</f>
        <v>34514.699999999997</v>
      </c>
      <c r="G21" s="14">
        <f>+SUMIF('ฐานข้อมูล(รายเดือน) ปี33-53'!$77:$77,'ฐานข้อมูล(รายปี)'!G$3:G$3,'ฐานข้อมูล(รายเดือน) ปี33-53'!21:21)</f>
        <v>38146.600000000006</v>
      </c>
      <c r="H21" s="14">
        <f>+SUMIF('ฐานข้อมูล(รายเดือน) ปี33-53'!$77:$77,'ฐานข้อมูล(รายปี)'!H$3:H$3,'ฐานข้อมูล(รายเดือน) ปี33-53'!21:21)</f>
        <v>37343.149999999994</v>
      </c>
      <c r="I21" s="14">
        <f>+SUMIF('ฐานข้อมูล(รายเดือน) ปี33-53'!$77:$77,'ฐานข้อมูล(รายปี)'!I$3:I$3,'ฐานข้อมูล(รายเดือน) ปี33-53'!21:21)</f>
        <v>32294.900000000005</v>
      </c>
      <c r="J21" s="14">
        <f>+SUMIF('ฐานข้อมูล(รายเดือน) ปี33-53'!$77:$77,'ฐานข้อมูล(รายปี)'!J$3:J$3,'ฐานข้อมูล(รายเดือน) ปี33-53'!21:21)</f>
        <v>8556.9</v>
      </c>
      <c r="K21" s="14">
        <f>+SUMIF('ฐานข้อมูล(รายเดือน) ปี33-53'!$77:$77,'ฐานข้อมูล(รายปี)'!K$3:K$3,'ฐานข้อมูล(รายเดือน) ปี33-53'!21:21)</f>
        <v>13940.900000000001</v>
      </c>
      <c r="L21" s="14">
        <f>+SUMIF('ฐานข้อมูล(รายเดือน) ปี33-53'!$77:$77,'ฐานข้อมูล(รายปี)'!L$3:L$3,'ฐานข้อมูล(รายเดือน) ปี33-53'!21:21)</f>
        <v>26781.239999999998</v>
      </c>
      <c r="M21" s="14">
        <f>+SUMIF('ฐานข้อมูล(รายเดือน) ปี33-53'!$77:$77,'ฐานข้อมูล(รายปี)'!M$3:M$3,'ฐานข้อมูล(รายเดือน) ปี33-53'!21:21)</f>
        <v>30329.87</v>
      </c>
      <c r="N21" s="14">
        <f>+SUMIF('ฐานข้อมูล(รายเดือน) ปี33-53'!$77:$77,'ฐานข้อมูล(รายปี)'!N$3:N$3,'ฐานข้อมูล(รายเดือน) ปี33-53'!21:21)</f>
        <v>41559.520000000004</v>
      </c>
      <c r="O21" s="14">
        <f>+SUMIF('ฐานข้อมูล(รายเดือน) ปี33-53'!$77:$77,'ฐานข้อมูล(รายปี)'!O$3:O$3,'ฐานข้อมูล(รายเดือน) ปี33-53'!21:21)</f>
        <v>56473.887843410004</v>
      </c>
      <c r="P21" s="14">
        <f>+SUMIF('ฐานข้อมูล(รายเดือน) ปี33-53'!$77:$77,'ฐานข้อมูล(รายปี)'!P$3:P$3,'ฐานข้อมูล(รายเดือน) ปี33-53'!21:21)</f>
        <v>65011.81</v>
      </c>
      <c r="Q21" s="14">
        <f>+SUMIF('ฐานข้อมูล(รายเดือน) ปี33-53'!$77:$77,'ฐานข้อมูล(รายปี)'!Q$3:Q$3,'ฐานข้อมูล(รายเดือน) ปี33-53'!21:21)</f>
        <v>58759.633030779994</v>
      </c>
      <c r="R21" s="14">
        <f>+SUMIF('ฐานข้อมูล(รายเดือน) ปี33-53'!$77:$77,'ฐานข้อมูล(รายปี)'!R$3:R$3,'ฐานข้อมูล(รายเดือน) ปี33-53'!21:21)</f>
        <v>59810.172700069998</v>
      </c>
      <c r="S21" s="14">
        <f>+SUMIF('ฐานข้อมูล(รายเดือน) ปี33-53'!$77:$77,'ฐานข้อมูล(รายปี)'!S$3:S$3,'ฐานข้อมูล(รายเดือน) ปี33-53'!21:21)</f>
        <v>55843.796145280008</v>
      </c>
      <c r="T21" s="14">
        <f>+SUMIF('ฐานข้อมูล(รายเดือน) ปี33-53'!$77:$77,'ฐานข้อมูล(รายปี)'!T$3:T$3,'ฐานข้อมูล(รายเดือน) ปี33-53'!21:21)</f>
        <v>57822.30502290999</v>
      </c>
      <c r="U21" s="14">
        <f>+SUMIF('ฐานข้อมูล(รายเดือน) ปี33-53'!$77:$77,'ฐานข้อมูล(รายปี)'!U$3:U$3,'ฐานข้อมูล(รายเดือน) ปี33-53'!21:21)</f>
        <v>49278.13</v>
      </c>
      <c r="V21" s="14">
        <f>+SUMIF('ฐานข้อมูล(รายเดือน) ปี33-53'!$77:$77,'ฐานข้อมูล(รายปี)'!V$3:V$3,'ฐานข้อมูล(รายเดือน) ปี33-53'!21:21)</f>
        <v>77202.152847210004</v>
      </c>
      <c r="W21" s="14">
        <f>+SUMIF('ฐานข้อมูล(รายเดือน) ปี54 - 69'!$77:$77,W$3,'ฐานข้อมูล(รายเดือน) ปี54 - 69'!21:21)</f>
        <v>92843.889712349992</v>
      </c>
      <c r="X21" s="14">
        <f>+SUMIF('ฐานข้อมูล(รายเดือน) ปี54 - 69'!$77:$77,X$3,'ฐานข้อมูล(รายเดือน) ปี54 - 69'!21:21)</f>
        <v>117144.65400000001</v>
      </c>
      <c r="Y21" s="14">
        <f>+SUMIF('ฐานข้อมูล(รายเดือน) ปี54 - 69'!$77:$77,Y$3,'ฐานข้อมูล(รายเดือน) ปี54 - 69'!21:21)</f>
        <v>153874.01202613002</v>
      </c>
      <c r="Z21" s="14">
        <f>+SUMIF('ฐานข้อมูล(รายเดือน) ปี54 - 69'!$77:$77,Z$3,'ฐานข้อมูล(รายเดือน) ปี54 - 69'!21:21)</f>
        <v>93472.97002570999</v>
      </c>
      <c r="AA21" s="14">
        <f>+SUMIF('ฐานข้อมูล(รายเดือน) ปี54 - 69'!$77:$77,AA$3,'ฐานข้อมูล(รายเดือน) ปี54 - 69'!21:21)</f>
        <v>80704.31</v>
      </c>
      <c r="AB21" s="14">
        <f>+SUMIF('ฐานข้อมูล(รายเดือน) ปี54 - 69'!$77:$77,AB$3,'ฐานข้อมูล(รายเดือน) ปี54 - 69'!21:21)</f>
        <v>100764.09999999999</v>
      </c>
      <c r="AC21" s="14">
        <f>+SUMIF('ฐานข้อมูล(รายเดือน) ปี54 - 69'!$77:$77,AC$3,'ฐานข้อมูล(รายเดือน) ปี54 - 69'!21:21)</f>
        <v>102155.29</v>
      </c>
      <c r="AD21" s="14">
        <f>+SUMIF('ฐานข้อมูล(รายเดือน) ปี54 - 69'!$77:$77,AD$3,'ฐานข้อมูล(รายเดือน) ปี54 - 69'!21:21)</f>
        <v>121087.81000000001</v>
      </c>
      <c r="AE21" s="14">
        <f>+SUMIF('ฐานข้อมูล(รายเดือน) ปี54 - 69'!$77:$77,AE$3,'ฐานข้อมูล(รายเดือน) ปี54 - 69'!21:21)</f>
        <v>133180.60934393</v>
      </c>
      <c r="AF21" s="14">
        <f>+SUMIF('ฐานข้อมูล(รายเดือน) ปี54 - 69'!$77:$77,AF$3,'ฐานข้อมูล(รายเดือน) ปี54 - 69'!21:21)</f>
        <v>85420.12000000001</v>
      </c>
      <c r="AG21" s="14">
        <f>+SUMIF('ฐานข้อมูล(รายเดือน) ปี54 - 69'!$77:$77,AG$3,'ฐานข้อมูล(รายเดือน) ปี54 - 69'!21:21)</f>
        <v>90549.94</v>
      </c>
      <c r="AH21" s="14">
        <f>+SUMIF('ฐานข้อมูล(รายเดือน) ปี54 - 69'!$77:$77,AH$3,'ฐานข้อมูล(รายเดือน) ปี54 - 69'!21:21)</f>
        <v>97434.02</v>
      </c>
      <c r="AI21" s="14">
        <f>+SUMIF('ฐานข้อมูล(รายเดือน) ปี54 - 69'!$77:$77,AI$3,'ฐานข้อมูล(รายเดือน) ปี54 - 69'!21:21)</f>
        <v>102451.06999999999</v>
      </c>
      <c r="AJ21" s="14">
        <f>+SUMIF('ฐานข้อมูล(รายเดือน) ปี54 - 69'!$77:$77,AJ$3,'ฐานข้อมูล(รายเดือน) ปี54 - 69'!21:21)</f>
        <v>67362.3</v>
      </c>
      <c r="AK21" s="14">
        <f>+SUMIF('ฐานข้อมูล(รายเดือน) ปี54 - 69'!$77:$77,AK$3,'ฐานข้อมูล(รายเดือน) ปี54 - 69'!21:21)</f>
        <v>56539.61065509</v>
      </c>
      <c r="AL21" s="14">
        <f>+SUMIF('ฐานข้อมูล(รายเดือน) ปี54 - 69'!$77:$77,AL$3,'ฐานข้อมูล(รายเดือน) ปี54 - 69'!21:21)</f>
        <v>4218.8068918600002</v>
      </c>
    </row>
    <row r="22" spans="1:38" ht="23.25">
      <c r="A22" s="6" t="s">
        <v>41</v>
      </c>
      <c r="B22" s="8">
        <f>+SUMIF('ฐานข้อมูล(รายเดือน) ปี33-53'!$77:$77,'ฐานข้อมูล(รายปี)'!B$3:B$3,'ฐานข้อมูล(รายเดือน) ปี33-53'!22:22)</f>
        <v>5141.7</v>
      </c>
      <c r="C22" s="8">
        <f>+SUMIF('ฐานข้อมูล(รายเดือน) ปี33-53'!$77:$77,'ฐานข้อมูล(รายปี)'!C$3:C$3,'ฐานข้อมูล(รายเดือน) ปี33-53'!22:22)</f>
        <v>6224.2999999999993</v>
      </c>
      <c r="D22" s="8">
        <f>+SUMIF('ฐานข้อมูล(รายเดือน) ปี33-53'!$77:$77,'ฐานข้อมูล(รายปี)'!D$3:D$3,'ฐานข้อมูล(รายเดือน) ปี33-53'!22:22)</f>
        <v>5125</v>
      </c>
      <c r="E22" s="8">
        <f>+SUMIF('ฐานข้อมูล(รายเดือน) ปี33-53'!$77:$77,'ฐานข้อมูล(รายปี)'!E$3:E$3,'ฐานข้อมูล(รายเดือน) ปี33-53'!22:22)</f>
        <v>5157.7</v>
      </c>
      <c r="F22" s="8">
        <f>+SUMIF('ฐานข้อมูล(รายเดือน) ปี33-53'!$77:$77,'ฐานข้อมูล(รายปี)'!F$3:F$3,'ฐานข้อมูล(รายเดือน) ปี33-53'!22:22)</f>
        <v>5636.3</v>
      </c>
      <c r="G22" s="8">
        <f>+SUMIF('ฐานข้อมูล(รายเดือน) ปี33-53'!$77:$77,'ฐานข้อมูล(รายปี)'!G$3:G$3,'ฐานข้อมูล(รายเดือน) ปี33-53'!22:22)</f>
        <v>6598.3</v>
      </c>
      <c r="H22" s="8">
        <f>+SUMIF('ฐานข้อมูล(รายเดือน) ปี33-53'!$77:$77,'ฐานข้อมูล(รายปี)'!H$3:H$3,'ฐานข้อมูล(รายเดือน) ปี33-53'!22:22)</f>
        <v>6845.0099999999993</v>
      </c>
      <c r="I22" s="8">
        <f>+SUMIF('ฐานข้อมูล(รายเดือน) ปี33-53'!$77:$77,'ฐานข้อมูล(รายปี)'!I$3:I$3,'ฐานข้อมูล(รายเดือน) ปี33-53'!22:22)</f>
        <v>7519.1</v>
      </c>
      <c r="J22" s="8">
        <f>+SUMIF('ฐานข้อมูล(รายเดือน) ปี33-53'!$77:$77,'ฐานข้อมูล(รายปี)'!J$3:J$3,'ฐานข้อมูล(รายเดือน) ปี33-53'!22:22)</f>
        <v>7023.1</v>
      </c>
      <c r="K22" s="8">
        <f>+SUMIF('ฐานข้อมูล(รายเดือน) ปี33-53'!$77:$77,'ฐานข้อมูล(รายปี)'!K$3:K$3,'ฐานข้อมูล(รายเดือน) ปี33-53'!22:22)</f>
        <v>6483.8</v>
      </c>
      <c r="L22" s="8">
        <f>+SUMIF('ฐานข้อมูล(รายเดือน) ปี33-53'!$77:$77,'ฐานข้อมูล(รายปี)'!L$3:L$3,'ฐานข้อมูล(รายเดือน) ปี33-53'!22:22)</f>
        <v>7444.2300000000005</v>
      </c>
      <c r="M22" s="8">
        <f>+SUMIF('ฐานข้อมูล(รายเดือน) ปี33-53'!$77:$77,'ฐานข้อมูล(รายปี)'!M$3:M$3,'ฐานข้อมูล(รายเดือน) ปี33-53'!22:22)</f>
        <v>8100.28</v>
      </c>
      <c r="N22" s="8">
        <f>+SUMIF('ฐานข้อมูล(รายเดือน) ปี33-53'!$77:$77,'ฐานข้อมูล(รายปี)'!N$3:N$3,'ฐานข้อมูล(รายเดือน) ปี33-53'!22:22)</f>
        <v>7748.2599999999993</v>
      </c>
      <c r="O22" s="8">
        <f>+SUMIF('ฐานข้อมูล(รายเดือน) ปี33-53'!$77:$77,'ฐานข้อมูล(รายปี)'!O$3:O$3,'ฐานข้อมูล(รายเดือน) ปี33-53'!22:22)</f>
        <v>8620.5197183</v>
      </c>
      <c r="P22" s="8">
        <f>+SUMIF('ฐานข้อมูล(รายเดือน) ปี33-53'!$77:$77,'ฐานข้อมูล(รายปี)'!P$3:P$3,'ฐานข้อมูล(รายเดือน) ปี33-53'!22:22)</f>
        <v>9349.61</v>
      </c>
      <c r="Q22" s="8">
        <f>+SUMIF('ฐานข้อมูล(รายเดือน) ปี33-53'!$77:$77,'ฐานข้อมูล(รายปี)'!Q$3:Q$3,'ฐานข้อมูล(รายเดือน) ปี33-53'!22:22)</f>
        <v>10105.706167060001</v>
      </c>
      <c r="R22" s="8">
        <f>+SUMIF('ฐานข้อมูล(รายเดือน) ปี33-53'!$77:$77,'ฐานข้อมูล(รายปี)'!R$3:R$3,'ฐานข้อมูล(รายเดือน) ปี33-53'!22:22)</f>
        <v>10764.527180430001</v>
      </c>
      <c r="S22" s="8">
        <f>+SUMIF('ฐานข้อมูล(รายเดือน) ปี33-53'!$77:$77,'ฐานข้อมูล(รายปี)'!S$3:S$3,'ฐานข้อมูล(รายเดือน) ปี33-53'!22:22)</f>
        <v>11735.299218309998</v>
      </c>
      <c r="T22" s="8">
        <f>+SUMIF('ฐานข้อมูล(รายเดือน) ปี33-53'!$77:$77,'ฐานข้อมูล(รายปี)'!T$3:T$3,'ฐานข้อมูล(รายเดือน) ปี33-53'!22:22)</f>
        <v>12390.6018465</v>
      </c>
      <c r="U22" s="8">
        <f>+SUMIF('ฐานข้อมูล(รายเดือน) ปี33-53'!$77:$77,'ฐานข้อมูล(รายปี)'!U$3:U$3,'ฐานข้อมูล(รายเดือน) ปี33-53'!22:22)</f>
        <v>12185.93</v>
      </c>
      <c r="V22" s="8">
        <f>+SUMIF('ฐานข้อมูล(รายเดือน) ปี33-53'!$77:$77,'ฐานข้อมูล(รายปี)'!V$3:V$3,'ฐานข้อมูล(รายเดือน) ปี33-53'!22:22)</f>
        <v>14245.299483919998</v>
      </c>
      <c r="W22" s="8">
        <f>+SUMIF('ฐานข้อมูล(รายเดือน) ปี54 - 69'!$77:$77,W$3,'ฐานข้อมูล(รายเดือน) ปี54 - 69'!22:22)</f>
        <v>14525.96036818</v>
      </c>
      <c r="X22" s="8">
        <f>+SUMIF('ฐานข้อมูล(รายเดือน) ปี54 - 69'!$77:$77,X$3,'ฐานข้อมูล(รายเดือน) ปี54 - 69'!22:22)</f>
        <v>16208.091229</v>
      </c>
      <c r="Y22" s="8">
        <f>+SUMIF('ฐานข้อมูล(รายเดือน) ปี54 - 69'!$77:$77,Y$3,'ฐานข้อมูล(รายเดือน) ปี54 - 69'!22:22)</f>
        <v>17838.33609728</v>
      </c>
      <c r="Z22" s="8">
        <f>+SUMIF('ฐานข้อมูล(รายเดือน) ปี54 - 69'!$77:$77,Z$3,'ฐานข้อมูล(รายเดือน) ปี54 - 69'!22:22)</f>
        <v>16621.88</v>
      </c>
      <c r="AA22" s="8">
        <f>+SUMIF('ฐานข้อมูล(รายเดือน) ปี54 - 69'!$77:$77,AA$3,'ฐานข้อมูล(รายเดือน) ปี54 - 69'!22:22)</f>
        <v>17598.54</v>
      </c>
      <c r="AB22" s="8">
        <f>+SUMIF('ฐานข้อมูล(รายเดือน) ปี54 - 69'!$77:$77,AB$3,'ฐานข้อมูล(รายเดือน) ปี54 - 69'!22:22)</f>
        <v>17899.030000000002</v>
      </c>
      <c r="AC22" s="8">
        <f>+SUMIF('ฐานข้อมูล(รายเดือน) ปี54 - 69'!$77:$77,AC$3,'ฐานข้อมูล(รายเดือน) ปี54 - 69'!22:22)</f>
        <v>16858.349999999999</v>
      </c>
      <c r="AD22" s="8">
        <f>+SUMIF('ฐานข้อมูล(รายเดือน) ปี54 - 69'!$77:$77,AD$3,'ฐานข้อมูล(รายเดือน) ปี54 - 69'!22:22)</f>
        <v>21994.280000000002</v>
      </c>
      <c r="AE22" s="8">
        <f>+SUMIF('ฐานข้อมูล(รายเดือน) ปี54 - 69'!$77:$77,AE$3,'ฐานข้อมูล(รายเดือน) ปี54 - 69'!22:22)</f>
        <v>24232.453434749998</v>
      </c>
      <c r="AF22" s="8">
        <f>+SUMIF('ฐานข้อมูล(รายเดือน) ปี54 - 69'!$77:$77,AF$3,'ฐานข้อมูล(รายเดือน) ปี54 - 69'!22:22)</f>
        <v>25306.229999999996</v>
      </c>
      <c r="AG22" s="8">
        <f>+SUMIF('ฐานข้อมูล(รายเดือน) ปี54 - 69'!$77:$77,AG$3,'ฐานข้อมูล(รายเดือน) ปี54 - 69'!22:22)</f>
        <v>23638.1</v>
      </c>
      <c r="AH22" s="8">
        <f>+SUMIF('ฐานข้อมูล(รายเดือน) ปี54 - 69'!$77:$77,AH$3,'ฐานข้อมูล(รายเดือน) ปี54 - 69'!22:22)</f>
        <v>24891.5</v>
      </c>
      <c r="AI22" s="8">
        <f>+SUMIF('ฐานข้อมูล(รายเดือน) ปี54 - 69'!$77:$77,AI$3,'ฐานข้อมูล(รายเดือน) ปี54 - 69'!22:22)</f>
        <v>26948.47</v>
      </c>
      <c r="AJ22" s="8">
        <f>+SUMIF('ฐานข้อมูล(รายเดือน) ปี54 - 69'!$77:$77,AJ$3,'ฐานข้อมูล(รายเดือน) ปี54 - 69'!22:22)</f>
        <v>29097.100000000002</v>
      </c>
      <c r="AK22" s="8">
        <f>+SUMIF('ฐานข้อมูล(รายเดือน) ปี54 - 69'!$77:$77,AK$3,'ฐานข้อมูล(รายเดือน) ปี54 - 69'!22:22)</f>
        <v>27752.650746860003</v>
      </c>
      <c r="AL22" s="8">
        <f>+SUMIF('ฐานข้อมูล(รายเดือน) ปี54 - 69'!$77:$77,AL$3,'ฐานข้อมูล(รายเดือน) ปี54 - 69'!22:22)</f>
        <v>2156.46</v>
      </c>
    </row>
    <row r="23" spans="1:38" ht="23.25">
      <c r="A23" s="12" t="s">
        <v>42</v>
      </c>
      <c r="B23" s="14">
        <f>+SUMIF('ฐานข้อมูล(รายเดือน) ปี33-53'!$77:$77,'ฐานข้อมูล(รายปี)'!B$3:B$3,'ฐานข้อมูล(รายเดือน) ปี33-53'!23:23)</f>
        <v>0</v>
      </c>
      <c r="C23" s="14">
        <f>+SUMIF('ฐานข้อมูล(รายเดือน) ปี33-53'!$77:$77,'ฐานข้อมูล(รายปี)'!C$3:C$3,'ฐานข้อมูล(รายเดือน) ปี33-53'!23:23)</f>
        <v>0</v>
      </c>
      <c r="D23" s="14">
        <f>+SUMIF('ฐานข้อมูล(รายเดือน) ปี33-53'!$77:$77,'ฐานข้อมูล(รายปี)'!D$3:D$3,'ฐานข้อมูล(รายเดือน) ปี33-53'!23:23)</f>
        <v>301.10000000000002</v>
      </c>
      <c r="E23" s="14">
        <f>+SUMIF('ฐานข้อมูล(รายเดือน) ปี33-53'!$77:$77,'ฐานข้อมูล(รายปี)'!E$3:E$3,'ฐานข้อมูล(รายเดือน) ปี33-53'!23:23)</f>
        <v>545.9</v>
      </c>
      <c r="F23" s="14">
        <f>+SUMIF('ฐานข้อมูล(รายเดือน) ปี33-53'!$77:$77,'ฐานข้อมูล(รายปี)'!F$3:F$3,'ฐานข้อมูล(รายเดือน) ปี33-53'!23:23)</f>
        <v>899.10000000000014</v>
      </c>
      <c r="G23" s="14">
        <f>+SUMIF('ฐานข้อมูล(รายเดือน) ปี33-53'!$77:$77,'ฐานข้อมูล(รายปี)'!G$3:G$3,'ฐานข้อมูล(รายเดือน) ปี33-53'!23:23)</f>
        <v>1190.3</v>
      </c>
      <c r="H23" s="14">
        <f>+SUMIF('ฐานข้อมูล(รายเดือน) ปี33-53'!$77:$77,'ฐานข้อมูล(รายปี)'!H$3:H$3,'ฐานข้อมูล(รายเดือน) ปี33-53'!23:23)</f>
        <v>1728.77</v>
      </c>
      <c r="I23" s="14">
        <f>+SUMIF('ฐานข้อมูล(รายเดือน) ปี33-53'!$77:$77,'ฐานข้อมูล(รายปี)'!I$3:I$3,'ฐานข้อมูล(รายเดือน) ปี33-53'!23:23)</f>
        <v>1764.8</v>
      </c>
      <c r="J23" s="14">
        <f>+SUMIF('ฐานข้อมูล(รายเดือน) ปี33-53'!$77:$77,'ฐานข้อมูล(รายปี)'!J$3:J$3,'ฐานข้อมูล(รายเดือน) ปี33-53'!23:23)</f>
        <v>1003.0999999999999</v>
      </c>
      <c r="K23" s="14">
        <f>+SUMIF('ฐานข้อมูล(รายเดือน) ปี33-53'!$77:$77,'ฐานข้อมูล(รายปี)'!K$3:K$3,'ฐานข้อมูล(รายเดือน) ปี33-53'!23:23)</f>
        <v>903.59999999999991</v>
      </c>
      <c r="L23" s="14">
        <f>+SUMIF('ฐานข้อมูล(รายเดือน) ปี33-53'!$77:$77,'ฐานข้อมูล(รายปี)'!L$3:L$3,'ฐานข้อมูล(รายเดือน) ปี33-53'!23:23)</f>
        <v>1103.8399999999999</v>
      </c>
      <c r="M23" s="14">
        <f>+SUMIF('ฐานข้อมูล(รายเดือน) ปี33-53'!$77:$77,'ฐานข้อมูล(รายปี)'!M$3:M$3,'ฐานข้อมูล(รายเดือน) ปี33-53'!23:23)</f>
        <v>1428.9799999999998</v>
      </c>
      <c r="N23" s="14">
        <f>+SUMIF('ฐานข้อมูล(รายเดือน) ปี33-53'!$77:$77,'ฐานข้อมูล(รายปี)'!N$3:N$3,'ฐานข้อมูล(รายเดือน) ปี33-53'!23:23)</f>
        <v>1792.55</v>
      </c>
      <c r="O23" s="14">
        <f>+SUMIF('ฐานข้อมูล(รายเดือน) ปี33-53'!$77:$77,'ฐานข้อมูล(รายปี)'!O$3:O$3,'ฐานข้อมูล(รายเดือน) ปี33-53'!23:23)</f>
        <v>2346.7821913399998</v>
      </c>
      <c r="P23" s="14">
        <f>+SUMIF('ฐานข้อมูล(รายเดือน) ปี33-53'!$77:$77,'ฐานข้อมูล(รายปี)'!P$3:P$3,'ฐานข้อมูล(รายเดือน) ปี33-53'!23:23)</f>
        <v>2858.87</v>
      </c>
      <c r="Q23" s="14">
        <f>+SUMIF('ฐานข้อมูล(รายเดือน) ปี33-53'!$77:$77,'ฐานข้อมูล(รายปี)'!Q$3:Q$3,'ฐานข้อมูล(รายเดือน) ปี33-53'!23:23)</f>
        <v>3711.8508281900004</v>
      </c>
      <c r="R23" s="14">
        <f>+SUMIF('ฐานข้อมูล(รายเดือน) ปี33-53'!$77:$77,'ฐานข้อมูล(รายปี)'!R$3:R$3,'ฐานข้อมูล(รายเดือน) ปี33-53'!23:23)</f>
        <v>3525.1313777900004</v>
      </c>
      <c r="S23" s="14">
        <f>+SUMIF('ฐานข้อมูล(รายเดือน) ปี33-53'!$77:$77,'ฐานข้อมูล(รายปี)'!S$3:S$3,'ฐานข้อมูล(รายเดือน) ปี33-53'!23:23)</f>
        <v>3726.5095861399996</v>
      </c>
      <c r="T23" s="14">
        <f>+SUMIF('ฐานข้อมูล(รายเดือน) ปี33-53'!$77:$77,'ฐานข้อมูล(รายปี)'!T$3:T$3,'ฐานข้อมูล(รายเดือน) ปี33-53'!23:23)</f>
        <v>3769.2919097599997</v>
      </c>
      <c r="U23" s="14">
        <f>+SUMIF('ฐานข้อมูล(รายเดือน) ปี33-53'!$77:$77,'ฐานข้อมูล(รายปี)'!U$3:U$3,'ฐานข้อมูล(รายเดือน) ปี33-53'!23:23)</f>
        <v>3110.53</v>
      </c>
      <c r="V23" s="14">
        <f>+SUMIF('ฐานข้อมูล(รายเดือน) ปี33-53'!$77:$77,'ฐานข้อมูล(รายปี)'!V$3:V$3,'ฐานข้อมูล(รายเดือน) ปี33-53'!23:23)</f>
        <v>1614.5838765600001</v>
      </c>
      <c r="W23" s="14">
        <f>+SUMIF('ฐานข้อมูล(รายเดือน) ปี54 - 69'!$77:$77,W$3,'ฐานข้อมูล(รายเดือน) ปี54 - 69'!23:23)</f>
        <v>1183.04562594</v>
      </c>
      <c r="X23" s="14">
        <f>+SUMIF('ฐานข้อมูล(รายเดือน) ปี54 - 69'!$77:$77,X$3,'ฐานข้อมูล(รายเดือน) ปี54 - 69'!23:23)</f>
        <v>977.36685999999997</v>
      </c>
      <c r="Y23" s="14">
        <f>+SUMIF('ฐานข้อมูล(รายเดือน) ปี54 - 69'!$77:$77,Y$3,'ฐานข้อมูล(รายเดือน) ปี54 - 69'!23:23)</f>
        <v>1003.26176006</v>
      </c>
      <c r="Z23" s="14">
        <f>+SUMIF('ฐานข้อมูล(รายเดือน) ปี54 - 69'!$77:$77,Z$3,'ฐานข้อมูล(รายเดือน) ปี54 - 69'!23:23)</f>
        <v>518.63</v>
      </c>
      <c r="AA23" s="14">
        <f>+SUMIF('ฐานข้อมูล(รายเดือน) ปี54 - 69'!$77:$77,AA$3,'ฐานข้อมูล(รายเดือน) ปี54 - 69'!23:23)</f>
        <v>470.88999999999993</v>
      </c>
      <c r="AB23" s="14">
        <f>+SUMIF('ฐานข้อมูล(รายเดือน) ปี54 - 69'!$77:$77,AB$3,'ฐานข้อมูล(รายเดือน) ปี54 - 69'!23:23)</f>
        <v>80.500000000000014</v>
      </c>
      <c r="AC23" s="14">
        <f>+SUMIF('ฐานข้อมูล(รายเดือน) ปี54 - 69'!$77:$77,AC$3,'ฐานข้อมูล(รายเดือน) ปี54 - 69'!23:23)</f>
        <v>25.58</v>
      </c>
      <c r="AD23" s="14">
        <f>+SUMIF('ฐานข้อมูล(รายเดือน) ปี54 - 69'!$77:$77,AD$3,'ฐานข้อมูล(รายเดือน) ปี54 - 69'!23:23)</f>
        <v>6.2800000000000011</v>
      </c>
      <c r="AE23" s="14">
        <f>+SUMIF('ฐานข้อมูล(รายเดือน) ปี54 - 69'!$77:$77,AE$3,'ฐานข้อมูล(รายเดือน) ปี54 - 69'!23:23)</f>
        <v>0.1</v>
      </c>
      <c r="AF23" s="14">
        <f>+SUMIF('ฐานข้อมูล(รายเดือน) ปี54 - 69'!$77:$77,AF$3,'ฐานข้อมูล(รายเดือน) ปี54 - 69'!23:23)</f>
        <v>0</v>
      </c>
      <c r="AG23" s="14">
        <f>+SUMIF('ฐานข้อมูล(รายเดือน) ปี54 - 69'!$77:$77,AG$3,'ฐานข้อมูล(รายเดือน) ปี54 - 69'!23:23)</f>
        <v>0</v>
      </c>
      <c r="AH23" s="14">
        <f>+SUMIF('ฐานข้อมูล(รายเดือน) ปี54 - 69'!$77:$77,AH$3,'ฐานข้อมูล(รายเดือน) ปี54 - 69'!23:23)</f>
        <v>0</v>
      </c>
      <c r="AI23" s="14">
        <f>+SUMIF('ฐานข้อมูล(รายเดือน) ปี54 - 69'!$77:$77,AI$3,'ฐานข้อมูล(รายเดือน) ปี54 - 69'!23:23)</f>
        <v>0</v>
      </c>
      <c r="AJ23" s="14">
        <f>+SUMIF('ฐานข้อมูล(รายเดือน) ปี54 - 69'!$77:$77,AJ$3,'ฐานข้อมูล(รายเดือน) ปี54 - 69'!23:23)</f>
        <v>0</v>
      </c>
      <c r="AK23" s="14">
        <f>+SUMIF('ฐานข้อมูล(รายเดือน) ปี54 - 69'!$77:$77,AK$3,'ฐานข้อมูล(รายเดือน) ปี54 - 69'!23:23)</f>
        <v>0</v>
      </c>
      <c r="AL23" s="14">
        <f>+SUMIF('ฐานข้อมูล(รายเดือน) ปี54 - 69'!$77:$77,AL$3,'ฐานข้อมูล(รายเดือน) ปี54 - 69'!23:23)</f>
        <v>0</v>
      </c>
    </row>
    <row r="24" spans="1:38" ht="23.25">
      <c r="A24" s="6" t="s">
        <v>43</v>
      </c>
      <c r="B24" s="8">
        <f>+SUMIF('ฐานข้อมูล(รายเดือน) ปี33-53'!$77:$77,'ฐานข้อมูล(รายปี)'!B$3:B$3,'ฐานข้อมูล(รายเดือน) ปี33-53'!24:24)</f>
        <v>0</v>
      </c>
      <c r="C24" s="8">
        <f>+SUMIF('ฐานข้อมูล(รายเดือน) ปี33-53'!$77:$77,'ฐานข้อมูล(รายปี)'!C$3:C$3,'ฐานข้อมูล(รายเดือน) ปี33-53'!24:24)</f>
        <v>0</v>
      </c>
      <c r="D24" s="8">
        <f>+SUMIF('ฐานข้อมูล(รายเดือน) ปี33-53'!$77:$77,'ฐานข้อมูล(รายปี)'!D$3:D$3,'ฐานข้อมูล(รายเดือน) ปี33-53'!24:24)</f>
        <v>0</v>
      </c>
      <c r="E24" s="8">
        <f>+SUMIF('ฐานข้อมูล(รายเดือน) ปี33-53'!$77:$77,'ฐานข้อมูล(รายปี)'!E$3:E$3,'ฐานข้อมูล(รายเดือน) ปี33-53'!24:24)</f>
        <v>0</v>
      </c>
      <c r="F24" s="8">
        <f>+SUMIF('ฐานข้อมูล(รายเดือน) ปี33-53'!$77:$77,'ฐานข้อมูล(รายปี)'!F$3:F$3,'ฐานข้อมูล(รายเดือน) ปี33-53'!24:24)</f>
        <v>0</v>
      </c>
      <c r="G24" s="8">
        <f>+SUMIF('ฐานข้อมูล(รายเดือน) ปี33-53'!$77:$77,'ฐานข้อมูล(รายปี)'!G$3:G$3,'ฐานข้อมูล(รายเดือน) ปี33-53'!24:24)</f>
        <v>0</v>
      </c>
      <c r="H24" s="8">
        <f>+SUMIF('ฐานข้อมูล(รายเดือน) ปี33-53'!$77:$77,'ฐานข้อมูล(รายปี)'!H$3:H$3,'ฐานข้อมูล(รายเดือน) ปี33-53'!24:24)</f>
        <v>0</v>
      </c>
      <c r="I24" s="8">
        <f>+SUMIF('ฐานข้อมูล(รายเดือน) ปี33-53'!$77:$77,'ฐานข้อมูล(รายปี)'!I$3:I$3,'ฐานข้อมูล(รายเดือน) ปี33-53'!24:24)</f>
        <v>129.1</v>
      </c>
      <c r="J24" s="8">
        <f>+SUMIF('ฐานข้อมูล(รายเดือน) ปี33-53'!$77:$77,'ฐานข้อมูล(รายปี)'!J$3:J$3,'ฐานข้อมูล(รายเดือน) ปี33-53'!24:24)</f>
        <v>537.69999999999993</v>
      </c>
      <c r="K24" s="8">
        <f>+SUMIF('ฐานข้อมูล(รายเดือน) ปี33-53'!$77:$77,'ฐานข้อมูล(รายปี)'!K$3:K$3,'ฐานข้อมูล(รายเดือน) ปี33-53'!24:24)</f>
        <v>482.00000000000006</v>
      </c>
      <c r="L24" s="8">
        <f>+SUMIF('ฐานข้อมูล(รายเดือน) ปี33-53'!$77:$77,'ฐานข้อมูล(รายปี)'!L$3:L$3,'ฐานข้อมูล(รายเดือน) ปี33-53'!24:24)</f>
        <v>791.13000000000011</v>
      </c>
      <c r="M24" s="8">
        <f>+SUMIF('ฐานข้อมูล(รายเดือน) ปี33-53'!$77:$77,'ฐานข้อมูล(รายปี)'!M$3:M$3,'ฐานข้อมูล(รายเดือน) ปี33-53'!24:24)</f>
        <v>931.67000000000007</v>
      </c>
      <c r="N24" s="8">
        <f>+SUMIF('ฐานข้อมูล(รายเดือน) ปี33-53'!$77:$77,'ฐานข้อมูล(รายปี)'!N$3:N$3,'ฐานข้อมูล(รายเดือน) ปี33-53'!24:24)</f>
        <v>1224.4099999999999</v>
      </c>
      <c r="O24" s="8">
        <f>+SUMIF('ฐานข้อมูล(รายเดือน) ปี33-53'!$77:$77,'ฐานข้อมูล(รายปี)'!O$3:O$3,'ฐานข้อมูล(รายเดือน) ปี33-53'!24:24)</f>
        <v>1580.69756682</v>
      </c>
      <c r="P24" s="8">
        <f>+SUMIF('ฐานข้อมูล(รายเดือน) ปี33-53'!$77:$77,'ฐานข้อมูล(รายปี)'!P$3:P$3,'ฐานข้อมูล(รายเดือน) ปี33-53'!24:24)</f>
        <v>1640.96</v>
      </c>
      <c r="Q24" s="8">
        <f>+SUMIF('ฐานข้อมูล(รายเดือน) ปี33-53'!$77:$77,'ฐานข้อมูล(รายปี)'!Q$3:Q$3,'ฐานข้อมูล(รายเดือน) ปี33-53'!24:24)</f>
        <v>1848.6464101400002</v>
      </c>
      <c r="R24" s="8">
        <f>+SUMIF('ฐานข้อมูล(รายเดือน) ปี33-53'!$77:$77,'ฐานข้อมูล(รายปี)'!R$3:R$3,'ฐานข้อมูล(รายเดือน) ปี33-53'!24:24)</f>
        <v>2010.07828636</v>
      </c>
      <c r="S24" s="8">
        <f>+SUMIF('ฐานข้อมูล(รายเดือน) ปี33-53'!$77:$77,'ฐานข้อมูล(รายปี)'!S$3:S$3,'ฐานข้อมูล(รายเดือน) ปี33-53'!24:24)</f>
        <v>1665.3654114600004</v>
      </c>
      <c r="T24" s="8">
        <f>+SUMIF('ฐานข้อมูล(รายเดือน) ปี33-53'!$77:$77,'ฐานข้อมูล(รายปี)'!T$3:T$3,'ฐานข้อมูล(รายเดือน) ปี33-53'!24:24)</f>
        <v>1672.6428846900001</v>
      </c>
      <c r="U24" s="8">
        <f>+SUMIF('ฐานข้อมูล(รายเดือน) ปี33-53'!$77:$77,'ฐานข้อมูล(รายปี)'!U$3:U$3,'ฐานข้อมูล(รายเดือน) ปี33-53'!24:24)</f>
        <v>1608.3</v>
      </c>
      <c r="V24" s="8">
        <f>+SUMIF('ฐานข้อมูล(รายเดือน) ปี33-53'!$77:$77,'ฐานข้อมูล(รายปี)'!V$3:V$3,'ฐานข้อมูล(รายเดือน) ปี33-53'!24:24)</f>
        <v>1979.3891747600003</v>
      </c>
      <c r="W24" s="8">
        <f>+SUMIF('ฐานข้อมูล(รายเดือน) ปี54 - 69'!$77:$77,W$3,'ฐานข้อมูล(รายเดือน) ปี54 - 69'!24:24)</f>
        <v>2283.5798520000003</v>
      </c>
      <c r="X24" s="8">
        <f>+SUMIF('ฐานข้อมูล(รายเดือน) ปี54 - 69'!$77:$77,X$3,'ฐานข้อมูล(รายเดือน) ปี54 - 69'!24:24)</f>
        <v>2317.5140000000001</v>
      </c>
      <c r="Y24" s="8">
        <f>+SUMIF('ฐานข้อมูล(รายเดือน) ปี54 - 69'!$77:$77,Y$3,'ฐานข้อมูล(รายเดือน) ปี54 - 69'!24:24)</f>
        <v>2933.4129919000002</v>
      </c>
      <c r="Z24" s="8">
        <f>+SUMIF('ฐานข้อมูล(รายเดือน) ปี54 - 69'!$77:$77,Z$3,'ฐานข้อมูล(รายเดือน) ปี54 - 69'!24:24)</f>
        <v>2585.1899999999996</v>
      </c>
      <c r="AA24" s="8">
        <f>+SUMIF('ฐานข้อมูล(รายเดือน) ปี54 - 69'!$77:$77,AA$3,'ฐานข้อมูล(รายเดือน) ปี54 - 69'!24:24)</f>
        <v>2915.06</v>
      </c>
      <c r="AB24" s="8">
        <f>+SUMIF('ฐานข้อมูล(รายเดือน) ปี54 - 69'!$77:$77,AB$3,'ฐานข้อมูล(รายเดือน) ปี54 - 69'!24:24)</f>
        <v>2949.38</v>
      </c>
      <c r="AC24" s="8">
        <f>+SUMIF('ฐานข้อมูล(รายเดือน) ปี54 - 69'!$77:$77,AC$3,'ฐานข้อมูล(รายเดือน) ปี54 - 69'!24:24)</f>
        <v>3436.2100000000005</v>
      </c>
      <c r="AD24" s="8">
        <f>+SUMIF('ฐานข้อมูล(รายเดือน) ปี54 - 69'!$77:$77,AD$3,'ฐานข้อมูล(รายเดือน) ปี54 - 69'!24:24)</f>
        <v>3843.14</v>
      </c>
      <c r="AE24" s="8">
        <f>+SUMIF('ฐานข้อมูล(รายเดือน) ปี54 - 69'!$77:$77,AE$3,'ฐานข้อมูล(รายเดือน) ปี54 - 69'!24:24)</f>
        <v>3897.9507408200002</v>
      </c>
      <c r="AF24" s="8">
        <f>+SUMIF('ฐานข้อมูล(รายเดือน) ปี54 - 69'!$77:$77,AF$3,'ฐานข้อมูล(รายเดือน) ปี54 - 69'!24:24)</f>
        <v>3338.51</v>
      </c>
      <c r="AG24" s="8">
        <f>+SUMIF('ฐานข้อมูล(รายเดือน) ปี54 - 69'!$77:$77,AG$3,'ฐานข้อมูล(รายเดือน) ปี54 - 69'!24:24)</f>
        <v>3704.2000000000007</v>
      </c>
      <c r="AH24" s="8">
        <f>+SUMIF('ฐานข้อมูล(รายเดือน) ปี54 - 69'!$77:$77,AH$3,'ฐานข้อมูล(รายเดือน) ปี54 - 69'!24:24)</f>
        <v>3973.51</v>
      </c>
      <c r="AI24" s="8">
        <f>+SUMIF('ฐานข้อมูล(รายเดือน) ปี54 - 69'!$77:$77,AI$3,'ฐานข้อมูล(รายเดือน) ปี54 - 69'!24:24)</f>
        <v>5059.59</v>
      </c>
      <c r="AJ24" s="8">
        <f>+SUMIF('ฐานข้อมูล(รายเดือน) ปี54 - 69'!$77:$77,AJ$3,'ฐานข้อมูล(รายเดือน) ปี54 - 69'!24:24)</f>
        <v>4295.4399999999996</v>
      </c>
      <c r="AK24" s="8">
        <f>+SUMIF('ฐานข้อมูล(รายเดือน) ปี54 - 69'!$77:$77,AK$3,'ฐานข้อมูล(รายเดือน) ปี54 - 69'!24:24)</f>
        <v>4172.0859903199998</v>
      </c>
      <c r="AL24" s="8">
        <f>+SUMIF('ฐานข้อมูล(รายเดือน) ปี54 - 69'!$77:$77,AL$3,'ฐานข้อมูล(รายเดือน) ปี54 - 69'!24:24)</f>
        <v>360.79</v>
      </c>
    </row>
    <row r="25" spans="1:38" ht="23.25">
      <c r="A25" s="12" t="s">
        <v>44</v>
      </c>
      <c r="B25" s="14">
        <f>+SUMIF('ฐานข้อมูล(รายเดือน) ปี33-53'!$77:$77,'ฐานข้อมูล(รายปี)'!B$3:B$3,'ฐานข้อมูล(รายเดือน) ปี33-53'!25:25)</f>
        <v>0</v>
      </c>
      <c r="C25" s="14">
        <f>+SUMIF('ฐานข้อมูล(รายเดือน) ปี33-53'!$77:$77,'ฐานข้อมูล(รายปี)'!C$3:C$3,'ฐานข้อมูล(รายเดือน) ปี33-53'!25:25)</f>
        <v>0</v>
      </c>
      <c r="D25" s="14">
        <f>+SUMIF('ฐานข้อมูล(รายเดือน) ปี33-53'!$77:$77,'ฐานข้อมูล(รายปี)'!D$3:D$3,'ฐานข้อมูล(รายเดือน) ปี33-53'!25:25)</f>
        <v>0</v>
      </c>
      <c r="E25" s="14">
        <f>+SUMIF('ฐานข้อมูล(รายเดือน) ปี33-53'!$77:$77,'ฐานข้อมูล(รายปี)'!E$3:E$3,'ฐานข้อมูล(รายเดือน) ปี33-53'!25:25)</f>
        <v>0</v>
      </c>
      <c r="F25" s="14">
        <f>+SUMIF('ฐานข้อมูล(รายเดือน) ปี33-53'!$77:$77,'ฐานข้อมูล(รายปี)'!F$3:F$3,'ฐานข้อมูล(รายเดือน) ปี33-53'!25:25)</f>
        <v>0</v>
      </c>
      <c r="G25" s="14">
        <f>+SUMIF('ฐานข้อมูล(รายเดือน) ปี33-53'!$77:$77,'ฐานข้อมูล(รายปี)'!G$3:G$3,'ฐานข้อมูล(รายเดือน) ปี33-53'!25:25)</f>
        <v>0</v>
      </c>
      <c r="H25" s="14">
        <f>+SUMIF('ฐานข้อมูล(รายเดือน) ปี33-53'!$77:$77,'ฐานข้อมูล(รายปี)'!H$3:H$3,'ฐานข้อมูล(รายเดือน) ปี33-53'!25:25)</f>
        <v>0</v>
      </c>
      <c r="I25" s="14">
        <f>+SUMIF('ฐานข้อมูล(รายเดือน) ปี33-53'!$77:$77,'ฐานข้อมูล(รายปี)'!I$3:I$3,'ฐานข้อมูล(รายเดือน) ปี33-53'!25:25)</f>
        <v>168.3</v>
      </c>
      <c r="J25" s="14">
        <f>+SUMIF('ฐานข้อมูล(รายเดือน) ปี33-53'!$77:$77,'ฐานข้อมูล(รายปี)'!J$3:J$3,'ฐานข้อมูล(รายเดือน) ปี33-53'!25:25)</f>
        <v>441.90000000000003</v>
      </c>
      <c r="K25" s="14">
        <f>+SUMIF('ฐานข้อมูล(รายเดือน) ปี33-53'!$77:$77,'ฐานข้อมูล(รายปี)'!K$3:K$3,'ฐานข้อมูล(รายเดือน) ปี33-53'!25:25)</f>
        <v>419.10000000000008</v>
      </c>
      <c r="L25" s="14">
        <f>+SUMIF('ฐานข้อมูล(รายเดือน) ปี33-53'!$77:$77,'ฐานข้อมูล(รายปี)'!L$3:L$3,'ฐานข้อมูล(รายเดือน) ปี33-53'!25:25)</f>
        <v>443.69000000000005</v>
      </c>
      <c r="M25" s="14">
        <f>+SUMIF('ฐานข้อมูล(รายเดือน) ปี33-53'!$77:$77,'ฐานข้อมูล(รายปี)'!M$3:M$3,'ฐานข้อมูล(รายเดือน) ปี33-53'!25:25)</f>
        <v>713.22</v>
      </c>
      <c r="N25" s="14">
        <f>+SUMIF('ฐานข้อมูล(รายเดือน) ปี33-53'!$77:$77,'ฐานข้อมูล(รายปี)'!N$3:N$3,'ฐานข้อมูล(รายเดือน) ปี33-53'!25:25)</f>
        <v>581.95000000000005</v>
      </c>
      <c r="O25" s="14">
        <f>+SUMIF('ฐานข้อมูล(รายเดือน) ปี33-53'!$77:$77,'ฐานข้อมูล(รายปี)'!O$3:O$3,'ฐานข้อมูล(รายเดือน) ปี33-53'!25:25)</f>
        <v>590.80195149999997</v>
      </c>
      <c r="P25" s="14">
        <f>+SUMIF('ฐานข้อมูล(รายเดือน) ปี33-53'!$77:$77,'ฐานข้อมูล(รายปี)'!P$3:P$3,'ฐานข้อมูล(รายเดือน) ปี33-53'!25:25)</f>
        <v>762.69</v>
      </c>
      <c r="Q25" s="14">
        <f>+SUMIF('ฐานข้อมูล(รายเดือน) ปี33-53'!$77:$77,'ฐานข้อมูล(รายปี)'!Q$3:Q$3,'ฐานข้อมูล(รายเดือน) ปี33-53'!25:25)</f>
        <v>762.33824541999991</v>
      </c>
      <c r="R25" s="14">
        <f>+SUMIF('ฐานข้อมูล(รายเดือน) ปี33-53'!$77:$77,'ฐานข้อมูล(รายปี)'!R$3:R$3,'ฐานข้อมูล(รายเดือน) ปี33-53'!25:25)</f>
        <v>1177.5829560700001</v>
      </c>
      <c r="S25" s="14">
        <f>+SUMIF('ฐานข้อมูล(รายเดือน) ปี33-53'!$77:$77,'ฐานข้อมูล(รายปี)'!S$3:S$3,'ฐานข้อมูล(รายเดือน) ปี33-53'!25:25)</f>
        <v>1426.1121420899999</v>
      </c>
      <c r="T25" s="14">
        <f>+SUMIF('ฐานข้อมูล(รายเดือน) ปี33-53'!$77:$77,'ฐานข้อมูล(รายปี)'!T$3:T$3,'ฐานข้อมูล(รายเดือน) ปี33-53'!25:25)</f>
        <v>1707.5029637799998</v>
      </c>
      <c r="U25" s="14">
        <f>+SUMIF('ฐานข้อมูล(รายเดือน) ปี33-53'!$77:$77,'ฐานข้อมูล(รายปี)'!U$3:U$3,'ฐานข้อมูล(รายเดือน) ปี33-53'!25:25)</f>
        <v>1478.5200000000002</v>
      </c>
      <c r="V25" s="14">
        <f>+SUMIF('ฐานข้อมูล(รายเดือน) ปี33-53'!$77:$77,'ฐานข้อมูล(รายปี)'!V$3:V$3,'ฐานข้อมูล(รายเดือน) ปี33-53'!25:25)</f>
        <v>1947.2257769699997</v>
      </c>
      <c r="W25" s="14">
        <f>+SUMIF('ฐานข้อมูล(รายเดือน) ปี54 - 69'!$77:$77,W$3,'ฐานข้อมูล(รายเดือน) ปี54 - 69'!25:25)</f>
        <v>2196.5704854000001</v>
      </c>
      <c r="X25" s="14">
        <f>+SUMIF('ฐานข้อมูล(รายเดือน) ปี54 - 69'!$77:$77,X$3,'ฐานข้อมูล(รายเดือน) ปี54 - 69'!25:25)</f>
        <v>2126.3573100000003</v>
      </c>
      <c r="Y25" s="14">
        <f>+SUMIF('ฐานข้อมูล(รายเดือน) ปี54 - 69'!$77:$77,Y$3,'ฐานข้อมูล(รายเดือน) ปี54 - 69'!25:25)</f>
        <v>2294.2180739699998</v>
      </c>
      <c r="Z25" s="14">
        <f>+SUMIF('ฐานข้อมูล(รายเดือน) ปี54 - 69'!$77:$77,Z$3,'ฐานข้อมูล(รายเดือน) ปี54 - 69'!25:25)</f>
        <v>2073.8900000000003</v>
      </c>
      <c r="AA25" s="14">
        <f>+SUMIF('ฐานข้อมูล(รายเดือน) ปี54 - 69'!$77:$77,AA$3,'ฐานข้อมูล(รายเดือน) ปี54 - 69'!25:25)</f>
        <v>2189.6600000000003</v>
      </c>
      <c r="AB25" s="14">
        <f>+SUMIF('ฐานข้อมูล(รายเดือน) ปี54 - 69'!$77:$77,AB$3,'ฐานข้อมูล(รายเดือน) ปี54 - 69'!25:25)</f>
        <v>2391.88</v>
      </c>
      <c r="AC25" s="14">
        <f>+SUMIF('ฐานข้อมูล(รายเดือน) ปี54 - 69'!$77:$77,AC$3,'ฐานข้อมูล(รายเดือน) ปี54 - 69'!25:25)</f>
        <v>2436.79</v>
      </c>
      <c r="AD25" s="14">
        <f>+SUMIF('ฐานข้อมูล(รายเดือน) ปี54 - 69'!$77:$77,AD$3,'ฐานข้อมูล(รายเดือน) ปี54 - 69'!25:25)</f>
        <v>2970.7500000000005</v>
      </c>
      <c r="AE25" s="14">
        <f>+SUMIF('ฐานข้อมูล(รายเดือน) ปี54 - 69'!$77:$77,AE$3,'ฐานข้อมูล(รายเดือน) ปี54 - 69'!25:25)</f>
        <v>3009.1229370800002</v>
      </c>
      <c r="AF25" s="14">
        <f>+SUMIF('ฐานข้อมูล(รายเดือน) ปี54 - 69'!$77:$77,AF$3,'ฐานข้อมูล(รายเดือน) ปี54 - 69'!25:25)</f>
        <v>2954.89</v>
      </c>
      <c r="AG25" s="14">
        <f>+SUMIF('ฐานข้อมูล(รายเดือน) ปี54 - 69'!$77:$77,AG$3,'ฐานข้อมูล(รายเดือน) ปี54 - 69'!25:25)</f>
        <v>3230.7200000000007</v>
      </c>
      <c r="AH25" s="14">
        <f>+SUMIF('ฐานข้อมูล(รายเดือน) ปี54 - 69'!$77:$77,AH$3,'ฐานข้อมูล(รายเดือน) ปี54 - 69'!25:25)</f>
        <v>3491.9900000000002</v>
      </c>
      <c r="AI25" s="14">
        <f>+SUMIF('ฐานข้อมูล(รายเดือน) ปี54 - 69'!$77:$77,AI$3,'ฐานข้อมูล(รายเดือน) ปี54 - 69'!25:25)</f>
        <v>3538.1499999999996</v>
      </c>
      <c r="AJ25" s="14">
        <f>+SUMIF('ฐานข้อมูล(รายเดือน) ปี54 - 69'!$77:$77,AJ$3,'ฐานข้อมูล(รายเดือน) ปี54 - 69'!25:25)</f>
        <v>4089.09</v>
      </c>
      <c r="AK25" s="14">
        <f>+SUMIF('ฐานข้อมูล(รายเดือน) ปี54 - 69'!$77:$77,AK$3,'ฐานข้อมูล(รายเดือน) ปี54 - 69'!25:25)</f>
        <v>4443.8631172300002</v>
      </c>
      <c r="AL25" s="14">
        <f>+SUMIF('ฐานข้อมูล(รายเดือน) ปี54 - 69'!$77:$77,AL$3,'ฐานข้อมูล(รายเดือน) ปี54 - 69'!25:25)</f>
        <v>378.99</v>
      </c>
    </row>
    <row r="26" spans="1:38" ht="23.25">
      <c r="A26" s="6" t="s">
        <v>45</v>
      </c>
      <c r="B26" s="8">
        <f>+SUMIF('ฐานข้อมูล(รายเดือน) ปี33-53'!$77:$77,'ฐานข้อมูล(รายปี)'!B$3:B$3,'ฐานข้อมูล(รายเดือน) ปี33-53'!26:26)</f>
        <v>0</v>
      </c>
      <c r="C26" s="8">
        <f>+SUMIF('ฐานข้อมูล(รายเดือน) ปี33-53'!$77:$77,'ฐานข้อมูล(รายปี)'!C$3:C$3,'ฐานข้อมูล(รายเดือน) ปี33-53'!26:26)</f>
        <v>0</v>
      </c>
      <c r="D26" s="8">
        <f>+SUMIF('ฐานข้อมูล(รายเดือน) ปี33-53'!$77:$77,'ฐานข้อมูล(รายปี)'!D$3:D$3,'ฐานข้อมูล(รายเดือน) ปี33-53'!26:26)</f>
        <v>0</v>
      </c>
      <c r="E26" s="8">
        <f>+SUMIF('ฐานข้อมูล(รายเดือน) ปี33-53'!$77:$77,'ฐานข้อมูล(รายปี)'!E$3:E$3,'ฐานข้อมูล(รายเดือน) ปี33-53'!26:26)</f>
        <v>0</v>
      </c>
      <c r="F26" s="8">
        <f>+SUMIF('ฐานข้อมูล(รายเดือน) ปี33-53'!$77:$77,'ฐานข้อมูล(รายปี)'!F$3:F$3,'ฐานข้อมูล(รายเดือน) ปี33-53'!26:26)</f>
        <v>0</v>
      </c>
      <c r="G26" s="8">
        <f>+SUMIF('ฐานข้อมูล(รายเดือน) ปี33-53'!$77:$77,'ฐานข้อมูล(รายปี)'!G$3:G$3,'ฐานข้อมูล(รายเดือน) ปี33-53'!26:26)</f>
        <v>0</v>
      </c>
      <c r="H26" s="8">
        <f>+SUMIF('ฐานข้อมูล(รายเดือน) ปี33-53'!$77:$77,'ฐานข้อมูล(รายปี)'!H$3:H$3,'ฐานข้อมูล(รายเดือน) ปี33-53'!26:26)</f>
        <v>0</v>
      </c>
      <c r="I26" s="8">
        <f>+SUMIF('ฐานข้อมูล(รายเดือน) ปี33-53'!$77:$77,'ฐานข้อมูล(รายปี)'!I$3:I$3,'ฐานข้อมูล(รายเดือน) ปี33-53'!26:26)</f>
        <v>0</v>
      </c>
      <c r="J26" s="8">
        <f>+SUMIF('ฐานข้อมูล(รายเดือน) ปี33-53'!$77:$77,'ฐานข้อมูล(รายปี)'!J$3:J$3,'ฐานข้อมูล(รายเดือน) ปี33-53'!26:26)</f>
        <v>0</v>
      </c>
      <c r="K26" s="8">
        <f>+SUMIF('ฐานข้อมูล(รายเดือน) ปี33-53'!$77:$77,'ฐานข้อมูล(รายปี)'!K$3:K$3,'ฐานข้อมูล(รายเดือน) ปี33-53'!26:26)</f>
        <v>0</v>
      </c>
      <c r="L26" s="8">
        <f>+SUMIF('ฐานข้อมูล(รายเดือน) ปี33-53'!$77:$77,'ฐานข้อมูล(รายปี)'!L$3:L$3,'ฐานข้อมูล(รายเดือน) ปี33-53'!26:26)</f>
        <v>0</v>
      </c>
      <c r="M26" s="8">
        <f>+SUMIF('ฐานข้อมูล(รายเดือน) ปี33-53'!$77:$77,'ฐานข้อมูล(รายปี)'!M$3:M$3,'ฐานข้อมูล(รายเดือน) ปี33-53'!26:26)</f>
        <v>0</v>
      </c>
      <c r="N26" s="8">
        <f>+SUMIF('ฐานข้อมูล(รายเดือน) ปี33-53'!$77:$77,'ฐานข้อมูล(รายปี)'!N$3:N$3,'ฐานข้อมูล(รายเดือน) ปี33-53'!26:26)</f>
        <v>0</v>
      </c>
      <c r="O26" s="8">
        <f>+SUMIF('ฐานข้อมูล(รายเดือน) ปี33-53'!$77:$77,'ฐานข้อมูล(รายปี)'!O$3:O$3,'ฐานข้อมูล(รายเดือน) ปี33-53'!26:26)</f>
        <v>6419.6316924299999</v>
      </c>
      <c r="P26" s="8">
        <f>+SUMIF('ฐานข้อมูล(รายเดือน) ปี33-53'!$77:$77,'ฐานข้อมูล(รายปี)'!P$3:P$3,'ฐานข้อมูล(รายเดือน) ปี33-53'!26:26)</f>
        <v>12625.35</v>
      </c>
      <c r="Q26" s="8">
        <f>+SUMIF('ฐานข้อมูล(รายเดือน) ปี33-53'!$77:$77,'ฐานข้อมูล(รายปี)'!Q$3:Q$3,'ฐานข้อมูล(รายเดือน) ปี33-53'!26:26)</f>
        <v>13935.047608349998</v>
      </c>
      <c r="R26" s="8">
        <f>+SUMIF('ฐานข้อมูล(รายเดือน) ปี33-53'!$77:$77,'ฐานข้อมูล(รายปี)'!R$3:R$3,'ฐานข้อมูล(รายเดือน) ปี33-53'!26:26)</f>
        <v>15522.79967878</v>
      </c>
      <c r="S26" s="8">
        <f>+SUMIF('ฐานข้อมูล(รายเดือน) ปี33-53'!$77:$77,'ฐานข้อมูล(รายปี)'!S$3:S$3,'ฐานข้อมูล(รายเดือน) ปี33-53'!26:26)</f>
        <v>7229.1505755299995</v>
      </c>
      <c r="T26" s="8">
        <f>+SUMIF('ฐานข้อมูล(รายเดือน) ปี33-53'!$77:$77,'ฐานข้อมูล(รายปี)'!T$3:T$3,'ฐานข้อมูล(รายเดือน) ปี33-53'!26:26)</f>
        <v>111.12</v>
      </c>
      <c r="U26" s="8">
        <f>+SUMIF('ฐานข้อมูล(รายเดือน) ปี33-53'!$77:$77,'ฐานข้อมูล(รายปี)'!U$3:U$3,'ฐานข้อมูล(รายเดือน) ปี33-53'!26:26)</f>
        <v>0</v>
      </c>
      <c r="V26" s="8">
        <f>+SUMIF('ฐานข้อมูล(รายเดือน) ปี33-53'!$77:$77,'ฐานข้อมูล(รายปี)'!V$3:V$3,'ฐานข้อมูล(รายเดือน) ปี33-53'!26:26)</f>
        <v>0</v>
      </c>
      <c r="W26" s="8">
        <f>+SUMIF('ฐานข้อมูล(รายเดือน) ปี54 - 69'!$77:$77,W$3,'ฐานข้อมูล(รายเดือน) ปี54 - 69'!26:26)</f>
        <v>0</v>
      </c>
      <c r="X26" s="8">
        <f>+SUMIF('ฐานข้อมูล(รายเดือน) ปี54 - 69'!$77:$77,X$3,'ฐานข้อมูล(รายเดือน) ปี54 - 69'!26:26)</f>
        <v>0</v>
      </c>
      <c r="Y26" s="8">
        <f>+SUMIF('ฐานข้อมูล(รายเดือน) ปี54 - 69'!$77:$77,Y$3,'ฐานข้อมูล(รายเดือน) ปี54 - 69'!26:26)</f>
        <v>0</v>
      </c>
      <c r="Z26" s="8">
        <f>+SUMIF('ฐานข้อมูล(รายเดือน) ปี54 - 69'!$77:$77,Z$3,'ฐานข้อมูล(รายเดือน) ปี54 - 69'!26:26)</f>
        <v>0</v>
      </c>
      <c r="AA26" s="8">
        <f>+SUMIF('ฐานข้อมูล(รายเดือน) ปี54 - 69'!$77:$77,AA$3,'ฐานข้อมูล(รายเดือน) ปี54 - 69'!26:26)</f>
        <v>0</v>
      </c>
      <c r="AB26" s="8">
        <f>+SUMIF('ฐานข้อมูล(รายเดือน) ปี54 - 69'!$77:$77,AB$3,'ฐานข้อมูล(รายเดือน) ปี54 - 69'!26:26)</f>
        <v>168.98</v>
      </c>
      <c r="AC26" s="8">
        <f>+SUMIF('ฐานข้อมูล(รายเดือน) ปี54 - 69'!$77:$77,AC$3,'ฐานข้อมูล(รายเดือน) ปี54 - 69'!26:26)</f>
        <v>0</v>
      </c>
      <c r="AD26" s="8">
        <f>+SUMIF('ฐานข้อมูล(รายเดือน) ปี54 - 69'!$77:$77,AD$3,'ฐานข้อมูล(รายเดือน) ปี54 - 69'!26:26)</f>
        <v>0</v>
      </c>
      <c r="AE26" s="8">
        <f>+SUMIF('ฐานข้อมูล(รายเดือน) ปี54 - 69'!$77:$77,AE$3,'ฐานข้อมูล(รายเดือน) ปี54 - 69'!26:26)</f>
        <v>0</v>
      </c>
      <c r="AF26" s="8">
        <f>+SUMIF('ฐานข้อมูล(รายเดือน) ปี54 - 69'!$77:$77,AF$3,'ฐานข้อมูล(รายเดือน) ปี54 - 69'!26:26)</f>
        <v>0</v>
      </c>
      <c r="AG26" s="8">
        <f>+SUMIF('ฐานข้อมูล(รายเดือน) ปี54 - 69'!$77:$77,AG$3,'ฐานข้อมูล(รายเดือน) ปี54 - 69'!26:26)</f>
        <v>0</v>
      </c>
      <c r="AH26" s="8">
        <f>+SUMIF('ฐานข้อมูล(รายเดือน) ปี54 - 69'!$77:$77,AH$3,'ฐานข้อมูล(รายเดือน) ปี54 - 69'!26:26)</f>
        <v>0</v>
      </c>
      <c r="AI26" s="8">
        <f>+SUMIF('ฐานข้อมูล(รายเดือน) ปี54 - 69'!$77:$77,AI$3,'ฐานข้อมูล(รายเดือน) ปี54 - 69'!26:26)</f>
        <v>0</v>
      </c>
      <c r="AJ26" s="8">
        <f>+SUMIF('ฐานข้อมูล(รายเดือน) ปี54 - 69'!$77:$77,AJ$3,'ฐานข้อมูล(รายเดือน) ปี54 - 69'!26:26)</f>
        <v>0</v>
      </c>
      <c r="AK26" s="8">
        <f>+SUMIF('ฐานข้อมูล(รายเดือน) ปี54 - 69'!$77:$77,AK$3,'ฐานข้อมูล(รายเดือน) ปี54 - 69'!26:26)</f>
        <v>0</v>
      </c>
      <c r="AL26" s="8">
        <f>+SUMIF('ฐานข้อมูล(รายเดือน) ปี54 - 69'!$77:$77,AL$3,'ฐานข้อมูล(รายเดือน) ปี54 - 69'!26:26)</f>
        <v>0</v>
      </c>
    </row>
    <row r="27" spans="1:38" ht="24" thickBot="1">
      <c r="A27" s="15" t="s">
        <v>46</v>
      </c>
      <c r="B27" s="44">
        <f>+SUM(B29:B43)</f>
        <v>1812.6999999999998</v>
      </c>
      <c r="C27" s="44">
        <f t="shared" ref="C27:AJ27" si="4">+SUM(C29:C43)</f>
        <v>1926.5</v>
      </c>
      <c r="D27" s="44">
        <f t="shared" si="4"/>
        <v>695.28</v>
      </c>
      <c r="E27" s="44">
        <f t="shared" si="4"/>
        <v>72.999999999999986</v>
      </c>
      <c r="F27" s="44">
        <f t="shared" si="4"/>
        <v>135.19999999999999</v>
      </c>
      <c r="G27" s="44">
        <f t="shared" si="4"/>
        <v>155.1</v>
      </c>
      <c r="H27" s="44">
        <f t="shared" si="4"/>
        <v>153.22999999999999</v>
      </c>
      <c r="I27" s="44">
        <f t="shared" si="4"/>
        <v>203.88</v>
      </c>
      <c r="J27" s="44">
        <f t="shared" si="4"/>
        <v>481.4</v>
      </c>
      <c r="K27" s="44">
        <f t="shared" si="4"/>
        <v>473.5</v>
      </c>
      <c r="L27" s="44">
        <f t="shared" si="4"/>
        <v>579.36</v>
      </c>
      <c r="M27" s="44">
        <f t="shared" si="4"/>
        <v>524.61</v>
      </c>
      <c r="N27" s="44">
        <f t="shared" si="4"/>
        <v>556.11999999999989</v>
      </c>
      <c r="O27" s="44">
        <f t="shared" si="4"/>
        <v>813.37960968000004</v>
      </c>
      <c r="P27" s="44">
        <f t="shared" si="4"/>
        <v>992.7299999999999</v>
      </c>
      <c r="Q27" s="44">
        <f t="shared" si="4"/>
        <v>1121.00081434</v>
      </c>
      <c r="R27" s="44">
        <f t="shared" si="4"/>
        <v>1169.04381423</v>
      </c>
      <c r="S27" s="44">
        <f t="shared" si="4"/>
        <v>1182.8270852799999</v>
      </c>
      <c r="T27" s="44">
        <f t="shared" si="4"/>
        <v>1196.1974320699999</v>
      </c>
      <c r="U27" s="44">
        <f t="shared" si="4"/>
        <v>1061.99</v>
      </c>
      <c r="V27" s="44">
        <f t="shared" si="4"/>
        <v>1038.5071797939997</v>
      </c>
      <c r="W27" s="44">
        <f t="shared" si="4"/>
        <v>1087.9907078899998</v>
      </c>
      <c r="X27" s="44">
        <f t="shared" si="4"/>
        <v>1098.8353849999999</v>
      </c>
      <c r="Y27" s="44">
        <f t="shared" si="4"/>
        <v>1207.8132285799998</v>
      </c>
      <c r="Z27" s="44">
        <f t="shared" si="4"/>
        <v>1157.1702</v>
      </c>
      <c r="AA27" s="44">
        <f t="shared" si="4"/>
        <v>1322.51</v>
      </c>
      <c r="AB27" s="44">
        <f t="shared" si="4"/>
        <v>1298.95</v>
      </c>
      <c r="AC27" s="44">
        <f t="shared" si="4"/>
        <v>1309.74</v>
      </c>
      <c r="AD27" s="44">
        <f t="shared" si="4"/>
        <v>1577.770001000014</v>
      </c>
      <c r="AE27" s="44">
        <f t="shared" si="4"/>
        <v>1608.9738104599999</v>
      </c>
      <c r="AF27" s="44">
        <f t="shared" si="4"/>
        <v>1235.8300000000002</v>
      </c>
      <c r="AG27" s="44">
        <f t="shared" si="4"/>
        <v>1030.7900000000002</v>
      </c>
      <c r="AH27" s="44">
        <f t="shared" si="4"/>
        <v>1271.7940000000003</v>
      </c>
      <c r="AI27" s="44">
        <f t="shared" si="4"/>
        <v>1911.8644900000002</v>
      </c>
      <c r="AJ27" s="44">
        <f t="shared" si="4"/>
        <v>2113.8199999999997</v>
      </c>
      <c r="AK27" s="44">
        <f t="shared" ref="AK27:AL27" si="5">+SUM(AK29:AK43)</f>
        <v>3243.4428801100003</v>
      </c>
      <c r="AL27" s="44">
        <f t="shared" si="5"/>
        <v>293.43020000000001</v>
      </c>
    </row>
    <row r="28" spans="1:38" ht="23.25">
      <c r="A28" s="16" t="s">
        <v>120</v>
      </c>
      <c r="B28" s="17">
        <f>+SUMIF('ฐานข้อมูล(รายเดือน) ปี33-53'!$77:$77,'ฐานข้อมูล(รายปี)'!B$3:B$3,'ฐานข้อมูล(รายเดือน) ปี33-53'!28:28)</f>
        <v>295.2</v>
      </c>
      <c r="C28" s="17">
        <f>+SUMIF('ฐานข้อมูล(รายเดือน) ปี33-53'!$77:$77,'ฐานข้อมูล(รายปี)'!C$3:C$3,'ฐานข้อมูล(รายเดือน) ปี33-53'!28:28)</f>
        <v>316</v>
      </c>
      <c r="D28" s="17">
        <f>+SUMIF('ฐานข้อมูล(รายเดือน) ปี33-53'!$77:$77,'ฐานข้อมูล(รายปี)'!D$3:D$3,'ฐานข้อมูล(รายเดือน) ปี33-53'!28:28)</f>
        <v>293.60000000000002</v>
      </c>
      <c r="E28" s="17">
        <f>+SUMIF('ฐานข้อมูล(รายเดือน) ปี33-53'!$77:$77,'ฐานข้อมูล(รายปี)'!E$3:E$3,'ฐานข้อมูล(รายเดือน) ปี33-53'!28:28)</f>
        <v>156.80000000000001</v>
      </c>
      <c r="F28" s="17">
        <f>+SUMIF('ฐานข้อมูล(รายเดือน) ปี33-53'!$77:$77,'ฐานข้อมูล(รายปี)'!F$3:F$3,'ฐานข้อมูล(รายเดือน) ปี33-53'!28:28)</f>
        <v>110.80000000000119</v>
      </c>
      <c r="G28" s="17">
        <f>+SUMIF('ฐานข้อมูล(รายเดือน) ปี33-53'!$77:$77,'ฐานข้อมูล(รายปี)'!G$3:G$3,'ฐานข้อมูล(รายเดือน) ปี33-53'!28:28)</f>
        <v>108.7</v>
      </c>
      <c r="H28" s="17">
        <f>+SUMIF('ฐานข้อมูล(รายเดือน) ปี33-53'!$77:$77,'ฐานข้อมูล(รายปี)'!H$3:H$3,'ฐานข้อมูล(รายเดือน) ปี33-53'!28:28)</f>
        <v>118.60999999999999</v>
      </c>
      <c r="I28" s="17">
        <f>+SUMIF('ฐานข้อมูล(รายเดือน) ปี33-53'!$77:$77,'ฐานข้อมูล(รายปี)'!I$3:I$3,'ฐานข้อมูล(รายเดือน) ปี33-53'!28:28)</f>
        <v>142.20000000000002</v>
      </c>
      <c r="J28" s="17">
        <f>+SUMIF('ฐานข้อมูล(รายเดือน) ปี33-53'!$77:$77,'ฐานข้อมูล(รายปี)'!J$3:J$3,'ฐานข้อมูล(รายเดือน) ปี33-53'!28:28)</f>
        <v>138.6</v>
      </c>
      <c r="K28" s="17">
        <f>+SUMIF('ฐานข้อมูล(รายเดือน) ปี33-53'!$77:$77,'ฐานข้อมูล(รายปี)'!K$3:K$3,'ฐานข้อมูล(รายเดือน) ปี33-53'!28:28)</f>
        <v>157.6</v>
      </c>
      <c r="L28" s="17">
        <f>+SUMIF('ฐานข้อมูล(รายเดือน) ปี33-53'!$77:$77,'ฐานข้อมูล(รายปี)'!L$3:L$3,'ฐานข้อมูล(รายเดือน) ปี33-53'!28:28)</f>
        <v>3999.3399999999997</v>
      </c>
      <c r="M28" s="17">
        <f>+SUMIF('ฐานข้อมูล(รายเดือน) ปี33-53'!$77:$77,'ฐานข้อมูล(รายปี)'!M$3:M$3,'ฐานข้อมูล(รายเดือน) ปี33-53'!28:28)</f>
        <v>213.29000000000002</v>
      </c>
      <c r="N28" s="17">
        <f>+SUMIF('ฐานข้อมูล(รายเดือน) ปี33-53'!$77:$77,'ฐานข้อมูล(รายปี)'!N$3:N$3,'ฐานข้อมูล(รายเดือน) ปี33-53'!28:28)</f>
        <v>212.26999999999995</v>
      </c>
      <c r="O28" s="17">
        <f>+SUMIF('ฐานข้อมูล(รายเดือน) ปี33-53'!$77:$77,'ฐานข้อมูล(รายปี)'!O$3:O$3,'ฐานข้อมูล(รายเดือน) ปี33-53'!28:28)</f>
        <v>238.86752965000002</v>
      </c>
      <c r="P28" s="17">
        <f>+SUMIF('ฐานข้อมูล(รายเดือน) ปี33-53'!$77:$77,'ฐานข้อมูล(รายปี)'!P$3:P$3,'ฐานข้อมูล(รายเดือน) ปี33-53'!28:28)</f>
        <v>280.09000000000003</v>
      </c>
      <c r="Q28" s="17">
        <f>+SUMIF('ฐานข้อมูล(รายเดือน) ปี33-53'!$77:$77,'ฐานข้อมูล(รายปี)'!Q$3:Q$3,'ฐานข้อมูล(รายเดือน) ปี33-53'!28:28)</f>
        <v>397.56846071000007</v>
      </c>
      <c r="R28" s="17">
        <f>+SUMIF('ฐานข้อมูล(รายเดือน) ปี33-53'!$77:$77,'ฐานข้อมูล(รายปี)'!R$3:R$3,'ฐานข้อมูล(รายเดือน) ปี33-53'!28:28)</f>
        <v>367.31842456000004</v>
      </c>
      <c r="S28" s="17">
        <f>+SUMIF('ฐานข้อมูล(รายเดือน) ปี33-53'!$77:$77,'ฐานข้อมูล(รายปี)'!S$3:S$3,'ฐานข้อมูล(รายเดือน) ปี33-53'!28:28)</f>
        <v>268.74539926999995</v>
      </c>
      <c r="T28" s="17">
        <f>+SUMIF('ฐานข้อมูล(รายเดือน) ปี33-53'!$77:$77,'ฐานข้อมูล(รายปี)'!T$3:T$3,'ฐานข้อมูล(รายเดือน) ปี33-53'!28:28)</f>
        <v>308.50800000000004</v>
      </c>
      <c r="U28" s="17">
        <f>+SUMIF('ฐานข้อมูล(รายเดือน) ปี33-53'!$77:$77,'ฐานข้อมูล(รายปี)'!U$3:U$3,'ฐานข้อมูล(รายเดือน) ปี33-53'!28:28)</f>
        <v>528.15000000000009</v>
      </c>
      <c r="V28" s="17">
        <f>+SUMIF('ฐานข้อมูล(รายเดือน) ปี33-53'!$77:$77,'ฐานข้อมูล(รายปี)'!V$3:V$3,'ฐานข้อมูล(รายเดือน) ปี33-53'!28:28)</f>
        <v>399.71823344000006</v>
      </c>
      <c r="W28" s="17">
        <f>+SUMIF('ฐานข้อมูล(รายเดือน) ปี54 - 69'!$77:$77,W$3,'ฐานข้อมูล(รายเดือน) ปี54 - 69'!28:28)</f>
        <v>424.21970701999993</v>
      </c>
      <c r="X28" s="17">
        <f>+SUMIF('ฐานข้อมูล(รายเดือน) ปี54 - 69'!$77:$77,X$3,'ฐานข้อมูล(รายเดือน) ปี54 - 69'!28:28)</f>
        <v>411.06380000000007</v>
      </c>
      <c r="Y28" s="17">
        <f>+SUMIF('ฐานข้อมูล(รายเดือน) ปี54 - 69'!$77:$77,Y$3,'ฐานข้อมูล(รายเดือน) ปี54 - 69'!28:28)</f>
        <v>563.23373302999994</v>
      </c>
      <c r="Z28" s="17">
        <f>+SUMIF('ฐานข้อมูล(รายเดือน) ปี54 - 69'!$77:$77,Z$3,'ฐานข้อมูล(รายเดือน) ปี54 - 69'!28:28)</f>
        <v>684.16999999999985</v>
      </c>
      <c r="AA28" s="17">
        <f>+SUMIF('ฐานข้อมูล(รายเดือน) ปี54 - 69'!$77:$77,AA$3,'ฐานข้อมูล(รายเดือน) ปี54 - 69'!28:28)</f>
        <v>769.15</v>
      </c>
      <c r="AB28" s="17">
        <f>+SUMIF('ฐานข้อมูล(รายเดือน) ปี54 - 69'!$77:$77,AB$3,'ฐานข้อมูล(รายเดือน) ปี54 - 69'!28:28)</f>
        <v>902.33</v>
      </c>
      <c r="AC28" s="17">
        <f>+SUMIF('ฐานข้อมูล(รายเดือน) ปี54 - 69'!$77:$77,AC$3,'ฐานข้อมูล(รายเดือน) ปี54 - 69'!28:28)</f>
        <v>802.02999999999986</v>
      </c>
      <c r="AD28" s="17">
        <f>+SUMIF('ฐานข้อมูล(รายเดือน) ปี54 - 69'!$77:$77,AD$3,'ฐานข้อมูล(รายเดือน) ปี54 - 69'!28:28)</f>
        <v>3209.09</v>
      </c>
      <c r="AE28" s="17">
        <f>+SUMIF('ฐานข้อมูล(รายเดือน) ปี54 - 69'!$77:$77,AE$3,'ฐานข้อมูล(รายเดือน) ปี54 - 69'!28:28)</f>
        <v>805.82999999999993</v>
      </c>
      <c r="AF28" s="17">
        <f>+SUMIF('ฐานข้อมูล(รายเดือน) ปี54 - 69'!$77:$77,AF$3,'ฐานข้อมูล(รายเดือน) ปี54 - 69'!28:28)</f>
        <v>852.2299999999999</v>
      </c>
      <c r="AG28" s="17">
        <f>+SUMIF('ฐานข้อมูล(รายเดือน) ปี54 - 69'!$77:$77,AG$3,'ฐานข้อมูล(รายเดือน) ปี54 - 69'!28:28)</f>
        <v>826.27</v>
      </c>
      <c r="AH28" s="17">
        <f>+SUMIF('ฐานข้อมูล(รายเดือน) ปี54 - 69'!$77:$77,AH$3,'ฐานข้อมูล(รายเดือน) ปี54 - 69'!28:28)</f>
        <v>735.28000000000009</v>
      </c>
      <c r="AI28" s="17">
        <f>+SUMIF('ฐานข้อมูล(รายเดือน) ปี54 - 69'!$77:$77,AI$3,'ฐานข้อมูล(รายเดือน) ปี54 - 69'!28:28)</f>
        <v>483.69</v>
      </c>
      <c r="AJ28" s="17">
        <f>+SUMIF('ฐานข้อมูล(รายเดือน) ปี54 - 69'!$77:$77,AJ$3,'ฐานข้อมูล(รายเดือน) ปี54 - 69'!28:28)</f>
        <v>1025.83</v>
      </c>
      <c r="AK28" s="17">
        <f>+SUMIF('ฐานข้อมูล(รายเดือน) ปี54 - 69'!$77:$77,AK$3,'ฐานข้อมูล(รายเดือน) ปี54 - 69'!28:28)</f>
        <v>1241.1500000000001</v>
      </c>
      <c r="AL28" s="17">
        <f>+SUMIF('ฐานข้อมูล(รายเดือน) ปี54 - 69'!$77:$77,AL$3,'ฐานข้อมูล(รายเดือน) ปี54 - 69'!28:28)</f>
        <v>152.00999999999996</v>
      </c>
    </row>
    <row r="29" spans="1:38" ht="24" thickBot="1">
      <c r="A29" s="18" t="s">
        <v>48</v>
      </c>
      <c r="B29" s="19">
        <f>+SUMIF('ฐานข้อมูล(รายเดือน) ปี33-53'!$77:$77,'ฐานข้อมูล(รายปี)'!B$3:B$3,'ฐานข้อมูล(รายเดือน) ปี33-53'!29:29)</f>
        <v>0</v>
      </c>
      <c r="C29" s="19">
        <f>+SUMIF('ฐานข้อมูล(รายเดือน) ปี33-53'!$77:$77,'ฐานข้อมูล(รายปี)'!C$3:C$3,'ฐานข้อมูล(รายเดือน) ปี33-53'!29:29)</f>
        <v>0</v>
      </c>
      <c r="D29" s="19">
        <f>+SUMIF('ฐานข้อมูล(รายเดือน) ปี33-53'!$77:$77,'ฐานข้อมูล(รายปี)'!D$3:D$3,'ฐานข้อมูล(รายเดือน) ปี33-53'!29:29)</f>
        <v>6.6</v>
      </c>
      <c r="E29" s="19">
        <f>+SUMIF('ฐานข้อมูล(รายเดือน) ปี33-53'!$77:$77,'ฐานข้อมูล(รายปี)'!E$3:E$3,'ฐานข้อมูล(รายเดือน) ปี33-53'!29:29)</f>
        <v>10.1</v>
      </c>
      <c r="F29" s="19">
        <f>+SUMIF('ฐานข้อมูล(รายเดือน) ปี33-53'!$77:$77,'ฐานข้อมูล(รายปี)'!F$3:F$3,'ฐานข้อมูล(รายเดือน) ปี33-53'!29:29)</f>
        <v>10.5</v>
      </c>
      <c r="G29" s="19">
        <f>+SUMIF('ฐานข้อมูล(รายเดือน) ปี33-53'!$77:$77,'ฐานข้อมูล(รายปี)'!G$3:G$3,'ฐานข้อมูล(รายเดือน) ปี33-53'!29:29)</f>
        <v>11.6</v>
      </c>
      <c r="H29" s="19">
        <f>+SUMIF('ฐานข้อมูล(รายเดือน) ปี33-53'!$77:$77,'ฐานข้อมูล(รายปี)'!H$3:H$3,'ฐานข้อมูล(รายเดือน) ปี33-53'!29:29)</f>
        <v>10.11</v>
      </c>
      <c r="I29" s="19">
        <f>+SUMIF('ฐานข้อมูล(รายเดือน) ปี33-53'!$77:$77,'ฐานข้อมูล(รายปี)'!I$3:I$3,'ฐานข้อมูล(รายเดือน) ปี33-53'!29:29)</f>
        <v>0</v>
      </c>
      <c r="J29" s="19">
        <f>+SUMIF('ฐานข้อมูล(รายเดือน) ปี33-53'!$77:$77,'ฐานข้อมูล(รายปี)'!J$3:J$3,'ฐานข้อมูล(รายเดือน) ปี33-53'!29:29)</f>
        <v>125.49999999999999</v>
      </c>
      <c r="K29" s="19">
        <f>+SUMIF('ฐานข้อมูล(รายเดือน) ปี33-53'!$77:$77,'ฐานข้อมูล(รายปี)'!K$3:K$3,'ฐานข้อมูล(รายเดือน) ปี33-53'!29:29)</f>
        <v>113.5</v>
      </c>
      <c r="L29" s="19">
        <f>+SUMIF('ฐานข้อมูล(รายเดือน) ปี33-53'!$77:$77,'ฐานข้อมูล(รายปี)'!L$3:L$3,'ฐานข้อมูล(รายเดือน) ปี33-53'!29:29)</f>
        <v>96.62</v>
      </c>
      <c r="M29" s="19">
        <f>+SUMIF('ฐานข้อมูล(รายเดือน) ปี33-53'!$77:$77,'ฐานข้อมูล(รายปี)'!M$3:M$3,'ฐานข้อมูล(รายเดือน) ปี33-53'!29:29)</f>
        <v>61.769999999999996</v>
      </c>
      <c r="N29" s="19">
        <f>+SUMIF('ฐานข้อมูล(รายเดือน) ปี33-53'!$77:$77,'ฐานข้อมูล(รายปี)'!N$3:N$3,'ฐานข้อมูล(รายเดือน) ปี33-53'!29:29)</f>
        <v>44.680000000000007</v>
      </c>
      <c r="O29" s="19">
        <f>+SUMIF('ฐานข้อมูล(รายเดือน) ปี33-53'!$77:$77,'ฐานข้อมูล(รายปี)'!O$3:O$3,'ฐานข้อมูล(รายเดือน) ปี33-53'!29:29)</f>
        <v>67.65606434</v>
      </c>
      <c r="P29" s="19">
        <f>+SUMIF('ฐานข้อมูล(รายเดือน) ปี33-53'!$77:$77,'ฐานข้อมูล(รายปี)'!P$3:P$3,'ฐานข้อมูล(รายเดือน) ปี33-53'!29:29)</f>
        <v>96.960000000000008</v>
      </c>
      <c r="Q29" s="19">
        <f>+SUMIF('ฐานข้อมูล(รายเดือน) ปี33-53'!$77:$77,'ฐานข้อมูล(รายปี)'!Q$3:Q$3,'ฐานข้อมูล(รายเดือน) ปี33-53'!29:29)</f>
        <v>86.448751440000009</v>
      </c>
      <c r="R29" s="19">
        <f>+SUMIF('ฐานข้อมูล(รายเดือน) ปี33-53'!$77:$77,'ฐานข้อมูล(รายปี)'!R$3:R$3,'ฐานข้อมูล(รายเดือน) ปี33-53'!29:29)</f>
        <v>87.02516516</v>
      </c>
      <c r="S29" s="19">
        <f>+SUMIF('ฐานข้อมูล(รายเดือน) ปี33-53'!$77:$77,'ฐานข้อมูล(รายปี)'!S$3:S$3,'ฐานข้อมูล(รายเดือน) ปี33-53'!29:29)</f>
        <v>87.170100990000009</v>
      </c>
      <c r="T29" s="19">
        <f>+SUMIF('ฐานข้อมูล(รายเดือน) ปี33-53'!$77:$77,'ฐานข้อมูล(รายปี)'!T$3:T$3,'ฐานข้อมูล(รายเดือน) ปี33-53'!29:29)</f>
        <v>84.318901369999992</v>
      </c>
      <c r="U29" s="19">
        <f>+SUMIF('ฐานข้อมูล(รายเดือน) ปี33-53'!$77:$77,'ฐานข้อมูล(รายปี)'!U$3:U$3,'ฐานข้อมูล(รายเดือน) ปี33-53'!29:29)</f>
        <v>72.56</v>
      </c>
      <c r="V29" s="19">
        <f>+SUMIF('ฐานข้อมูล(รายเดือน) ปี33-53'!$77:$77,'ฐานข้อมูล(รายปี)'!V$3:V$3,'ฐานข้อมูล(รายเดือน) ปี33-53'!29:29)</f>
        <v>64.367597814000007</v>
      </c>
      <c r="W29" s="19">
        <f>+SUMIF('ฐานข้อมูล(รายเดือน) ปี54 - 69'!$77:$77,W$3,'ฐานข้อมูล(รายเดือน) ปี54 - 69'!29:29)</f>
        <v>61.863587369999991</v>
      </c>
      <c r="X29" s="19">
        <f>+SUMIF('ฐานข้อมูล(รายเดือน) ปี54 - 69'!$77:$77,X$3,'ฐานข้อมูล(รายเดือน) ปี54 - 69'!29:29)</f>
        <v>56.915100000000002</v>
      </c>
      <c r="Y29" s="19">
        <f>+SUMIF('ฐานข้อมูล(รายเดือน) ปี54 - 69'!$77:$77,Y$3,'ฐานข้อมูล(รายเดือน) ปี54 - 69'!29:29)</f>
        <v>58.277170740000003</v>
      </c>
      <c r="Z29" s="19">
        <f>+SUMIF('ฐานข้อมูล(รายเดือน) ปี54 - 69'!$77:$77,Z$3,'ฐานข้อมูล(รายเดือน) ปี54 - 69'!29:29)</f>
        <v>55.090199999999996</v>
      </c>
      <c r="AA29" s="19">
        <f>+SUMIF('ฐานข้อมูล(รายเดือน) ปี54 - 69'!$77:$77,AA$3,'ฐานข้อมูล(รายเดือน) ปี54 - 69'!29:29)</f>
        <v>125.87</v>
      </c>
      <c r="AB29" s="19">
        <f>+SUMIF('ฐานข้อมูล(รายเดือน) ปี54 - 69'!$77:$77,AB$3,'ฐานข้อมูล(รายเดือน) ปี54 - 69'!29:29)</f>
        <v>103.83999999999999</v>
      </c>
      <c r="AC29" s="19">
        <f>+SUMIF('ฐานข้อมูล(รายเดือน) ปี54 - 69'!$77:$77,AC$3,'ฐานข้อมูล(รายเดือน) ปี54 - 69'!29:29)</f>
        <v>81.309999999999988</v>
      </c>
      <c r="AD29" s="19">
        <f>+SUMIF('ฐานข้อมูล(รายเดือน) ปี54 - 69'!$77:$77,AD$3,'ฐานข้อมูล(รายเดือน) ปี54 - 69'!29:29)</f>
        <v>80.03</v>
      </c>
      <c r="AE29" s="19">
        <f>+SUMIF('ฐานข้อมูล(รายเดือน) ปี54 - 69'!$77:$77,AE$3,'ฐานข้อมูล(รายเดือน) ปี54 - 69'!29:29)</f>
        <v>48.205488420000002</v>
      </c>
      <c r="AF29" s="19">
        <f>+SUMIF('ฐานข้อมูล(รายเดือน) ปี54 - 69'!$77:$77,AF$3,'ฐานข้อมูล(รายเดือน) ปี54 - 69'!29:29)</f>
        <v>24.800000000000008</v>
      </c>
      <c r="AG29" s="19">
        <f>+SUMIF('ฐานข้อมูล(รายเดือน) ปี54 - 69'!$77:$77,AG$3,'ฐานข้อมูล(รายเดือน) ปี54 - 69'!29:29)</f>
        <v>0</v>
      </c>
      <c r="AH29" s="19">
        <f>+SUMIF('ฐานข้อมูล(รายเดือน) ปี54 - 69'!$77:$77,AH$3,'ฐานข้อมูล(รายเดือน) ปี54 - 69'!29:29)</f>
        <v>0</v>
      </c>
      <c r="AI29" s="19">
        <f>+SUMIF('ฐานข้อมูล(รายเดือน) ปี54 - 69'!$77:$77,AI$3,'ฐานข้อมูล(รายเดือน) ปี54 - 69'!29:29)</f>
        <v>26.769999999999996</v>
      </c>
      <c r="AJ29" s="19">
        <f>+SUMIF('ฐานข้อมูล(รายเดือน) ปี54 - 69'!$77:$77,AJ$3,'ฐานข้อมูล(รายเดือน) ปี54 - 69'!29:29)</f>
        <v>28.93</v>
      </c>
      <c r="AK29" s="19">
        <f>+SUMIF('ฐานข้อมูล(รายเดือน) ปี54 - 69'!$77:$77,AK$3,'ฐานข้อมูล(รายเดือน) ปี54 - 69'!29:29)</f>
        <v>26.400081790000002</v>
      </c>
      <c r="AL29" s="19">
        <f>+SUMIF('ฐานข้อมูล(รายเดือน) ปี54 - 69'!$77:$77,AL$3,'ฐานข้อมูล(รายเดือน) ปี54 - 69'!29:29)</f>
        <v>2.02</v>
      </c>
    </row>
    <row r="30" spans="1:38" ht="24" thickBot="1">
      <c r="A30" s="21" t="s">
        <v>49</v>
      </c>
      <c r="B30" s="23">
        <f>+SUMIF('ฐานข้อมูล(รายเดือน) ปี33-53'!$77:$77,'ฐานข้อมูล(รายปี)'!B$3:B$3,'ฐานข้อมูล(รายเดือน) ปี33-53'!30:30)</f>
        <v>0</v>
      </c>
      <c r="C30" s="23">
        <f>+SUMIF('ฐานข้อมูล(รายเดือน) ปี33-53'!$77:$77,'ฐานข้อมูล(รายปี)'!C$3:C$3,'ฐานข้อมูล(รายเดือน) ปี33-53'!30:30)</f>
        <v>0</v>
      </c>
      <c r="D30" s="23">
        <f>+SUMIF('ฐานข้อมูล(รายเดือน) ปี33-53'!$77:$77,'ฐานข้อมูล(รายปี)'!D$3:D$3,'ฐานข้อมูล(รายเดือน) ปี33-53'!30:30)</f>
        <v>0</v>
      </c>
      <c r="E30" s="23">
        <f>+SUMIF('ฐานข้อมูล(รายเดือน) ปี33-53'!$77:$77,'ฐานข้อมูล(รายปี)'!E$3:E$3,'ฐานข้อมูล(รายเดือน) ปี33-53'!30:30)</f>
        <v>0</v>
      </c>
      <c r="F30" s="23">
        <f>+SUMIF('ฐานข้อมูล(รายเดือน) ปี33-53'!$77:$77,'ฐานข้อมูล(รายปี)'!F$3:F$3,'ฐานข้อมูล(รายเดือน) ปี33-53'!30:30)</f>
        <v>0</v>
      </c>
      <c r="G30" s="23">
        <f>+SUMIF('ฐานข้อมูล(รายเดือน) ปี33-53'!$77:$77,'ฐานข้อมูล(รายปี)'!G$3:G$3,'ฐานข้อมูล(รายเดือน) ปี33-53'!30:30)</f>
        <v>0</v>
      </c>
      <c r="H30" s="23">
        <f>+SUMIF('ฐานข้อมูล(รายเดือน) ปี33-53'!$77:$77,'ฐานข้อมูล(รายปี)'!H$3:H$3,'ฐานข้อมูล(รายเดือน) ปี33-53'!30:30)</f>
        <v>0</v>
      </c>
      <c r="I30" s="23">
        <f>+SUMIF('ฐานข้อมูล(รายเดือน) ปี33-53'!$77:$77,'ฐานข้อมูล(รายปี)'!I$3:I$3,'ฐานข้อมูล(รายเดือน) ปี33-53'!30:30)</f>
        <v>10.600000000000001</v>
      </c>
      <c r="J30" s="23">
        <f>+SUMIF('ฐานข้อมูล(รายเดือน) ปี33-53'!$77:$77,'ฐานข้อมูล(รายปี)'!J$3:J$3,'ฐานข้อมูล(รายเดือน) ปี33-53'!30:30)</f>
        <v>163.00000000000003</v>
      </c>
      <c r="K30" s="23">
        <f>+SUMIF('ฐานข้อมูล(รายเดือน) ปี33-53'!$77:$77,'ฐานข้อมูล(รายปี)'!K$3:K$3,'ฐานข้อมูล(รายเดือน) ปี33-53'!30:30)</f>
        <v>190.99999999999997</v>
      </c>
      <c r="L30" s="23">
        <f>+SUMIF('ฐานข้อมูล(รายเดือน) ปี33-53'!$77:$77,'ฐานข้อมูล(รายปี)'!L$3:L$3,'ฐานข้อมูล(รายเดือน) ปี33-53'!30:30)</f>
        <v>217.77999999999997</v>
      </c>
      <c r="M30" s="23">
        <f>+SUMIF('ฐานข้อมูล(รายเดือน) ปี33-53'!$77:$77,'ฐานข้อมูล(รายปี)'!M$3:M$3,'ฐานข้อมูล(รายเดือน) ปี33-53'!30:30)</f>
        <v>245.82</v>
      </c>
      <c r="N30" s="23">
        <f>+SUMIF('ฐานข้อมูล(รายเดือน) ปี33-53'!$77:$77,'ฐานข้อมูล(รายปี)'!N$3:N$3,'ฐานข้อมูล(รายเดือน) ปี33-53'!30:30)</f>
        <v>268.12999999999994</v>
      </c>
      <c r="O30" s="23">
        <f>+SUMIF('ฐานข้อมูล(รายเดือน) ปี33-53'!$77:$77,'ฐานข้อมูล(รายปี)'!O$3:O$3,'ฐานข้อมูล(รายเดือน) ปี33-53'!30:30)</f>
        <v>298.80112161</v>
      </c>
      <c r="P30" s="23">
        <f>+SUMIF('ฐานข้อมูล(รายเดือน) ปี33-53'!$77:$77,'ฐานข้อมูล(รายปี)'!P$3:P$3,'ฐานข้อมูล(รายเดือน) ปี33-53'!30:30)</f>
        <v>331.69</v>
      </c>
      <c r="Q30" s="23">
        <f>+SUMIF('ฐานข้อมูล(รายเดือน) ปี33-53'!$77:$77,'ฐานข้อมูล(รายปี)'!Q$3:Q$3,'ฐานข้อมูล(รายเดือน) ปี33-53'!30:30)</f>
        <v>372.10419841999999</v>
      </c>
      <c r="R30" s="23">
        <f>+SUMIF('ฐานข้อมูล(รายเดือน) ปี33-53'!$77:$77,'ฐานข้อมูล(รายปี)'!R$3:R$3,'ฐานข้อมูล(รายเดือน) ปี33-53'!30:30)</f>
        <v>424.91813227</v>
      </c>
      <c r="S30" s="23">
        <f>+SUMIF('ฐานข้อมูล(รายเดือน) ปี33-53'!$77:$77,'ฐานข้อมูล(รายปี)'!S$3:S$3,'ฐานข้อมูล(รายเดือน) ปี33-53'!30:30)</f>
        <v>447.02223216999994</v>
      </c>
      <c r="T30" s="23">
        <f>+SUMIF('ฐานข้อมูล(รายเดือน) ปี33-53'!$77:$77,'ฐานข้อมูล(รายปี)'!T$3:T$3,'ฐานข้อมูล(รายเดือน) ปี33-53'!30:30)</f>
        <v>490.26082992999989</v>
      </c>
      <c r="U30" s="23">
        <f>+SUMIF('ฐานข้อมูล(รายเดือน) ปี33-53'!$77:$77,'ฐานข้อมูล(รายปี)'!U$3:U$3,'ฐานข้อมูล(รายเดือน) ปี33-53'!30:30)</f>
        <v>428.19</v>
      </c>
      <c r="V30" s="23">
        <f>+SUMIF('ฐานข้อมูล(รายเดือน) ปี33-53'!$77:$77,'ฐานข้อมูล(รายปี)'!V$3:V$3,'ฐานข้อมูล(รายเดือน) ปี33-53'!30:30)</f>
        <v>452.4534615</v>
      </c>
      <c r="W30" s="23">
        <f>+SUMIF('ฐานข้อมูล(รายเดือน) ปี54 - 69'!$77:$77,W$3,'ฐานข้อมูล(รายเดือน) ปี54 - 69'!30:30)</f>
        <v>494.00201374</v>
      </c>
      <c r="X30" s="23">
        <f>+SUMIF('ฐานข้อมูล(รายเดือน) ปี54 - 69'!$77:$77,X$3,'ฐานข้อมูล(รายเดือน) ปี54 - 69'!30:30)</f>
        <v>476.00189999999998</v>
      </c>
      <c r="Y30" s="23">
        <f>+SUMIF('ฐานข้อมูล(รายเดือน) ปี54 - 69'!$77:$77,Y$3,'ฐานข้อมูล(รายเดือน) ปี54 - 69'!30:30)</f>
        <v>565.77901870999995</v>
      </c>
      <c r="Z30" s="23">
        <f>+SUMIF('ฐานข้อมูล(รายเดือน) ปี54 - 69'!$77:$77,Z$3,'ฐานข้อมูล(รายเดือน) ปี54 - 69'!30:30)</f>
        <v>552.25</v>
      </c>
      <c r="AA30" s="23">
        <f>+SUMIF('ฐานข้อมูล(รายเดือน) ปี54 - 69'!$77:$77,AA$3,'ฐานข้อมูล(รายเดือน) ปี54 - 69'!30:30)</f>
        <v>578.73</v>
      </c>
      <c r="AB30" s="23">
        <f>+SUMIF('ฐานข้อมูล(รายเดือน) ปี54 - 69'!$77:$77,AB$3,'ฐานข้อมูล(รายเดือน) ปี54 - 69'!30:30)</f>
        <v>572.46999999999991</v>
      </c>
      <c r="AC30" s="23">
        <f>+SUMIF('ฐานข้อมูล(รายเดือน) ปี54 - 69'!$77:$77,AC$3,'ฐานข้อมูล(รายเดือน) ปี54 - 69'!30:30)</f>
        <v>570.59</v>
      </c>
      <c r="AD30" s="23">
        <f>+SUMIF('ฐานข้อมูล(รายเดือน) ปี54 - 69'!$77:$77,AD$3,'ฐานข้อมูล(รายเดือน) ปี54 - 69'!30:30)</f>
        <v>590.18999999999994</v>
      </c>
      <c r="AE30" s="23">
        <f>+SUMIF('ฐานข้อมูล(รายเดือน) ปี54 - 69'!$77:$77,AE$3,'ฐานข้อมูล(รายเดือน) ปี54 - 69'!30:30)</f>
        <v>603.46509458000003</v>
      </c>
      <c r="AF30" s="23">
        <f>+SUMIF('ฐานข้อมูล(รายเดือน) ปี54 - 69'!$77:$77,AF$3,'ฐานข้อมูล(รายเดือน) ปี54 - 69'!30:30)</f>
        <v>454.74</v>
      </c>
      <c r="AG30" s="23">
        <f>+SUMIF('ฐานข้อมูล(รายเดือน) ปี54 - 69'!$77:$77,AG$3,'ฐานข้อมูล(รายเดือน) ปี54 - 69'!30:30)</f>
        <v>282.08000000000004</v>
      </c>
      <c r="AH30" s="23">
        <f>+SUMIF('ฐานข้อมูล(รายเดือน) ปี54 - 69'!$77:$77,AH$3,'ฐานข้อมูล(รายเดือน) ปี54 - 69'!30:30)</f>
        <v>384.22999999999996</v>
      </c>
      <c r="AI30" s="23">
        <f>+SUMIF('ฐานข้อมูล(รายเดือน) ปี54 - 69'!$77:$77,AI$3,'ฐานข้อมูล(รายเดือน) ปี54 - 69'!30:30)</f>
        <v>605.26</v>
      </c>
      <c r="AJ30" s="23">
        <f>+SUMIF('ฐานข้อมูล(รายเดือน) ปี54 - 69'!$77:$77,AJ$3,'ฐานข้อมูล(รายเดือน) ปี54 - 69'!30:30)</f>
        <v>680.32999999999993</v>
      </c>
      <c r="AK30" s="23">
        <f>+SUMIF('ฐานข้อมูล(รายเดือน) ปี54 - 69'!$77:$77,AK$3,'ฐานข้อมูล(รายเดือน) ปี54 - 69'!30:30)</f>
        <v>736.14910441000006</v>
      </c>
      <c r="AL30" s="23">
        <f>+SUMIF('ฐานข้อมูล(รายเดือน) ปี54 - 69'!$77:$77,AL$3,'ฐานข้อมูล(รายเดือน) ปี54 - 69'!30:30)</f>
        <v>39.44</v>
      </c>
    </row>
    <row r="31" spans="1:38" ht="24" thickBot="1">
      <c r="A31" s="18" t="s">
        <v>50</v>
      </c>
      <c r="B31" s="20">
        <f>+SUMIF('ฐานข้อมูล(รายเดือน) ปี33-53'!$77:$77,'ฐานข้อมูล(รายปี)'!B$3:B$3,'ฐานข้อมูล(รายเดือน) ปี33-53'!31:31)</f>
        <v>0</v>
      </c>
      <c r="C31" s="20">
        <f>+SUMIF('ฐานข้อมูล(รายเดือน) ปี33-53'!$77:$77,'ฐานข้อมูล(รายปี)'!C$3:C$3,'ฐานข้อมูล(รายเดือน) ปี33-53'!31:31)</f>
        <v>0</v>
      </c>
      <c r="D31" s="20">
        <f>+SUMIF('ฐานข้อมูล(รายเดือน) ปี33-53'!$77:$77,'ฐานข้อมูล(รายปี)'!D$3:D$3,'ฐานข้อมูล(รายเดือน) ปี33-53'!31:31)</f>
        <v>37.599999999999994</v>
      </c>
      <c r="E31" s="20">
        <f>+SUMIF('ฐานข้อมูล(รายเดือน) ปี33-53'!$77:$77,'ฐานข้อมูล(รายปี)'!E$3:E$3,'ฐานข้อมูล(รายเดือน) ปี33-53'!31:31)</f>
        <v>55.899999999999991</v>
      </c>
      <c r="F31" s="20">
        <f>+SUMIF('ฐานข้อมูล(รายเดือน) ปี33-53'!$77:$77,'ฐานข้อมูล(รายปี)'!F$3:F$3,'ฐานข้อมูล(รายเดือน) ปี33-53'!31:31)</f>
        <v>64.100000000000009</v>
      </c>
      <c r="G31" s="20">
        <f>+SUMIF('ฐานข้อมูล(รายเดือน) ปี33-53'!$77:$77,'ฐานข้อมูล(รายปี)'!G$3:G$3,'ฐานข้อมูล(รายเดือน) ปี33-53'!31:31)</f>
        <v>68.5</v>
      </c>
      <c r="H31" s="20">
        <f>+SUMIF('ฐานข้อมูล(รายเดือน) ปี33-53'!$77:$77,'ฐานข้อมูล(รายปี)'!H$3:H$3,'ฐานข้อมูล(รายเดือน) ปี33-53'!31:31)</f>
        <v>74.53</v>
      </c>
      <c r="I31" s="20">
        <f>+SUMIF('ฐานข้อมูล(รายเดือน) ปี33-53'!$77:$77,'ฐานข้อมูล(รายปี)'!I$3:I$3,'ฐานข้อมูล(รายเดือน) ปี33-53'!31:31)</f>
        <v>90.98</v>
      </c>
      <c r="J31" s="20">
        <f>+SUMIF('ฐานข้อมูล(รายเดือน) ปี33-53'!$77:$77,'ฐานข้อมูล(รายปี)'!J$3:J$3,'ฐานข้อมูล(รายเดือน) ปี33-53'!31:31)</f>
        <v>103.2</v>
      </c>
      <c r="K31" s="20">
        <f>+SUMIF('ฐานข้อมูล(รายเดือน) ปี33-53'!$77:$77,'ฐานข้อมูล(รายปี)'!K$3:K$3,'ฐานข้อมูล(รายเดือน) ปี33-53'!31:31)</f>
        <v>86.6</v>
      </c>
      <c r="L31" s="20">
        <f>+SUMIF('ฐานข้อมูล(รายเดือน) ปี33-53'!$77:$77,'ฐานข้อมูล(รายปี)'!L$3:L$3,'ฐานข้อมูล(รายเดือน) ปี33-53'!31:31)</f>
        <v>126.56000000000002</v>
      </c>
      <c r="M31" s="20">
        <f>+SUMIF('ฐานข้อมูล(รายเดือน) ปี33-53'!$77:$77,'ฐานข้อมูล(รายปี)'!M$3:M$3,'ฐานข้อมูล(รายเดือน) ปี33-53'!31:31)</f>
        <v>112.43999999999998</v>
      </c>
      <c r="N31" s="20">
        <f>+SUMIF('ฐานข้อมูล(รายเดือน) ปี33-53'!$77:$77,'ฐานข้อมูล(รายปี)'!N$3:N$3,'ฐานข้อมูล(รายเดือน) ปี33-53'!31:31)</f>
        <v>125.64999999999999</v>
      </c>
      <c r="O31" s="20">
        <f>+SUMIF('ฐานข้อมูล(รายเดือน) ปี33-53'!$77:$77,'ฐานข้อมูล(รายปี)'!O$3:O$3,'ฐานข้อมูล(รายเดือน) ปี33-53'!31:31)</f>
        <v>145.37063106999997</v>
      </c>
      <c r="P31" s="20">
        <f>+SUMIF('ฐานข้อมูล(รายเดือน) ปี33-53'!$77:$77,'ฐานข้อมูล(รายปี)'!P$3:P$3,'ฐานข้อมูล(รายเดือน) ปี33-53'!31:31)</f>
        <v>166.71</v>
      </c>
      <c r="Q31" s="20">
        <f>+SUMIF('ฐานข้อมูล(รายเดือน) ปี33-53'!$77:$77,'ฐานข้อมูล(รายปี)'!Q$3:Q$3,'ฐานข้อมูล(รายเดือน) ปี33-53'!31:31)</f>
        <v>178.75267338</v>
      </c>
      <c r="R31" s="20">
        <f>+SUMIF('ฐานข้อมูล(รายเดือน) ปี33-53'!$77:$77,'ฐานข้อมูล(รายปี)'!R$3:R$3,'ฐานข้อมูล(รายเดือน) ปี33-53'!31:31)</f>
        <v>184.51555861999998</v>
      </c>
      <c r="S31" s="20">
        <f>+SUMIF('ฐานข้อมูล(รายเดือน) ปี33-53'!$77:$77,'ฐานข้อมูล(รายปี)'!S$3:S$3,'ฐานข้อมูล(รายเดือน) ปี33-53'!31:31)</f>
        <v>176.95009791000001</v>
      </c>
      <c r="T31" s="20">
        <f>+SUMIF('ฐานข้อมูล(รายเดือน) ปี33-53'!$77:$77,'ฐานข้อมูล(รายปี)'!T$3:T$3,'ฐานข้อมูล(รายเดือน) ปี33-53'!31:31)</f>
        <v>166.76503010999997</v>
      </c>
      <c r="U31" s="20">
        <f>+SUMIF('ฐานข้อมูล(รายเดือน) ปี33-53'!$77:$77,'ฐานข้อมูล(รายปี)'!U$3:U$3,'ฐานข้อมูล(รายเดือน) ปี33-53'!31:31)</f>
        <v>182.72000000000003</v>
      </c>
      <c r="V31" s="20">
        <f>+SUMIF('ฐานข้อมูล(รายเดือน) ปี33-53'!$77:$77,'ฐานข้อมูล(รายปี)'!V$3:V$3,'ฐานข้อมูล(รายเดือน) ปี33-53'!31:31)</f>
        <v>190.22546362000003</v>
      </c>
      <c r="W31" s="20">
        <f>+SUMIF('ฐานข้อมูล(รายเดือน) ปี54 - 69'!$77:$77,W$3,'ฐานข้อมูล(รายเดือน) ปี54 - 69'!31:31)</f>
        <v>201.12527641</v>
      </c>
      <c r="X31" s="20">
        <f>+SUMIF('ฐานข้อมูล(รายเดือน) ปี54 - 69'!$77:$77,X$3,'ฐานข้อมูล(รายเดือน) ปี54 - 69'!31:31)</f>
        <v>220.6891</v>
      </c>
      <c r="Y31" s="20">
        <f>+SUMIF('ฐานข้อมูล(รายเดือน) ปี54 - 69'!$77:$77,Y$3,'ฐานข้อมูล(รายเดือน) ปี54 - 69'!31:31)</f>
        <v>236.44017181000001</v>
      </c>
      <c r="Z31" s="20">
        <f>+SUMIF('ฐานข้อมูล(รายเดือน) ปี54 - 69'!$77:$77,Z$3,'ฐานข้อมูล(รายเดือน) ปี54 - 69'!31:31)</f>
        <v>224.21000000000004</v>
      </c>
      <c r="AA31" s="20">
        <f>+SUMIF('ฐานข้อมูล(รายเดือน) ปี54 - 69'!$77:$77,AA$3,'ฐานข้อมูล(รายเดือน) ปี54 - 69'!31:31)</f>
        <v>272.42</v>
      </c>
      <c r="AB31" s="20">
        <f>+SUMIF('ฐานข้อมูล(รายเดือน) ปี54 - 69'!$77:$77,AB$3,'ฐานข้อมูล(รายเดือน) ปี54 - 69'!31:31)</f>
        <v>281.37</v>
      </c>
      <c r="AC31" s="20">
        <f>+SUMIF('ฐานข้อมูล(รายเดือน) ปี54 - 69'!$77:$77,AC$3,'ฐานข้อมูล(รายเดือน) ปี54 - 69'!31:31)</f>
        <v>292.87</v>
      </c>
      <c r="AD31" s="20">
        <f>+SUMIF('ฐานข้อมูล(รายเดือน) ปี54 - 69'!$77:$77,AD$3,'ฐานข้อมูล(รายเดือน) ปี54 - 69'!31:31)</f>
        <v>586.75</v>
      </c>
      <c r="AE31" s="20">
        <f>+SUMIF('ฐานข้อมูล(รายเดือน) ปี54 - 69'!$77:$77,AE$3,'ฐานข้อมูล(รายเดือน) ปี54 - 69'!31:31)</f>
        <v>583.69208129000003</v>
      </c>
      <c r="AF31" s="20">
        <f>+SUMIF('ฐานข้อมูล(รายเดือน) ปี54 - 69'!$77:$77,AF$3,'ฐานข้อมูล(รายเดือน) ปี54 - 69'!31:31)</f>
        <v>531.11</v>
      </c>
      <c r="AG31" s="20">
        <f>+SUMIF('ฐานข้อมูล(รายเดือน) ปี54 - 69'!$77:$77,AG$3,'ฐานข้อมูล(รายเดือน) ปี54 - 69'!31:31)</f>
        <v>656.28000000000009</v>
      </c>
      <c r="AH31" s="20">
        <f>+SUMIF('ฐานข้อมูล(รายเดือน) ปี54 - 69'!$77:$77,AH$3,'ฐานข้อมูล(รายเดือน) ปี54 - 69'!31:31)</f>
        <v>824.1400000000001</v>
      </c>
      <c r="AI31" s="20">
        <f>+SUMIF('ฐานข้อมูล(รายเดือน) ปี54 - 69'!$77:$77,AI$3,'ฐานข้อมูล(รายเดือน) ปี54 - 69'!31:31)</f>
        <v>1078.22</v>
      </c>
      <c r="AJ31" s="20">
        <f>+SUMIF('ฐานข้อมูล(รายเดือน) ปี54 - 69'!$77:$77,AJ$3,'ฐานข้อมูล(รายเดือน) ปี54 - 69'!31:31)</f>
        <v>1152.78</v>
      </c>
      <c r="AK31" s="20">
        <f>+SUMIF('ฐานข้อมูล(รายเดือน) ปี54 - 69'!$77:$77,AK$3,'ฐานข้อมูล(รายเดือน) ปี54 - 69'!31:31)</f>
        <v>2185.6272014400001</v>
      </c>
      <c r="AL31" s="20">
        <f>+SUMIF('ฐานข้อมูล(รายเดือน) ปี54 - 69'!$77:$77,AL$3,'ฐานข้อมูล(รายเดือน) ปี54 - 69'!31:31)</f>
        <v>228.16</v>
      </c>
    </row>
    <row r="32" spans="1:38" ht="24" thickBot="1">
      <c r="A32" s="21" t="s">
        <v>51</v>
      </c>
      <c r="B32" s="23">
        <f>+SUMIF('ฐานข้อมูล(รายเดือน) ปี33-53'!$77:$77,'ฐานข้อมูล(รายปี)'!B$3:B$3,'ฐานข้อมูล(รายเดือน) ปี33-53'!32:32)</f>
        <v>0</v>
      </c>
      <c r="C32" s="23">
        <f>+SUMIF('ฐานข้อมูล(รายเดือน) ปี33-53'!$77:$77,'ฐานข้อมูล(รายปี)'!C$3:C$3,'ฐานข้อมูล(รายเดือน) ปี33-53'!32:32)</f>
        <v>0</v>
      </c>
      <c r="D32" s="23">
        <f>+SUMIF('ฐานข้อมูล(รายเดือน) ปี33-53'!$77:$77,'ฐานข้อมูล(รายปี)'!D$3:D$3,'ฐานข้อมูล(รายเดือน) ปี33-53'!32:32)</f>
        <v>0.9</v>
      </c>
      <c r="E32" s="23">
        <f>+SUMIF('ฐานข้อมูล(รายเดือน) ปี33-53'!$77:$77,'ฐานข้อมูล(รายปี)'!E$3:E$3,'ฐานข้อมูล(รายเดือน) ปี33-53'!32:32)</f>
        <v>1.5</v>
      </c>
      <c r="F32" s="23">
        <f>+SUMIF('ฐานข้อมูล(รายเดือน) ปี33-53'!$77:$77,'ฐานข้อมูล(รายปี)'!F$3:F$3,'ฐานข้อมูล(รายเดือน) ปี33-53'!32:32)</f>
        <v>1.8</v>
      </c>
      <c r="G32" s="23">
        <f>+SUMIF('ฐานข้อมูล(รายเดือน) ปี33-53'!$77:$77,'ฐานข้อมูล(รายปี)'!G$3:G$3,'ฐานข้อมูล(รายเดือน) ปี33-53'!32:32)</f>
        <v>0</v>
      </c>
      <c r="H32" s="23">
        <f>+SUMIF('ฐานข้อมูล(รายเดือน) ปี33-53'!$77:$77,'ฐานข้อมูล(รายปี)'!H$3:H$3,'ฐานข้อมูล(รายเดือน) ปี33-53'!32:32)</f>
        <v>1.7200000000000002</v>
      </c>
      <c r="I32" s="23">
        <f>+SUMIF('ฐานข้อมูล(รายเดือน) ปี33-53'!$77:$77,'ฐานข้อมูล(รายปี)'!I$3:I$3,'ฐานข้อมูล(รายเดือน) ปี33-53'!32:32)</f>
        <v>7.4</v>
      </c>
      <c r="J32" s="23">
        <f>+SUMIF('ฐานข้อมูล(รายเดือน) ปี33-53'!$77:$77,'ฐานข้อมูล(รายปี)'!J$3:J$3,'ฐานข้อมูล(รายเดือน) ปี33-53'!32:32)</f>
        <v>11.2</v>
      </c>
      <c r="K32" s="23">
        <f>+SUMIF('ฐานข้อมูล(รายเดือน) ปี33-53'!$77:$77,'ฐานข้อมูล(รายปี)'!K$3:K$3,'ฐานข้อมูล(รายเดือน) ปี33-53'!32:32)</f>
        <v>6.2</v>
      </c>
      <c r="L32" s="23">
        <f>+SUMIF('ฐานข้อมูล(รายเดือน) ปี33-53'!$77:$77,'ฐานข้อมูล(รายปี)'!L$3:L$3,'ฐานข้อมูล(รายเดือน) ปี33-53'!32:32)</f>
        <v>11.18</v>
      </c>
      <c r="M32" s="23">
        <f>+SUMIF('ฐานข้อมูล(รายเดือน) ปี33-53'!$77:$77,'ฐานข้อมูล(รายปี)'!M$3:M$3,'ฐานข้อมูล(รายเดือน) ปี33-53'!32:32)</f>
        <v>14.24</v>
      </c>
      <c r="N32" s="23">
        <f>+SUMIF('ฐานข้อมูล(รายเดือน) ปี33-53'!$77:$77,'ฐานข้อมูล(รายปี)'!N$3:N$3,'ฐานข้อมูล(รายเดือน) ปี33-53'!32:32)</f>
        <v>14.89</v>
      </c>
      <c r="O32" s="23">
        <f>+SUMIF('ฐานข้อมูล(รายเดือน) ปี33-53'!$77:$77,'ฐานข้อมูล(รายปี)'!O$3:O$3,'ฐานข้อมูล(รายเดือน) ปี33-53'!32:32)</f>
        <v>22.314760029999995</v>
      </c>
      <c r="P32" s="23">
        <f>+SUMIF('ฐานข้อมูล(รายเดือน) ปี33-53'!$77:$77,'ฐานข้อมูล(รายปี)'!P$3:P$3,'ฐานข้อมูล(รายเดือน) ปี33-53'!32:32)</f>
        <v>33.839999999999996</v>
      </c>
      <c r="Q32" s="23">
        <f>+SUMIF('ฐานข้อมูล(รายเดือน) ปี33-53'!$77:$77,'ฐานข้อมูล(รายปี)'!Q$3:Q$3,'ฐานข้อมูล(รายเดือน) ปี33-53'!32:32)</f>
        <v>40.494446979999999</v>
      </c>
      <c r="R32" s="23">
        <f>+SUMIF('ฐานข้อมูล(รายเดือน) ปี33-53'!$77:$77,'ฐานข้อมูล(รายปี)'!R$3:R$3,'ฐานข้อมูล(รายเดือน) ปี33-53'!32:32)</f>
        <v>56.253998440000004</v>
      </c>
      <c r="S32" s="23">
        <f>+SUMIF('ฐานข้อมูล(รายเดือน) ปี33-53'!$77:$77,'ฐานข้อมูล(รายปี)'!S$3:S$3,'ฐานข้อมูล(รายเดือน) ปี33-53'!32:32)</f>
        <v>67.945631720000009</v>
      </c>
      <c r="T32" s="23">
        <f>+SUMIF('ฐานข้อมูล(รายเดือน) ปี33-53'!$77:$77,'ฐานข้อมูล(รายปี)'!T$3:T$3,'ฐานข้อมูล(รายเดือน) ปี33-53'!32:32)</f>
        <v>63.337054790000003</v>
      </c>
      <c r="U32" s="23">
        <f>+SUMIF('ฐานข้อมูล(รายเดือน) ปี33-53'!$77:$77,'ฐานข้อมูล(รายปี)'!U$3:U$3,'ฐานข้อมูล(รายเดือน) ปี33-53'!32:32)</f>
        <v>43.36</v>
      </c>
      <c r="V32" s="23">
        <f>+SUMIF('ฐานข้อมูล(รายเดือน) ปี33-53'!$77:$77,'ฐานข้อมูล(รายปี)'!V$3:V$3,'ฐานข้อมูล(รายเดือน) ปี33-53'!32:32)</f>
        <v>39.383661099999998</v>
      </c>
      <c r="W32" s="23">
        <f>+SUMIF('ฐานข้อมูล(รายเดือน) ปี54 - 69'!$77:$77,W$3,'ฐานข้อมูล(รายเดือน) ปี54 - 69'!32:32)</f>
        <v>21.909611560000002</v>
      </c>
      <c r="X32" s="23">
        <f>+SUMIF('ฐานข้อมูล(รายเดือน) ปี54 - 69'!$77:$77,X$3,'ฐานข้อมูล(รายเดือน) ปี54 - 69'!32:32)</f>
        <v>23.301000000000002</v>
      </c>
      <c r="Y32" s="23">
        <f>+SUMIF('ฐานข้อมูล(รายเดือน) ปี54 - 69'!$77:$77,Y$3,'ฐานข้อมูล(รายเดือน) ปี54 - 69'!32:32)</f>
        <v>31.750472050000003</v>
      </c>
      <c r="Z32" s="23">
        <f>+SUMIF('ฐานข้อมูล(รายเดือน) ปี54 - 69'!$77:$77,Z$3,'ฐานข้อมูล(รายเดือน) ปี54 - 69'!32:32)</f>
        <v>27.17</v>
      </c>
      <c r="AA32" s="23">
        <f>+SUMIF('ฐานข้อมูล(รายเดือน) ปี54 - 69'!$77:$77,AA$3,'ฐานข้อมูล(รายเดือน) ปี54 - 69'!32:32)</f>
        <v>24.660000000000004</v>
      </c>
      <c r="AB32" s="23">
        <f>+SUMIF('ฐานข้อมูล(รายเดือน) ปี54 - 69'!$77:$77,AB$3,'ฐานข้อมูล(รายเดือน) ปี54 - 69'!32:32)</f>
        <v>35.560000000000009</v>
      </c>
      <c r="AC32" s="23">
        <f>+SUMIF('ฐานข้อมูล(รายเดือน) ปี54 - 69'!$77:$77,AC$3,'ฐานข้อมูล(รายเดือน) ปี54 - 69'!32:32)</f>
        <v>26.660000000000004</v>
      </c>
      <c r="AD32" s="23">
        <f>+SUMIF('ฐานข้อมูล(รายเดือน) ปี54 - 69'!$77:$77,AD$3,'ฐานข้อมูล(รายเดือน) ปี54 - 69'!32:32)</f>
        <v>4.0300000000070009</v>
      </c>
      <c r="AE32" s="23">
        <f>+SUMIF('ฐานข้อมูล(รายเดือน) ปี54 - 69'!$77:$77,AE$3,'ฐานข้อมูล(รายเดือน) ปี54 - 69'!32:32)</f>
        <v>0</v>
      </c>
      <c r="AF32" s="23">
        <f>+SUMIF('ฐานข้อมูล(รายเดือน) ปี54 - 69'!$77:$77,AF$3,'ฐานข้อมูล(รายเดือน) ปี54 - 69'!32:32)</f>
        <v>0.15</v>
      </c>
      <c r="AG32" s="23">
        <f>+SUMIF('ฐานข้อมูล(รายเดือน) ปี54 - 69'!$77:$77,AG$3,'ฐานข้อมูล(รายเดือน) ปี54 - 69'!32:32)</f>
        <v>0.02</v>
      </c>
      <c r="AH32" s="23">
        <f>+SUMIF('ฐานข้อมูล(รายเดือน) ปี54 - 69'!$77:$77,AH$3,'ฐานข้อมูล(รายเดือน) ปี54 - 69'!32:32)</f>
        <v>0</v>
      </c>
      <c r="AI32" s="23">
        <f>+SUMIF('ฐานข้อมูล(รายเดือน) ปี54 - 69'!$77:$77,AI$3,'ฐานข้อมูล(รายเดือน) ปี54 - 69'!32:32)</f>
        <v>0</v>
      </c>
      <c r="AJ32" s="23">
        <f>+SUMIF('ฐานข้อมูล(รายเดือน) ปี54 - 69'!$77:$77,AJ$3,'ฐานข้อมูล(รายเดือน) ปี54 - 69'!32:32)</f>
        <v>0</v>
      </c>
      <c r="AK32" s="23">
        <f>+SUMIF('ฐานข้อมูล(รายเดือน) ปี54 - 69'!$77:$77,AK$3,'ฐานข้อมูล(รายเดือน) ปี54 - 69'!32:32)</f>
        <v>0</v>
      </c>
      <c r="AL32" s="23">
        <f>+SUMIF('ฐานข้อมูล(รายเดือน) ปี54 - 69'!$77:$77,AL$3,'ฐานข้อมูล(รายเดือน) ปี54 - 69'!32:32)</f>
        <v>0</v>
      </c>
    </row>
    <row r="33" spans="1:38" ht="24" thickBot="1">
      <c r="A33" s="18" t="s">
        <v>52</v>
      </c>
      <c r="B33" s="20">
        <f>+SUMIF('ฐานข้อมูล(รายเดือน) ปี33-53'!$77:$77,'ฐานข้อมูล(รายปี)'!B$3:B$3,'ฐานข้อมูล(รายเดือน) ปี33-53'!33:33)</f>
        <v>0</v>
      </c>
      <c r="C33" s="20">
        <f>+SUMIF('ฐานข้อมูล(รายเดือน) ปี33-53'!$77:$77,'ฐานข้อมูล(รายปี)'!C$3:C$3,'ฐานข้อมูล(รายเดือน) ปี33-53'!33:33)</f>
        <v>0</v>
      </c>
      <c r="D33" s="20">
        <f>+SUMIF('ฐานข้อมูล(รายเดือน) ปี33-53'!$77:$77,'ฐานข้อมูล(รายปี)'!D$3:D$3,'ฐานข้อมูล(รายเดือน) ปี33-53'!33:33)</f>
        <v>0</v>
      </c>
      <c r="E33" s="20">
        <f>+SUMIF('ฐานข้อมูล(รายเดือน) ปี33-53'!$77:$77,'ฐานข้อมูล(รายปี)'!E$3:E$3,'ฐานข้อมูล(รายเดือน) ปี33-53'!33:33)</f>
        <v>0</v>
      </c>
      <c r="F33" s="20">
        <f>+SUMIF('ฐานข้อมูล(รายเดือน) ปี33-53'!$77:$77,'ฐานข้อมูล(รายปี)'!F$3:F$3,'ฐานข้อมูล(รายเดือน) ปี33-53'!33:33)</f>
        <v>0</v>
      </c>
      <c r="G33" s="20">
        <f>+SUMIF('ฐานข้อมูล(รายเดือน) ปี33-53'!$77:$77,'ฐานข้อมูล(รายปี)'!G$3:G$3,'ฐานข้อมูล(รายเดือน) ปี33-53'!33:33)</f>
        <v>0</v>
      </c>
      <c r="H33" s="20">
        <f>+SUMIF('ฐานข้อมูล(รายเดือน) ปี33-53'!$77:$77,'ฐานข้อมูล(รายปี)'!H$3:H$3,'ฐานข้อมูล(รายเดือน) ปี33-53'!33:33)</f>
        <v>0.06</v>
      </c>
      <c r="I33" s="20">
        <f>+SUMIF('ฐานข้อมูล(รายเดือน) ปี33-53'!$77:$77,'ฐานข้อมูล(รายปี)'!I$3:I$3,'ฐานข้อมูล(รายเดือน) ปี33-53'!33:33)</f>
        <v>16.5</v>
      </c>
      <c r="J33" s="20">
        <f>+SUMIF('ฐานข้อมูล(รายเดือน) ปี33-53'!$77:$77,'ฐานข้อมูล(รายปี)'!J$3:J$3,'ฐานข้อมูล(รายเดือน) ปี33-53'!33:33)</f>
        <v>19.299999999999997</v>
      </c>
      <c r="K33" s="20">
        <f>+SUMIF('ฐานข้อมูล(รายเดือน) ปี33-53'!$77:$77,'ฐานข้อมูล(รายปี)'!K$3:K$3,'ฐานข้อมูล(รายเดือน) ปี33-53'!33:33)</f>
        <v>24.4</v>
      </c>
      <c r="L33" s="20">
        <f>+SUMIF('ฐานข้อมูล(รายเดือน) ปี33-53'!$77:$77,'ฐานข้อมูล(รายปี)'!L$3:L$3,'ฐานข้อมูล(รายเดือน) ปี33-53'!33:33)</f>
        <v>19.59</v>
      </c>
      <c r="M33" s="20">
        <f>+SUMIF('ฐานข้อมูล(รายเดือน) ปี33-53'!$77:$77,'ฐานข้อมูล(รายปี)'!M$3:M$3,'ฐานข้อมูล(รายเดือน) ปี33-53'!33:33)</f>
        <v>26.060000000000002</v>
      </c>
      <c r="N33" s="20">
        <f>+SUMIF('ฐานข้อมูล(รายเดือน) ปี33-53'!$77:$77,'ฐานข้อมูล(รายปี)'!N$3:N$3,'ฐานข้อมูล(รายเดือน) ปี33-53'!33:33)</f>
        <v>22.869999999999994</v>
      </c>
      <c r="O33" s="20">
        <f>+SUMIF('ฐานข้อมูล(รายเดือน) ปี33-53'!$77:$77,'ฐานข้อมูล(รายปี)'!O$3:O$3,'ฐานข้อมูล(รายเดือน) ปี33-53'!33:33)</f>
        <v>26.078399189999999</v>
      </c>
      <c r="P33" s="20">
        <f>+SUMIF('ฐานข้อมูล(รายเดือน) ปี33-53'!$77:$77,'ฐานข้อมูล(รายปี)'!P$3:P$3,'ฐานข้อมูล(รายเดือน) ปี33-53'!33:33)</f>
        <v>23.49</v>
      </c>
      <c r="Q33" s="20">
        <f>+SUMIF('ฐานข้อมูล(รายเดือน) ปี33-53'!$77:$77,'ฐานข้อมูล(รายปี)'!Q$3:Q$3,'ฐานข้อมูล(รายเดือน) ปี33-53'!33:33)</f>
        <v>38.434225609999999</v>
      </c>
      <c r="R33" s="20">
        <f>+SUMIF('ฐานข้อมูล(รายเดือน) ปี33-53'!$77:$77,'ฐานข้อมูล(รายปี)'!R$3:R$3,'ฐานข้อมูล(รายเดือน) ปี33-53'!33:33)</f>
        <v>38.571268179999997</v>
      </c>
      <c r="S33" s="20">
        <f>+SUMIF('ฐานข้อมูล(รายเดือน) ปี33-53'!$77:$77,'ฐานข้อมูล(รายปี)'!S$3:S$3,'ฐานข้อมูล(รายเดือน) ปี33-53'!33:33)</f>
        <v>29.177414139999996</v>
      </c>
      <c r="T33" s="20">
        <f>+SUMIF('ฐานข้อมูล(รายเดือน) ปี33-53'!$77:$77,'ฐานข้อมูล(รายปี)'!T$3:T$3,'ฐานข้อมูล(รายเดือน) ปี33-53'!33:33)</f>
        <v>43.954730009999992</v>
      </c>
      <c r="U33" s="20">
        <f>+SUMIF('ฐานข้อมูล(รายเดือน) ปี33-53'!$77:$77,'ฐานข้อมูล(รายปี)'!U$3:U$3,'ฐานข้อมูล(รายเดือน) ปี33-53'!33:33)</f>
        <v>31.42</v>
      </c>
      <c r="V33" s="20">
        <f>+SUMIF('ฐานข้อมูล(รายเดือน) ปี33-53'!$77:$77,'ฐานข้อมูล(รายปี)'!V$3:V$3,'ฐานข้อมูล(รายเดือน) ปี33-53'!33:33)</f>
        <v>26.553049239999996</v>
      </c>
      <c r="W33" s="20">
        <f>+SUMIF('ฐานข้อมูล(รายเดือน) ปี54 - 69'!$77:$77,W$3,'ฐานข้อมูล(รายเดือน) ปี54 - 69'!33:33)</f>
        <v>24.3683288</v>
      </c>
      <c r="X33" s="20">
        <f>+SUMIF('ฐานข้อมูล(รายเดือน) ปี54 - 69'!$77:$77,X$3,'ฐานข้อมูล(รายเดือน) ปี54 - 69'!33:33)</f>
        <v>40.074799999999996</v>
      </c>
      <c r="Y33" s="20">
        <f>+SUMIF('ฐานข้อมูล(รายเดือน) ปี54 - 69'!$77:$77,Y$3,'ฐานข้อมูล(รายเดือน) ปี54 - 69'!33:33)</f>
        <v>39.114381679999994</v>
      </c>
      <c r="Z33" s="20">
        <f>+SUMIF('ฐานข้อมูล(รายเดือน) ปี54 - 69'!$77:$77,Z$3,'ฐานข้อมูล(รายเดือน) ปี54 - 69'!33:33)</f>
        <v>35.229999999999997</v>
      </c>
      <c r="AA33" s="20">
        <f>+SUMIF('ฐานข้อมูล(รายเดือน) ปี54 - 69'!$77:$77,AA$3,'ฐานข้อมูล(รายเดือน) ปี54 - 69'!33:33)</f>
        <v>35.020000000000003</v>
      </c>
      <c r="AB33" s="20">
        <f>+SUMIF('ฐานข้อมูล(รายเดือน) ปี54 - 69'!$77:$77,AB$3,'ฐานข้อมูล(รายเดือน) ปี54 - 69'!33:33)</f>
        <v>33.870000000000005</v>
      </c>
      <c r="AC33" s="20">
        <f>+SUMIF('ฐานข้อมูล(รายเดือน) ปี54 - 69'!$77:$77,AC$3,'ฐานข้อมูล(รายเดือน) ปี54 - 69'!33:33)</f>
        <v>32.17</v>
      </c>
      <c r="AD33" s="20">
        <f>+SUMIF('ฐานข้อมูล(รายเดือน) ปี54 - 69'!$77:$77,AD$3,'ฐานข้อมูล(รายเดือน) ปี54 - 69'!33:33)</f>
        <v>0.55000000000509985</v>
      </c>
      <c r="AE33" s="20">
        <f>+SUMIF('ฐานข้อมูล(รายเดือน) ปี54 - 69'!$77:$77,AE$3,'ฐานข้อมูล(รายเดือน) ปี54 - 69'!33:33)</f>
        <v>0</v>
      </c>
      <c r="AF33" s="20">
        <f>+SUMIF('ฐานข้อมูล(รายเดือน) ปี54 - 69'!$77:$77,AF$3,'ฐานข้อมูล(รายเดือน) ปี54 - 69'!33:33)</f>
        <v>0</v>
      </c>
      <c r="AG33" s="20">
        <f>+SUMIF('ฐานข้อมูล(รายเดือน) ปี54 - 69'!$77:$77,AG$3,'ฐานข้อมูล(รายเดือน) ปี54 - 69'!33:33)</f>
        <v>0</v>
      </c>
      <c r="AH33" s="20">
        <f>+SUMIF('ฐานข้อมูล(รายเดือน) ปี54 - 69'!$77:$77,AH$3,'ฐานข้อมูล(รายเดือน) ปี54 - 69'!33:33)</f>
        <v>0</v>
      </c>
      <c r="AI33" s="20">
        <f>+SUMIF('ฐานข้อมูล(รายเดือน) ปี54 - 69'!$77:$77,AI$3,'ฐานข้อมูล(รายเดือน) ปี54 - 69'!33:33)</f>
        <v>0</v>
      </c>
      <c r="AJ33" s="20">
        <f>+SUMIF('ฐานข้อมูล(รายเดือน) ปี54 - 69'!$77:$77,AJ$3,'ฐานข้อมูล(รายเดือน) ปี54 - 69'!33:33)</f>
        <v>0</v>
      </c>
      <c r="AK33" s="20">
        <f>+SUMIF('ฐานข้อมูล(รายเดือน) ปี54 - 69'!$77:$77,AK$3,'ฐานข้อมูล(รายเดือน) ปี54 - 69'!33:33)</f>
        <v>2.9999999999999997E-8</v>
      </c>
      <c r="AL33" s="20">
        <f>+SUMIF('ฐานข้อมูล(รายเดือน) ปี54 - 69'!$77:$77,AL$3,'ฐานข้อมูล(รายเดือน) ปี54 - 69'!33:33)</f>
        <v>0</v>
      </c>
    </row>
    <row r="34" spans="1:38" ht="24" thickBot="1">
      <c r="A34" s="21" t="s">
        <v>53</v>
      </c>
      <c r="B34" s="23">
        <f>+SUMIF('ฐานข้อมูล(รายเดือน) ปี33-53'!$77:$77,'ฐานข้อมูล(รายปี)'!B$3:B$3,'ฐานข้อมูล(รายเดือน) ปี33-53'!34:34)</f>
        <v>0</v>
      </c>
      <c r="C34" s="23">
        <f>+SUMIF('ฐานข้อมูล(รายเดือน) ปี33-53'!$77:$77,'ฐานข้อมูล(รายปี)'!C$3:C$3,'ฐานข้อมูล(รายเดือน) ปี33-53'!34:34)</f>
        <v>0</v>
      </c>
      <c r="D34" s="23">
        <f>+SUMIF('ฐานข้อมูล(รายเดือน) ปี33-53'!$77:$77,'ฐานข้อมูล(รายปี)'!D$3:D$3,'ฐานข้อมูล(รายเดือน) ปี33-53'!34:34)</f>
        <v>0</v>
      </c>
      <c r="E34" s="23">
        <f>+SUMIF('ฐานข้อมูล(รายเดือน) ปี33-53'!$77:$77,'ฐานข้อมูล(รายปี)'!E$3:E$3,'ฐานข้อมูล(รายเดือน) ปี33-53'!34:34)</f>
        <v>0</v>
      </c>
      <c r="F34" s="23">
        <f>+SUMIF('ฐานข้อมูล(รายเดือน) ปี33-53'!$77:$77,'ฐานข้อมูล(รายปี)'!F$3:F$3,'ฐานข้อมูล(รายเดือน) ปี33-53'!34:34)</f>
        <v>52.1</v>
      </c>
      <c r="G34" s="23">
        <f>+SUMIF('ฐานข้อมูล(รายเดือน) ปี33-53'!$77:$77,'ฐานข้อมูล(รายปี)'!G$3:G$3,'ฐานข้อมูล(รายเดือน) ปี33-53'!34:34)</f>
        <v>59.300000000000004</v>
      </c>
      <c r="H34" s="23">
        <f>+SUMIF('ฐานข้อมูล(รายเดือน) ปี33-53'!$77:$77,'ฐานข้อมูล(รายปี)'!H$3:H$3,'ฐานข้อมูล(รายเดือน) ปี33-53'!34:34)</f>
        <v>54.719999999999992</v>
      </c>
      <c r="I34" s="23">
        <f>+SUMIF('ฐานข้อมูล(รายเดือน) ปี33-53'!$77:$77,'ฐานข้อมูล(รายปี)'!I$3:I$3,'ฐานข้อมูล(รายเดือน) ปี33-53'!34:34)</f>
        <v>59.23</v>
      </c>
      <c r="J34" s="23">
        <f>+SUMIF('ฐานข้อมูล(รายเดือน) ปี33-53'!$77:$77,'ฐานข้อมูล(รายปี)'!J$3:J$3,'ฐานข้อมูล(รายเดือน) ปี33-53'!34:34)</f>
        <v>56</v>
      </c>
      <c r="K34" s="23">
        <f>+SUMIF('ฐานข้อมูล(รายเดือน) ปี33-53'!$77:$77,'ฐานข้อมูล(รายปี)'!K$3:K$3,'ฐานข้อมูล(รายเดือน) ปี33-53'!34:34)</f>
        <v>48.699999999999996</v>
      </c>
      <c r="L34" s="23">
        <f>+SUMIF('ฐานข้อมูล(รายเดือน) ปี33-53'!$77:$77,'ฐานข้อมูล(รายปี)'!L$3:L$3,'ฐานข้อมูล(รายเดือน) ปี33-53'!34:34)</f>
        <v>55.040000000000006</v>
      </c>
      <c r="M34" s="23">
        <f>+SUMIF('ฐานข้อมูล(รายเดือน) ปี33-53'!$77:$77,'ฐานข้อมูล(รายปี)'!M$3:M$3,'ฐานข้อมูล(รายเดือน) ปี33-53'!34:34)</f>
        <v>58.92</v>
      </c>
      <c r="N34" s="23">
        <f>+SUMIF('ฐานข้อมูล(รายเดือน) ปี33-53'!$77:$77,'ฐานข้อมูล(รายปี)'!N$3:N$3,'ฐานข้อมูล(รายเดือน) ปี33-53'!34:34)</f>
        <v>60.4</v>
      </c>
      <c r="O34" s="23">
        <f>+SUMIF('ฐานข้อมูล(รายเดือน) ปี33-53'!$77:$77,'ฐานข้อมูล(รายปี)'!O$3:O$3,'ฐานข้อมูล(รายเดือน) ปี33-53'!34:34)</f>
        <v>64.902712199999996</v>
      </c>
      <c r="P34" s="23">
        <f>+SUMIF('ฐานข้อมูล(รายเดือน) ปี33-53'!$77:$77,'ฐานข้อมูล(รายปี)'!P$3:P$3,'ฐานข้อมูล(รายเดือน) ปี33-53'!34:34)</f>
        <v>43.809999999999988</v>
      </c>
      <c r="Q34" s="23">
        <f>+SUMIF('ฐานข้อมูล(รายเดือน) ปี33-53'!$77:$77,'ฐานข้อมูล(รายปี)'!Q$3:Q$3,'ฐานข้อมูล(รายเดือน) ปี33-53'!34:34)</f>
        <v>74.229969499999996</v>
      </c>
      <c r="R34" s="23">
        <f>+SUMIF('ฐานข้อมูล(รายเดือน) ปี33-53'!$77:$77,'ฐานข้อมูล(รายปี)'!R$3:R$3,'ฐานข้อมูล(รายเดือน) ปี33-53'!34:34)</f>
        <v>51.933530999999995</v>
      </c>
      <c r="S34" s="23">
        <f>+SUMIF('ฐานข้อมูล(รายเดือน) ปี33-53'!$77:$77,'ฐานข้อมูล(รายปี)'!S$3:S$3,'ฐานข้อมูล(รายเดือน) ปี33-53'!34:34)</f>
        <v>45.626810399999989</v>
      </c>
      <c r="T34" s="23">
        <f>+SUMIF('ฐานข้อมูล(รายเดือน) ปี33-53'!$77:$77,'ฐานข้อมูล(รายปี)'!T$3:T$3,'ฐานข้อมูล(รายเดือน) ปี33-53'!34:34)</f>
        <v>37.348663999999999</v>
      </c>
      <c r="U34" s="23">
        <f>+SUMIF('ฐานข้อมูล(รายเดือน) ปี33-53'!$77:$77,'ฐานข้อมูล(รายปี)'!U$3:U$3,'ฐานข้อมูล(รายเดือน) ปี33-53'!34:34)</f>
        <v>42.36</v>
      </c>
      <c r="V34" s="23">
        <f>+SUMIF('ฐานข้อมูล(รายเดือน) ปี33-53'!$77:$77,'ฐานข้อมูล(รายปี)'!V$3:V$3,'ฐานข้อมูล(รายเดือน) ปี33-53'!34:34)</f>
        <v>26.005954400000004</v>
      </c>
      <c r="W34" s="23">
        <f>+SUMIF('ฐานข้อมูล(รายเดือน) ปี54 - 69'!$77:$77,W$3,'ฐานข้อมูล(รายเดือน) ปี54 - 69'!34:34)</f>
        <v>29.370256810000001</v>
      </c>
      <c r="X34" s="23">
        <f>+SUMIF('ฐานข้อมูล(รายเดือน) ปี54 - 69'!$77:$77,X$3,'ฐานข้อมูล(รายเดือน) ปี54 - 69'!34:34)</f>
        <v>35.350302999999997</v>
      </c>
      <c r="Y34" s="23">
        <f>+SUMIF('ฐานข้อมูล(รายเดือน) ปี54 - 69'!$77:$77,Y$3,'ฐานข้อมูล(รายเดือน) ปี54 - 69'!34:34)</f>
        <v>26.7168612</v>
      </c>
      <c r="Z34" s="23">
        <f>+SUMIF('ฐานข้อมูล(รายเดือน) ปี54 - 69'!$77:$77,Z$3,'ฐานข้อมูล(รายเดือน) ปี54 - 69'!34:34)</f>
        <v>20.63</v>
      </c>
      <c r="AA34" s="23">
        <f>+SUMIF('ฐานข้อมูล(รายเดือน) ปี54 - 69'!$77:$77,AA$3,'ฐานข้อมูล(รายเดือน) ปี54 - 69'!34:34)</f>
        <v>20.86</v>
      </c>
      <c r="AB34" s="23">
        <f>+SUMIF('ฐานข้อมูล(รายเดือน) ปี54 - 69'!$77:$77,AB$3,'ฐานข้อมูล(รายเดือน) ปี54 - 69'!34:34)</f>
        <v>19.850000000000001</v>
      </c>
      <c r="AC34" s="23">
        <f>+SUMIF('ฐานข้อมูล(รายเดือน) ปี54 - 69'!$77:$77,AC$3,'ฐานข้อมูล(รายเดือน) ปี54 - 69'!34:34)</f>
        <v>31.14</v>
      </c>
      <c r="AD34" s="23">
        <f>+SUMIF('ฐานข้อมูล(รายเดือน) ปี54 - 69'!$77:$77,AD$3,'ฐานข้อมูล(รายเดือน) ปี54 - 69'!34:34)</f>
        <v>28.110001000002001</v>
      </c>
      <c r="AE34" s="23">
        <f>+SUMIF('ฐานข้อมูล(รายเดือน) ปี54 - 69'!$77:$77,AE$3,'ฐานข้อมูล(รายเดือน) ปี54 - 69'!34:34)</f>
        <v>30.427760330000002</v>
      </c>
      <c r="AF34" s="23">
        <f>+SUMIF('ฐานข้อมูล(รายเดือน) ปี54 - 69'!$77:$77,AF$3,'ฐานข้อมูล(รายเดือน) ปี54 - 69'!34:34)</f>
        <v>24.87</v>
      </c>
      <c r="AG34" s="23">
        <f>+SUMIF('ฐานข้อมูล(รายเดือน) ปี54 - 69'!$77:$77,AG$3,'ฐานข้อมูล(รายเดือน) ปี54 - 69'!34:34)</f>
        <v>22.529999999999998</v>
      </c>
      <c r="AH34" s="23">
        <f>+SUMIF('ฐานข้อมูล(รายเดือน) ปี54 - 69'!$77:$77,AH$3,'ฐานข้อมูล(รายเดือน) ปี54 - 69'!34:34)</f>
        <v>19.034000000000002</v>
      </c>
      <c r="AI34" s="23">
        <f>+SUMIF('ฐานข้อมูล(รายเดือน) ปี54 - 69'!$77:$77,AI$3,'ฐานข้อมูล(รายเดือน) ปี54 - 69'!34:34)</f>
        <v>14.17299</v>
      </c>
      <c r="AJ34" s="23">
        <f>+SUMIF('ฐานข้อมูล(รายเดือน) ปี54 - 69'!$77:$77,AJ$3,'ฐานข้อมูล(รายเดือน) ปี54 - 69'!34:34)</f>
        <v>6.84</v>
      </c>
      <c r="AK34" s="23">
        <f>+SUMIF('ฐานข้อมูล(รายเดือน) ปี54 - 69'!$77:$77,AK$3,'ฐานข้อมูล(รายเดือน) ปี54 - 69'!34:34)</f>
        <v>13.035990960000001</v>
      </c>
      <c r="AL34" s="23">
        <f>+SUMIF('ฐานข้อมูล(รายเดือน) ปี54 - 69'!$77:$77,AL$3,'ฐานข้อมูล(รายเดือน) ปี54 - 69'!34:34)</f>
        <v>2.0000000000000001E-4</v>
      </c>
    </row>
    <row r="35" spans="1:38" ht="24" thickBot="1">
      <c r="A35" s="18" t="s">
        <v>54</v>
      </c>
      <c r="B35" s="20">
        <f>+SUMIF('ฐานข้อมูล(รายเดือน) ปี33-53'!$77:$77,'ฐานข้อมูล(รายปี)'!B$3:B$3,'ฐานข้อมูล(รายเดือน) ปี33-53'!35:35)</f>
        <v>0</v>
      </c>
      <c r="C35" s="20">
        <f>+SUMIF('ฐานข้อมูล(รายเดือน) ปี33-53'!$77:$77,'ฐานข้อมูล(รายปี)'!C$3:C$3,'ฐานข้อมูล(รายเดือน) ปี33-53'!35:35)</f>
        <v>0</v>
      </c>
      <c r="D35" s="20">
        <f>+SUMIF('ฐานข้อมูล(รายเดือน) ปี33-53'!$77:$77,'ฐานข้อมูล(รายปี)'!D$3:D$3,'ฐานข้อมูล(รายเดือน) ปี33-53'!35:35)</f>
        <v>2.1800000000000002</v>
      </c>
      <c r="E35" s="20">
        <f>+SUMIF('ฐานข้อมูล(รายเดือน) ปี33-53'!$77:$77,'ฐานข้อมูล(รายปี)'!E$3:E$3,'ฐานข้อมูล(รายเดือน) ปี33-53'!35:35)</f>
        <v>5.5</v>
      </c>
      <c r="F35" s="20">
        <f>+SUMIF('ฐานข้อมูล(รายเดือน) ปี33-53'!$77:$77,'ฐานข้อมูล(รายปี)'!F$3:F$3,'ฐานข้อมูล(รายเดือน) ปี33-53'!35:35)</f>
        <v>6.6999999999999993</v>
      </c>
      <c r="G35" s="20">
        <f>+SUMIF('ฐานข้อมูล(รายเดือน) ปี33-53'!$77:$77,'ฐานข้อมูล(รายปี)'!G$3:G$3,'ฐานข้อมูล(รายเดือน) ปี33-53'!35:35)</f>
        <v>15.7</v>
      </c>
      <c r="H35" s="20">
        <f>+SUMIF('ฐานข้อมูล(รายเดือน) ปี33-53'!$77:$77,'ฐานข้อมูล(รายปี)'!H$3:H$3,'ฐานข้อมูล(รายเดือน) ปี33-53'!35:35)</f>
        <v>12.09</v>
      </c>
      <c r="I35" s="20">
        <f>+SUMIF('ฐานข้อมูล(รายเดือน) ปี33-53'!$77:$77,'ฐานข้อมูล(รายปี)'!I$3:I$3,'ฐานข้อมูล(รายเดือน) ปี33-53'!35:35)</f>
        <v>18.669999999999998</v>
      </c>
      <c r="J35" s="20">
        <f>+SUMIF('ฐานข้อมูล(รายเดือน) ปี33-53'!$77:$77,'ฐานข้อมูล(รายปี)'!J$3:J$3,'ฐานข้อมูล(รายเดือน) ปี33-53'!35:35)</f>
        <v>3.2</v>
      </c>
      <c r="K35" s="20">
        <f>+SUMIF('ฐานข้อมูล(รายเดือน) ปี33-53'!$77:$77,'ฐานข้อมูล(รายปี)'!K$3:K$3,'ฐานข้อมูล(รายเดือน) ปี33-53'!35:35)</f>
        <v>3.1</v>
      </c>
      <c r="L35" s="20">
        <f>+SUMIF('ฐานข้อมูล(รายเดือน) ปี33-53'!$77:$77,'ฐานข้อมูล(รายปี)'!L$3:L$3,'ฐานข้อมูล(รายเดือน) ปี33-53'!35:35)</f>
        <v>52.59</v>
      </c>
      <c r="M35" s="20">
        <f>+SUMIF('ฐานข้อมูล(รายเดือน) ปี33-53'!$77:$77,'ฐานข้อมูล(รายปี)'!M$3:M$3,'ฐานข้อมูล(รายเดือน) ปี33-53'!35:35)</f>
        <v>5.36</v>
      </c>
      <c r="N35" s="20">
        <f>+SUMIF('ฐานข้อมูล(รายเดือน) ปี33-53'!$77:$77,'ฐานข้อมูล(รายปี)'!N$3:N$3,'ฐานข้อมูล(รายเดือน) ปี33-53'!35:35)</f>
        <v>4.7399999999999993</v>
      </c>
      <c r="O35" s="20">
        <f>+SUMIF('ฐานข้อมูล(รายเดือน) ปี33-53'!$77:$77,'ฐานข้อมูล(รายปี)'!O$3:O$3,'ฐานข้อมูล(รายเดือน) ปี33-53'!35:35)</f>
        <v>19.000145590000002</v>
      </c>
      <c r="P35" s="20">
        <f>+SUMIF('ฐานข้อมูล(รายเดือน) ปี33-53'!$77:$77,'ฐานข้อมูล(รายปี)'!P$3:P$3,'ฐานข้อมูล(รายเดือน) ปี33-53'!35:35)</f>
        <v>4.7899999999999991</v>
      </c>
      <c r="Q35" s="20">
        <f>+SUMIF('ฐานข้อมูล(รายเดือน) ปี33-53'!$77:$77,'ฐานข้อมูล(รายปี)'!Q$3:Q$3,'ฐานข้อมูล(รายเดือน) ปี33-53'!35:35)</f>
        <v>7.8768749999999998E-2</v>
      </c>
      <c r="R35" s="20">
        <f>+SUMIF('ฐานข้อมูล(รายเดือน) ปี33-53'!$77:$77,'ฐานข้อมูล(รายปี)'!R$3:R$3,'ฐานข้อมูล(รายเดือน) ปี33-53'!35:35)</f>
        <v>0</v>
      </c>
      <c r="S35" s="20">
        <f>+SUMIF('ฐานข้อมูล(รายเดือน) ปี33-53'!$77:$77,'ฐานข้อมูล(รายปี)'!S$3:S$3,'ฐานข้อมูล(รายเดือน) ปี33-53'!35:35)</f>
        <v>0</v>
      </c>
      <c r="T35" s="20">
        <f>+SUMIF('ฐานข้อมูล(รายเดือน) ปี33-53'!$77:$77,'ฐานข้อมูล(รายปี)'!T$3:T$3,'ฐานข้อมูล(รายเดือน) ปี33-53'!35:35)</f>
        <v>0</v>
      </c>
      <c r="U35" s="20">
        <f>+SUMIF('ฐานข้อมูล(รายเดือน) ปี33-53'!$77:$77,'ฐานข้อมูล(รายปี)'!U$3:U$3,'ฐานข้อมูล(รายเดือน) ปี33-53'!35:35)</f>
        <v>0</v>
      </c>
      <c r="V35" s="20">
        <f>+SUMIF('ฐานข้อมูล(รายเดือน) ปี33-53'!$77:$77,'ฐานข้อมูล(รายปี)'!V$3:V$3,'ฐานข้อมูล(รายเดือน) ปี33-53'!35:35)</f>
        <v>0.107</v>
      </c>
      <c r="W35" s="20">
        <f>+SUMIF('ฐานข้อมูล(รายเดือน) ปี54 - 69'!$77:$77,W$3,'ฐานข้อมูล(รายเดือน) ปี54 - 69'!35:35)</f>
        <v>0.03</v>
      </c>
      <c r="X35" s="20">
        <f>+SUMIF('ฐานข้อมูล(รายเดือน) ปี54 - 69'!$77:$77,X$3,'ฐานข้อมูล(รายเดือน) ปี54 - 69'!35:35)</f>
        <v>2.6000000000000002E-2</v>
      </c>
      <c r="Y35" s="20">
        <f>+SUMIF('ฐานข้อมูล(รายเดือน) ปี54 - 69'!$77:$77,Y$3,'ฐานข้อมูล(รายเดือน) ปี54 - 69'!35:35)</f>
        <v>0</v>
      </c>
      <c r="Z35" s="20">
        <f>+SUMIF('ฐานข้อมูล(รายเดือน) ปี54 - 69'!$77:$77,Z$3,'ฐานข้อมูล(รายเดือน) ปี54 - 69'!35:35)</f>
        <v>0</v>
      </c>
      <c r="AA35" s="20">
        <f>+SUMIF('ฐานข้อมูล(รายเดือน) ปี54 - 69'!$77:$77,AA$3,'ฐานข้อมูล(รายเดือน) ปี54 - 69'!35:35)</f>
        <v>0</v>
      </c>
      <c r="AB35" s="20">
        <f>+SUMIF('ฐานข้อมูล(รายเดือน) ปี54 - 69'!$77:$77,AB$3,'ฐานข้อมูล(รายเดือน) ปี54 - 69'!35:35)</f>
        <v>0</v>
      </c>
      <c r="AC35" s="20">
        <f>+SUMIF('ฐานข้อมูล(รายเดือน) ปี54 - 69'!$77:$77,AC$3,'ฐานข้อมูล(รายเดือน) ปี54 - 69'!35:35)</f>
        <v>0</v>
      </c>
      <c r="AD35" s="20">
        <f>+SUMIF('ฐานข้อมูล(รายเดือน) ปี54 - 69'!$77:$77,AD$3,'ฐานข้อมูล(รายเดือน) ปี54 - 69'!35:35)</f>
        <v>0</v>
      </c>
      <c r="AE35" s="20">
        <f>+SUMIF('ฐานข้อมูล(รายเดือน) ปี54 - 69'!$77:$77,AE$3,'ฐานข้อมูล(รายเดือน) ปี54 - 69'!35:35)</f>
        <v>0</v>
      </c>
      <c r="AF35" s="20">
        <f>+SUMIF('ฐานข้อมูล(รายเดือน) ปี54 - 69'!$77:$77,AF$3,'ฐานข้อมูล(รายเดือน) ปี54 - 69'!35:35)</f>
        <v>0</v>
      </c>
      <c r="AG35" s="20">
        <f>+SUMIF('ฐานข้อมูล(รายเดือน) ปี54 - 69'!$77:$77,AG$3,'ฐานข้อมูล(รายเดือน) ปี54 - 69'!35:35)</f>
        <v>0</v>
      </c>
      <c r="AH35" s="20">
        <f>+SUMIF('ฐานข้อมูล(รายเดือน) ปี54 - 69'!$77:$77,AH$3,'ฐานข้อมูล(รายเดือน) ปี54 - 69'!35:35)</f>
        <v>0</v>
      </c>
      <c r="AI35" s="20">
        <f>+SUMIF('ฐานข้อมูล(รายเดือน) ปี54 - 69'!$77:$77,AI$3,'ฐานข้อมูล(รายเดือน) ปี54 - 69'!35:35)</f>
        <v>0</v>
      </c>
      <c r="AJ35" s="20">
        <f>+SUMIF('ฐานข้อมูล(รายเดือน) ปี54 - 69'!$77:$77,AJ$3,'ฐานข้อมูล(รายเดือน) ปี54 - 69'!35:35)</f>
        <v>0</v>
      </c>
      <c r="AK35" s="20">
        <f>+SUMIF('ฐานข้อมูล(รายเดือน) ปี54 - 69'!$77:$77,AK$3,'ฐานข้อมูล(รายเดือน) ปี54 - 69'!35:35)</f>
        <v>0</v>
      </c>
      <c r="AL35" s="20">
        <f>+SUMIF('ฐานข้อมูล(รายเดือน) ปี54 - 69'!$77:$77,AL$3,'ฐานข้อมูล(รายเดือน) ปี54 - 69'!35:35)</f>
        <v>0</v>
      </c>
    </row>
    <row r="36" spans="1:38" ht="24" thickBot="1">
      <c r="A36" s="21" t="s">
        <v>55</v>
      </c>
      <c r="B36" s="23">
        <f>+SUMIF('ฐานข้อมูล(รายเดือน) ปี33-53'!$77:$77,'ฐานข้อมูล(รายปี)'!B$3:B$3,'ฐานข้อมูล(รายเดือน) ปี33-53'!36:36)</f>
        <v>0</v>
      </c>
      <c r="C36" s="23">
        <f>+SUMIF('ฐานข้อมูล(รายเดือน) ปี33-53'!$77:$77,'ฐานข้อมูล(รายปี)'!C$3:C$3,'ฐานข้อมูล(รายเดือน) ปี33-53'!36:36)</f>
        <v>0</v>
      </c>
      <c r="D36" s="23">
        <f>+SUMIF('ฐานข้อมูล(รายเดือน) ปี33-53'!$77:$77,'ฐานข้อมูล(รายปี)'!D$3:D$3,'ฐานข้อมูล(รายเดือน) ปี33-53'!36:36)</f>
        <v>0</v>
      </c>
      <c r="E36" s="23">
        <f>+SUMIF('ฐานข้อมูล(รายเดือน) ปี33-53'!$77:$77,'ฐานข้อมูล(รายปี)'!E$3:E$3,'ฐานข้อมูล(รายเดือน) ปี33-53'!36:36)</f>
        <v>0</v>
      </c>
      <c r="F36" s="23">
        <f>+SUMIF('ฐานข้อมูล(รายเดือน) ปี33-53'!$77:$77,'ฐานข้อมูล(รายปี)'!F$3:F$3,'ฐานข้อมูล(รายเดือน) ปี33-53'!36:36)</f>
        <v>0</v>
      </c>
      <c r="G36" s="23">
        <f>+SUMIF('ฐานข้อมูล(รายเดือน) ปี33-53'!$77:$77,'ฐานข้อมูล(รายปี)'!G$3:G$3,'ฐานข้อมูล(รายเดือน) ปี33-53'!36:36)</f>
        <v>0</v>
      </c>
      <c r="H36" s="23">
        <f>+SUMIF('ฐานข้อมูล(รายเดือน) ปี33-53'!$77:$77,'ฐานข้อมูล(รายปี)'!H$3:H$3,'ฐานข้อมูล(รายเดือน) ปี33-53'!36:36)</f>
        <v>0</v>
      </c>
      <c r="I36" s="23">
        <f>+SUMIF('ฐานข้อมูล(รายเดือน) ปี33-53'!$77:$77,'ฐานข้อมูล(รายปี)'!I$3:I$3,'ฐานข้อมูล(รายเดือน) ปี33-53'!36:36)</f>
        <v>0</v>
      </c>
      <c r="J36" s="23">
        <f>+SUMIF('ฐานข้อมูล(รายเดือน) ปี33-53'!$77:$77,'ฐานข้อมูล(รายปี)'!J$3:J$3,'ฐานข้อมูล(รายเดือน) ปี33-53'!36:36)</f>
        <v>0</v>
      </c>
      <c r="K36" s="23">
        <f>+SUMIF('ฐานข้อมูล(รายเดือน) ปี33-53'!$77:$77,'ฐานข้อมูล(รายปี)'!K$3:K$3,'ฐานข้อมูล(รายเดือน) ปี33-53'!36:36)</f>
        <v>0</v>
      </c>
      <c r="L36" s="23">
        <f>+SUMIF('ฐานข้อมูล(รายเดือน) ปี33-53'!$77:$77,'ฐานข้อมูล(รายปี)'!L$3:L$3,'ฐานข้อมูล(รายเดือน) ปี33-53'!36:36)</f>
        <v>0</v>
      </c>
      <c r="M36" s="23">
        <f>+SUMIF('ฐานข้อมูล(รายเดือน) ปี33-53'!$77:$77,'ฐานข้อมูล(รายปี)'!M$3:M$3,'ฐานข้อมูล(รายเดือน) ปี33-53'!36:36)</f>
        <v>0</v>
      </c>
      <c r="N36" s="23">
        <f>+SUMIF('ฐานข้อมูล(รายเดือน) ปี33-53'!$77:$77,'ฐานข้อมูล(รายปี)'!N$3:N$3,'ฐานข้อมูล(รายเดือน) ปี33-53'!36:36)</f>
        <v>14.759999999999998</v>
      </c>
      <c r="O36" s="23">
        <f>+SUMIF('ฐานข้อมูล(รายเดือน) ปี33-53'!$77:$77,'ฐานข้อมูล(รายปี)'!O$3:O$3,'ฐานข้อมูล(รายเดือน) ปี33-53'!36:36)</f>
        <v>53.786950999999995</v>
      </c>
      <c r="P36" s="23">
        <f>+SUMIF('ฐานข้อมูล(รายเดือน) ปี33-53'!$77:$77,'ฐานข้อมูล(รายปี)'!P$3:P$3,'ฐานข้อมูล(รายเดือน) ปี33-53'!36:36)</f>
        <v>48.18</v>
      </c>
      <c r="Q36" s="23">
        <f>+SUMIF('ฐานข้อมูล(รายเดือน) ปี33-53'!$77:$77,'ฐานข้อมูล(รายปี)'!Q$3:Q$3,'ฐานข้อมูล(รายเดือน) ปี33-53'!36:36)</f>
        <v>52.964390899999998</v>
      </c>
      <c r="R36" s="23">
        <f>+SUMIF('ฐานข้อมูล(รายเดือน) ปี33-53'!$77:$77,'ฐานข้อมูล(รายปี)'!R$3:R$3,'ฐานข้อมูล(รายเดือน) ปี33-53'!36:36)</f>
        <v>26.131554920000006</v>
      </c>
      <c r="S36" s="23">
        <f>+SUMIF('ฐานข้อมูล(รายเดือน) ปี33-53'!$77:$77,'ฐานข้อมูล(รายปี)'!S$3:S$3,'ฐานข้อมูล(รายเดือน) ปี33-53'!36:36)</f>
        <v>15.976519490000001</v>
      </c>
      <c r="T36" s="23">
        <f>+SUMIF('ฐานข้อมูล(รายเดือน) ปี33-53'!$77:$77,'ฐานข้อมูล(รายปี)'!T$3:T$3,'ฐานข้อมูล(รายเดือน) ปี33-53'!36:36)</f>
        <v>6.4329920000000005</v>
      </c>
      <c r="U36" s="23">
        <f>+SUMIF('ฐานข้อมูล(รายเดือน) ปี33-53'!$77:$77,'ฐานข้อมูล(รายปี)'!U$3:U$3,'ฐานข้อมูล(รายเดือน) ปี33-53'!36:36)</f>
        <v>6.75</v>
      </c>
      <c r="V36" s="23">
        <f>+SUMIF('ฐานข้อมูล(รายเดือน) ปี33-53'!$77:$77,'ฐานข้อมูล(รายปี)'!V$3:V$3,'ฐานข้อมูล(รายเดือน) ปี33-53'!36:36)</f>
        <v>2.9761479999999998</v>
      </c>
      <c r="W36" s="23">
        <f>+SUMIF('ฐานข้อมูล(รายเดือน) ปี54 - 69'!$77:$77,W$3,'ฐานข้อมูล(รายเดือน) ปี54 - 69'!36:36)</f>
        <v>3.9386950000000004E-2</v>
      </c>
      <c r="X36" s="23">
        <f>+SUMIF('ฐานข้อมูล(รายเดือน) ปี54 - 69'!$77:$77,X$3,'ฐานข้อมูล(รายเดือน) ปี54 - 69'!36:36)</f>
        <v>2.3295820000000003</v>
      </c>
      <c r="Y36" s="23">
        <f>+SUMIF('ฐานข้อมูล(รายเดือน) ปี54 - 69'!$77:$77,Y$3,'ฐานข้อมูล(รายเดือน) ปี54 - 69'!36:36)</f>
        <v>0</v>
      </c>
      <c r="Z36" s="23">
        <f>+SUMIF('ฐานข้อมูล(รายเดือน) ปี54 - 69'!$77:$77,Z$3,'ฐานข้อมูล(รายเดือน) ปี54 - 69'!36:36)</f>
        <v>0</v>
      </c>
      <c r="AA36" s="23">
        <f>+SUMIF('ฐานข้อมูล(รายเดือน) ปี54 - 69'!$77:$77,AA$3,'ฐานข้อมูล(รายเดือน) ปี54 - 69'!36:36)</f>
        <v>0</v>
      </c>
      <c r="AB36" s="23">
        <f>+SUMIF('ฐานข้อมูล(รายเดือน) ปี54 - 69'!$77:$77,AB$3,'ฐานข้อมูล(รายเดือน) ปี54 - 69'!36:36)</f>
        <v>0.19</v>
      </c>
      <c r="AC36" s="23">
        <f>+SUMIF('ฐานข้อมูล(รายเดือน) ปี54 - 69'!$77:$77,AC$3,'ฐานข้อมูล(รายเดือน) ปี54 - 69'!36:36)</f>
        <v>0</v>
      </c>
      <c r="AD36" s="23">
        <f>+SUMIF('ฐานข้อมูล(รายเดือน) ปี54 - 69'!$77:$77,AD$3,'ฐานข้อมูล(รายเดือน) ปี54 - 69'!36:36)</f>
        <v>2.0499999999999998</v>
      </c>
      <c r="AE36" s="23">
        <f>+SUMIF('ฐานข้อมูล(รายเดือน) ปี54 - 69'!$77:$77,AE$3,'ฐานข้อมูล(รายเดือน) ปี54 - 69'!36:36)</f>
        <v>0</v>
      </c>
      <c r="AF36" s="23">
        <f>+SUMIF('ฐานข้อมูล(รายเดือน) ปี54 - 69'!$77:$77,AF$3,'ฐานข้อมูล(รายเดือน) ปี54 - 69'!36:36)</f>
        <v>0</v>
      </c>
      <c r="AG36" s="23">
        <f>+SUMIF('ฐานข้อมูล(รายเดือน) ปี54 - 69'!$77:$77,AG$3,'ฐานข้อมูล(รายเดือน) ปี54 - 69'!36:36)</f>
        <v>0</v>
      </c>
      <c r="AH36" s="23">
        <f>+SUMIF('ฐานข้อมูล(รายเดือน) ปี54 - 69'!$77:$77,AH$3,'ฐานข้อมูล(รายเดือน) ปี54 - 69'!36:36)</f>
        <v>0</v>
      </c>
      <c r="AI36" s="23">
        <f>+SUMIF('ฐานข้อมูล(รายเดือน) ปี54 - 69'!$77:$77,AI$3,'ฐานข้อมูล(รายเดือน) ปี54 - 69'!36:36)</f>
        <v>1.5E-3</v>
      </c>
      <c r="AJ36" s="23">
        <f>+SUMIF('ฐานข้อมูล(รายเดือน) ปี54 - 69'!$77:$77,AJ$3,'ฐานข้อมูล(รายเดือน) ปี54 - 69'!36:36)</f>
        <v>0.65</v>
      </c>
      <c r="AK36" s="23">
        <f>+SUMIF('ฐานข้อมูล(รายเดือน) ปี54 - 69'!$77:$77,AK$3,'ฐานข้อมูล(รายเดือน) ปี54 - 69'!36:36)</f>
        <v>0</v>
      </c>
      <c r="AL36" s="23">
        <f>+SUMIF('ฐานข้อมูล(รายเดือน) ปี54 - 69'!$77:$77,AL$3,'ฐานข้อมูล(รายเดือน) ปี54 - 69'!36:36)</f>
        <v>0</v>
      </c>
    </row>
    <row r="37" spans="1:38" ht="24" thickBot="1">
      <c r="A37" s="18" t="s">
        <v>56</v>
      </c>
      <c r="B37" s="20">
        <f>+SUMIF('ฐานข้อมูล(รายเดือน) ปี33-53'!$77:$77,'ฐานข้อมูล(รายปี)'!B$3:B$3,'ฐานข้อมูล(รายเดือน) ปี33-53'!37:37)</f>
        <v>0</v>
      </c>
      <c r="C37" s="20">
        <f>+SUMIF('ฐานข้อมูล(รายเดือน) ปี33-53'!$77:$77,'ฐานข้อมูล(รายปี)'!C$3:C$3,'ฐานข้อมูล(รายเดือน) ปี33-53'!37:37)</f>
        <v>0</v>
      </c>
      <c r="D37" s="20">
        <f>+SUMIF('ฐานข้อมูล(รายเดือน) ปี33-53'!$77:$77,'ฐานข้อมูล(รายปี)'!D$3:D$3,'ฐานข้อมูล(รายเดือน) ปี33-53'!37:37)</f>
        <v>0</v>
      </c>
      <c r="E37" s="20">
        <f>+SUMIF('ฐานข้อมูล(รายเดือน) ปี33-53'!$77:$77,'ฐานข้อมูล(รายปี)'!E$3:E$3,'ฐานข้อมูล(รายเดือน) ปี33-53'!37:37)</f>
        <v>0</v>
      </c>
      <c r="F37" s="20">
        <f>+SUMIF('ฐานข้อมูล(รายเดือน) ปี33-53'!$77:$77,'ฐานข้อมูล(รายปี)'!F$3:F$3,'ฐานข้อมูล(รายเดือน) ปี33-53'!37:37)</f>
        <v>0</v>
      </c>
      <c r="G37" s="20">
        <f>+SUMIF('ฐานข้อมูล(รายเดือน) ปี33-53'!$77:$77,'ฐานข้อมูล(รายปี)'!G$3:G$3,'ฐานข้อมูล(รายเดือน) ปี33-53'!37:37)</f>
        <v>0</v>
      </c>
      <c r="H37" s="20">
        <f>+SUMIF('ฐานข้อมูล(รายเดือน) ปี33-53'!$77:$77,'ฐานข้อมูล(รายปี)'!H$3:H$3,'ฐานข้อมูล(รายเดือน) ปี33-53'!37:37)</f>
        <v>0</v>
      </c>
      <c r="I37" s="20">
        <f>+SUMIF('ฐานข้อมูล(รายเดือน) ปี33-53'!$77:$77,'ฐานข้อมูล(รายปี)'!I$3:I$3,'ฐานข้อมูล(รายเดือน) ปี33-53'!37:37)</f>
        <v>0</v>
      </c>
      <c r="J37" s="20">
        <f>+SUMIF('ฐานข้อมูล(รายเดือน) ปี33-53'!$77:$77,'ฐานข้อมูล(รายปี)'!J$3:J$3,'ฐานข้อมูล(รายเดือน) ปี33-53'!37:37)</f>
        <v>0</v>
      </c>
      <c r="K37" s="20">
        <f>+SUMIF('ฐานข้อมูล(รายเดือน) ปี33-53'!$77:$77,'ฐานข้อมูล(รายปี)'!K$3:K$3,'ฐานข้อมูล(รายเดือน) ปี33-53'!37:37)</f>
        <v>0</v>
      </c>
      <c r="L37" s="20">
        <f>+SUMIF('ฐานข้อมูล(รายเดือน) ปี33-53'!$77:$77,'ฐานข้อมูล(รายปี)'!L$3:L$3,'ฐานข้อมูล(รายเดือน) ปี33-53'!37:37)</f>
        <v>0</v>
      </c>
      <c r="M37" s="20">
        <f>+SUMIF('ฐานข้อมูล(รายเดือน) ปี33-53'!$77:$77,'ฐานข้อมูล(รายปี)'!M$3:M$3,'ฐานข้อมูล(รายเดือน) ปี33-53'!37:37)</f>
        <v>0</v>
      </c>
      <c r="N37" s="20">
        <f>+SUMIF('ฐานข้อมูล(รายเดือน) ปี33-53'!$77:$77,'ฐานข้อมูล(รายปี)'!N$3:N$3,'ฐานข้อมูล(รายเดือน) ปี33-53'!37:37)</f>
        <v>0</v>
      </c>
      <c r="O37" s="20">
        <f>+SUMIF('ฐานข้อมูล(รายเดือน) ปี33-53'!$77:$77,'ฐานข้อมูล(รายปี)'!O$3:O$3,'ฐานข้อมูล(รายเดือน) ปี33-53'!37:37)</f>
        <v>37.52710931</v>
      </c>
      <c r="P37" s="20">
        <f>+SUMIF('ฐานข้อมูล(รายเดือน) ปี33-53'!$77:$77,'ฐานข้อมูล(รายปี)'!P$3:P$3,'ฐานข้อมูล(รายเดือน) ปี33-53'!37:37)</f>
        <v>82.27</v>
      </c>
      <c r="Q37" s="20">
        <f>+SUMIF('ฐานข้อมูล(รายเดือน) ปี33-53'!$77:$77,'ฐานข้อมูล(รายปี)'!Q$3:Q$3,'ฐานข้อมูล(รายเดือน) ปี33-53'!37:37)</f>
        <v>92.180089039999999</v>
      </c>
      <c r="R37" s="20">
        <f>+SUMIF('ฐานข้อมูล(รายเดือน) ปี33-53'!$77:$77,'ฐานข้อมูล(รายปี)'!R$3:R$3,'ฐานข้อมูล(รายเดือน) ปี33-53'!37:37)</f>
        <v>103.9646006</v>
      </c>
      <c r="S37" s="20">
        <f>+SUMIF('ฐานข้อมูล(รายเดือน) ปี33-53'!$77:$77,'ฐานข้อมูล(รายปี)'!S$3:S$3,'ฐานข้อมูล(รายเดือน) ปี33-53'!37:37)</f>
        <v>110.89953182000001</v>
      </c>
      <c r="T37" s="20">
        <f>+SUMIF('ฐานข้อมูล(รายเดือน) ปี33-53'!$77:$77,'ฐานข้อมูล(รายปี)'!T$3:T$3,'ฐานข้อมูล(รายเดือน) ปี33-53'!37:37)</f>
        <v>111.32969630999997</v>
      </c>
      <c r="U37" s="20">
        <f>+SUMIF('ฐานข้อมูล(รายเดือน) ปี33-53'!$77:$77,'ฐานข้อมูล(รายปี)'!U$3:U$3,'ฐานข้อมูล(รายเดือน) ปี33-53'!37:37)</f>
        <v>90.97</v>
      </c>
      <c r="V37" s="20">
        <f>+SUMIF('ฐานข้อมูล(รายเดือน) ปี33-53'!$77:$77,'ฐานข้อมูล(รายปี)'!V$3:V$3,'ฐานข้อมูล(รายเดือน) ปี33-53'!37:37)</f>
        <v>95.360784819999978</v>
      </c>
      <c r="W37" s="20">
        <f>+SUMIF('ฐานข้อมูล(รายเดือน) ปี54 - 69'!$77:$77,W$3,'ฐานข้อมูล(รายเดือน) ปี54 - 69'!37:37)</f>
        <v>112.55428155</v>
      </c>
      <c r="X37" s="20">
        <f>+SUMIF('ฐานข้อมูล(รายเดือน) ปี54 - 69'!$77:$77,X$3,'ฐานข้อมูล(รายเดือน) ปี54 - 69'!37:37)</f>
        <v>103.91560000000001</v>
      </c>
      <c r="Y37" s="20">
        <f>+SUMIF('ฐานข้อมูล(รายเดือน) ปี54 - 69'!$77:$77,Y$3,'ฐานข้อมูล(รายเดือน) ปี54 - 69'!37:37)</f>
        <v>107.06579360000001</v>
      </c>
      <c r="Z37" s="20">
        <f>+SUMIF('ฐานข้อมูล(รายเดือน) ปี54 - 69'!$77:$77,Z$3,'ฐานข้อมูล(รายเดือน) ปี54 - 69'!37:37)</f>
        <v>106.71000000000001</v>
      </c>
      <c r="AA37" s="20">
        <f>+SUMIF('ฐานข้อมูล(รายเดือน) ปี54 - 69'!$77:$77,AA$3,'ฐานข้อมูล(รายเดือน) ปี54 - 69'!37:37)</f>
        <v>125.07000000000002</v>
      </c>
      <c r="AB37" s="20">
        <f>+SUMIF('ฐานข้อมูล(รายเดือน) ปี54 - 69'!$77:$77,AB$3,'ฐานข้อมูล(รายเดือน) ปี54 - 69'!37:37)</f>
        <v>118.47</v>
      </c>
      <c r="AC37" s="20">
        <f>+SUMIF('ฐานข้อมูล(รายเดือน) ปี54 - 69'!$77:$77,AC$3,'ฐานข้อมูล(รายเดือน) ปี54 - 69'!37:37)</f>
        <v>147.66999999999999</v>
      </c>
      <c r="AD37" s="20">
        <f>+SUMIF('ฐานข้อมูล(รายเดือน) ปี54 - 69'!$77:$77,AD$3,'ฐานข้อมูล(รายเดือน) ปี54 - 69'!37:37)</f>
        <v>172.87</v>
      </c>
      <c r="AE37" s="20">
        <f>+SUMIF('ฐานข้อมูล(รายเดือน) ปี54 - 69'!$77:$77,AE$3,'ฐานข้อมูล(รายเดือน) ปี54 - 69'!37:37)</f>
        <v>239.99428018999998</v>
      </c>
      <c r="AF37" s="20">
        <f>+SUMIF('ฐานข้อมูล(รายเดือน) ปี54 - 69'!$77:$77,AF$3,'ฐานข้อมูล(รายเดือน) ปี54 - 69'!37:37)</f>
        <v>143.99</v>
      </c>
      <c r="AG37" s="20">
        <f>+SUMIF('ฐานข้อมูล(รายเดือน) ปี54 - 69'!$77:$77,AG$3,'ฐานข้อมูล(รายเดือน) ปี54 - 69'!37:37)</f>
        <v>51.480000000000004</v>
      </c>
      <c r="AH37" s="20">
        <f>+SUMIF('ฐานข้อมูล(รายเดือน) ปี54 - 69'!$77:$77,AH$3,'ฐานข้อมูล(รายเดือน) ปี54 - 69'!37:37)</f>
        <v>35.130000000000003</v>
      </c>
      <c r="AI37" s="20">
        <f>+SUMIF('ฐานข้อมูล(รายเดือน) ปี54 - 69'!$77:$77,AI$3,'ฐานข้อมูล(รายเดือน) ปี54 - 69'!37:37)</f>
        <v>138.77999999999997</v>
      </c>
      <c r="AJ37" s="20">
        <f>+SUMIF('ฐานข้อมูล(รายเดือน) ปี54 - 69'!$77:$77,AJ$3,'ฐานข้อมูล(รายเดือน) ปี54 - 69'!37:37)</f>
        <v>182.15</v>
      </c>
      <c r="AK37" s="20">
        <f>+SUMIF('ฐานข้อมูล(รายเดือน) ปี54 - 69'!$77:$77,AK$3,'ฐานข้อมูล(รายเดือน) ปี54 - 69'!37:37)</f>
        <v>219.54537996999997</v>
      </c>
      <c r="AL37" s="20">
        <f>+SUMIF('ฐานข้อมูล(รายเดือน) ปี54 - 69'!$77:$77,AL$3,'ฐานข้อมูล(รายเดือน) ปี54 - 69'!37:37)</f>
        <v>18.91</v>
      </c>
    </row>
    <row r="38" spans="1:38" ht="24" thickBot="1">
      <c r="A38" s="21" t="s">
        <v>57</v>
      </c>
      <c r="B38" s="23">
        <f>+SUMIF('ฐานข้อมูล(รายเดือน) ปี33-53'!$77:$77,'ฐานข้อมูล(รายปี)'!B$3:B$3,'ฐานข้อมูล(รายเดือน) ปี33-53'!38:38)</f>
        <v>0</v>
      </c>
      <c r="C38" s="23">
        <f>+SUMIF('ฐานข้อมูล(รายเดือน) ปี33-53'!$77:$77,'ฐานข้อมูล(รายปี)'!C$3:C$3,'ฐานข้อมูล(รายเดือน) ปี33-53'!38:38)</f>
        <v>0</v>
      </c>
      <c r="D38" s="23">
        <f>+SUMIF('ฐานข้อมูล(รายเดือน) ปี33-53'!$77:$77,'ฐานข้อมูล(รายปี)'!D$3:D$3,'ฐานข้อมูล(รายเดือน) ปี33-53'!38:38)</f>
        <v>0</v>
      </c>
      <c r="E38" s="23">
        <f>+SUMIF('ฐานข้อมูล(รายเดือน) ปี33-53'!$77:$77,'ฐานข้อมูล(รายปี)'!E$3:E$3,'ฐานข้อมูล(รายเดือน) ปี33-53'!38:38)</f>
        <v>0</v>
      </c>
      <c r="F38" s="23">
        <f>+SUMIF('ฐานข้อมูล(รายเดือน) ปี33-53'!$77:$77,'ฐานข้อมูล(รายปี)'!F$3:F$3,'ฐานข้อมูล(รายเดือน) ปี33-53'!38:38)</f>
        <v>0</v>
      </c>
      <c r="G38" s="23">
        <f>+SUMIF('ฐานข้อมูล(รายเดือน) ปี33-53'!$77:$77,'ฐานข้อมูล(รายปี)'!G$3:G$3,'ฐานข้อมูล(รายเดือน) ปี33-53'!38:38)</f>
        <v>0</v>
      </c>
      <c r="H38" s="23">
        <f>+SUMIF('ฐานข้อมูล(รายเดือน) ปี33-53'!$77:$77,'ฐานข้อมูล(รายปี)'!H$3:H$3,'ฐานข้อมูล(รายเดือน) ปี33-53'!38:38)</f>
        <v>0</v>
      </c>
      <c r="I38" s="23">
        <f>+SUMIF('ฐานข้อมูล(รายเดือน) ปี33-53'!$77:$77,'ฐานข้อมูล(รายปี)'!I$3:I$3,'ฐานข้อมูล(รายเดือน) ปี33-53'!38:38)</f>
        <v>0</v>
      </c>
      <c r="J38" s="23">
        <f>+SUMIF('ฐานข้อมูล(รายเดือน) ปี33-53'!$77:$77,'ฐานข้อมูล(รายปี)'!J$3:J$3,'ฐานข้อมูล(รายเดือน) ปี33-53'!38:38)</f>
        <v>0</v>
      </c>
      <c r="K38" s="23">
        <f>+SUMIF('ฐานข้อมูล(รายเดือน) ปี33-53'!$77:$77,'ฐานข้อมูล(รายปี)'!K$3:K$3,'ฐานข้อมูล(รายเดือน) ปี33-53'!38:38)</f>
        <v>0</v>
      </c>
      <c r="L38" s="23">
        <f>+SUMIF('ฐานข้อมูล(รายเดือน) ปี33-53'!$77:$77,'ฐานข้อมูล(รายปี)'!L$3:L$3,'ฐานข้อมูล(รายเดือน) ปี33-53'!38:38)</f>
        <v>0</v>
      </c>
      <c r="M38" s="23">
        <f>+SUMIF('ฐานข้อมูล(รายเดือน) ปี33-53'!$77:$77,'ฐานข้อมูล(รายปี)'!M$3:M$3,'ฐานข้อมูล(รายเดือน) ปี33-53'!38:38)</f>
        <v>0</v>
      </c>
      <c r="N38" s="23">
        <f>+SUMIF('ฐานข้อมูล(รายเดือน) ปี33-53'!$77:$77,'ฐานข้อมูล(รายปี)'!N$3:N$3,'ฐานข้อมูล(รายเดือน) ปี33-53'!38:38)</f>
        <v>0</v>
      </c>
      <c r="O38" s="23">
        <f>+SUMIF('ฐานข้อมูล(รายเดือน) ปี33-53'!$77:$77,'ฐานข้อมูล(รายปี)'!O$3:O$3,'ฐานข้อมูล(รายเดือน) ปี33-53'!38:38)</f>
        <v>77.941715340000002</v>
      </c>
      <c r="P38" s="23">
        <f>+SUMIF('ฐานข้อมูล(รายเดือน) ปี33-53'!$77:$77,'ฐานข้อมูล(รายปี)'!P$3:P$3,'ฐานข้อมูล(รายเดือน) ปี33-53'!38:38)</f>
        <v>160.98999999999998</v>
      </c>
      <c r="Q38" s="23">
        <f>+SUMIF('ฐานข้อมูล(รายเดือน) ปี33-53'!$77:$77,'ฐานข้อมูล(รายปี)'!Q$3:Q$3,'ฐานข้อมูล(รายเดือน) ปี33-53'!38:38)</f>
        <v>185.31330032</v>
      </c>
      <c r="R38" s="23">
        <f>+SUMIF('ฐานข้อมูล(รายเดือน) ปี33-53'!$77:$77,'ฐานข้อมูล(รายปี)'!R$3:R$3,'ฐานข้อมูล(รายเดือน) ปี33-53'!38:38)</f>
        <v>195.73000504000001</v>
      </c>
      <c r="S38" s="23">
        <f>+SUMIF('ฐานข้อมูล(รายเดือน) ปี33-53'!$77:$77,'ฐานข้อมูล(รายปี)'!S$3:S$3,'ฐานข้อมูล(รายเดือน) ปี33-53'!38:38)</f>
        <v>202.05874664000001</v>
      </c>
      <c r="T38" s="23">
        <f>+SUMIF('ฐานข้อมูล(รายเดือน) ปี33-53'!$77:$77,'ฐานข้อมูล(รายปี)'!T$3:T$3,'ฐานข้อมูล(รายเดือน) ปี33-53'!38:38)</f>
        <v>192.44953355000004</v>
      </c>
      <c r="U38" s="23">
        <f>+SUMIF('ฐานข้อมูล(รายเดือน) ปี33-53'!$77:$77,'ฐานข้อมูล(รายปี)'!U$3:U$3,'ฐานข้อมูล(รายเดือน) ปี33-53'!38:38)</f>
        <v>163.66</v>
      </c>
      <c r="V38" s="23">
        <f>+SUMIF('ฐานข้อมูล(รายเดือน) ปี33-53'!$77:$77,'ฐานข้อมูล(รายปี)'!V$3:V$3,'ฐานข้อมูล(รายเดือน) ปี33-53'!38:38)</f>
        <v>141.07405930000002</v>
      </c>
      <c r="W38" s="23">
        <f>+SUMIF('ฐานข้อมูล(รายเดือน) ปี54 - 69'!$77:$77,W$3,'ฐานข้อมูล(รายเดือน) ปี54 - 69'!38:38)</f>
        <v>142.7279647</v>
      </c>
      <c r="X38" s="23">
        <f>+SUMIF('ฐานข้อมูล(รายเดือน) ปี54 - 69'!$77:$77,X$3,'ฐานข้อมูล(รายเดือน) ปี54 - 69'!38:38)</f>
        <v>140.23200000000003</v>
      </c>
      <c r="Y38" s="23">
        <f>+SUMIF('ฐานข้อมูล(รายเดือน) ปี54 - 69'!$77:$77,Y$3,'ฐานข้อมูล(รายเดือน) ปี54 - 69'!38:38)</f>
        <v>142.66935878999999</v>
      </c>
      <c r="Z38" s="23">
        <f>+SUMIF('ฐานข้อมูล(รายเดือน) ปี54 - 69'!$77:$77,Z$3,'ฐานข้อมูล(รายเดือน) ปี54 - 69'!38:38)</f>
        <v>135.88</v>
      </c>
      <c r="AA38" s="23">
        <f>+SUMIF('ฐานข้อมูล(รายเดือน) ปี54 - 69'!$77:$77,AA$3,'ฐานข้อมูล(รายเดือน) ปี54 - 69'!38:38)</f>
        <v>139.88000000000002</v>
      </c>
      <c r="AB38" s="23">
        <f>+SUMIF('ฐานข้อมูล(รายเดือน) ปี54 - 69'!$77:$77,AB$3,'ฐานข้อมูล(รายเดือน) ปี54 - 69'!38:38)</f>
        <v>133.33000000000001</v>
      </c>
      <c r="AC38" s="23">
        <f>+SUMIF('ฐานข้อมูล(รายเดือน) ปี54 - 69'!$77:$77,AC$3,'ฐานข้อมูล(รายเดือน) ปี54 - 69'!38:38)</f>
        <v>127.33</v>
      </c>
      <c r="AD38" s="23">
        <f>+SUMIF('ฐานข้อมูล(รายเดือน) ปี54 - 69'!$77:$77,AD$3,'ฐานข้อมูล(รายเดือน) ปี54 - 69'!38:38)</f>
        <v>113.19000000000001</v>
      </c>
      <c r="AE38" s="23">
        <f>+SUMIF('ฐานข้อมูล(รายเดือน) ปี54 - 69'!$77:$77,AE$3,'ฐานข้อมูล(รายเดือน) ปี54 - 69'!38:38)</f>
        <v>103.18910564999997</v>
      </c>
      <c r="AF38" s="23">
        <f>+SUMIF('ฐานข้อมูล(รายเดือน) ปี54 - 69'!$77:$77,AF$3,'ฐานข้อมูล(รายเดือน) ปี54 - 69'!38:38)</f>
        <v>56.169999999999995</v>
      </c>
      <c r="AG38" s="23">
        <f>+SUMIF('ฐานข้อมูล(รายเดือน) ปี54 - 69'!$77:$77,AG$3,'ฐานข้อมูล(รายเดือน) ปี54 - 69'!38:38)</f>
        <v>18.400000000000002</v>
      </c>
      <c r="AH38" s="23">
        <f>+SUMIF('ฐานข้อมูล(รายเดือน) ปี54 - 69'!$77:$77,AH$3,'ฐานข้อมูล(รายเดือน) ปี54 - 69'!38:38)</f>
        <v>9.26</v>
      </c>
      <c r="AI38" s="23">
        <f>+SUMIF('ฐานข้อมูล(รายเดือน) ปี54 - 69'!$77:$77,AI$3,'ฐานข้อมูล(รายเดือน) ปี54 - 69'!38:38)</f>
        <v>48.660000000000004</v>
      </c>
      <c r="AJ38" s="23">
        <f>+SUMIF('ฐานข้อมูล(รายเดือน) ปี54 - 69'!$77:$77,AJ$3,'ฐานข้อมูล(รายเดือน) ปี54 - 69'!38:38)</f>
        <v>62.14</v>
      </c>
      <c r="AK38" s="23">
        <f>+SUMIF('ฐานข้อมูล(รายเดือน) ปี54 - 69'!$77:$77,AK$3,'ฐานข้อมูล(รายเดือน) ปี54 - 69'!38:38)</f>
        <v>62.685121509999995</v>
      </c>
      <c r="AL38" s="23">
        <f>+SUMIF('ฐานข้อมูล(รายเดือน) ปี54 - 69'!$77:$77,AL$3,'ฐานข้อมูล(รายเดือน) ปี54 - 69'!38:38)</f>
        <v>4.9000000000000004</v>
      </c>
    </row>
    <row r="39" spans="1:38" ht="24" hidden="1" thickBot="1">
      <c r="A39" s="18" t="s">
        <v>58</v>
      </c>
      <c r="B39" s="20">
        <f>+SUMIF('ฐานข้อมูล(รายเดือน) ปี33-53'!$77:$77,'ฐานข้อมูล(รายปี)'!B$3:B$3,'ฐานข้อมูล(รายเดือน) ปี33-53'!39:39)</f>
        <v>0</v>
      </c>
      <c r="C39" s="20">
        <f>+SUMIF('ฐานข้อมูล(รายเดือน) ปี33-53'!$77:$77,'ฐานข้อมูล(รายปี)'!C$3:C$3,'ฐานข้อมูล(รายเดือน) ปี33-53'!39:39)</f>
        <v>0</v>
      </c>
      <c r="D39" s="20">
        <f>+SUMIF('ฐานข้อมูล(รายเดือน) ปี33-53'!$77:$77,'ฐานข้อมูล(รายปี)'!D$3:D$3,'ฐานข้อมูล(รายเดือน) ปี33-53'!39:39)</f>
        <v>0</v>
      </c>
      <c r="E39" s="20">
        <f>+SUMIF('ฐานข้อมูล(รายเดือน) ปี33-53'!$77:$77,'ฐานข้อมูล(รายปี)'!E$3:E$3,'ฐานข้อมูล(รายเดือน) ปี33-53'!39:39)</f>
        <v>0</v>
      </c>
      <c r="F39" s="20">
        <f>+SUMIF('ฐานข้อมูล(รายเดือน) ปี33-53'!$77:$77,'ฐานข้อมูล(รายปี)'!F$3:F$3,'ฐานข้อมูล(รายเดือน) ปี33-53'!39:39)</f>
        <v>0</v>
      </c>
      <c r="G39" s="20">
        <f>+SUMIF('ฐานข้อมูล(รายเดือน) ปี33-53'!$77:$77,'ฐานข้อมูล(รายปี)'!G$3:G$3,'ฐานข้อมูล(รายเดือน) ปี33-53'!39:39)</f>
        <v>0</v>
      </c>
      <c r="H39" s="20">
        <f>+SUMIF('ฐานข้อมูล(รายเดือน) ปี33-53'!$77:$77,'ฐานข้อมูล(รายปี)'!H$3:H$3,'ฐานข้อมูล(รายเดือน) ปี33-53'!39:39)</f>
        <v>0</v>
      </c>
      <c r="I39" s="20">
        <f>+SUMIF('ฐานข้อมูล(รายเดือน) ปี33-53'!$77:$77,'ฐานข้อมูล(รายปี)'!I$3:I$3,'ฐานข้อมูล(รายเดือน) ปี33-53'!39:39)</f>
        <v>0</v>
      </c>
      <c r="J39" s="20">
        <f>+SUMIF('ฐานข้อมูล(รายเดือน) ปี33-53'!$77:$77,'ฐานข้อมูล(รายปี)'!J$3:J$3,'ฐานข้อมูล(รายเดือน) ปี33-53'!39:39)</f>
        <v>0</v>
      </c>
      <c r="K39" s="20">
        <f>+SUMIF('ฐานข้อมูล(รายเดือน) ปี33-53'!$77:$77,'ฐานข้อมูล(รายปี)'!K$3:K$3,'ฐานข้อมูล(รายเดือน) ปี33-53'!39:39)</f>
        <v>0</v>
      </c>
      <c r="L39" s="20">
        <f>+SUMIF('ฐานข้อมูล(รายเดือน) ปี33-53'!$77:$77,'ฐานข้อมูล(รายปี)'!L$3:L$3,'ฐานข้อมูล(รายเดือน) ปี33-53'!39:39)</f>
        <v>0</v>
      </c>
      <c r="M39" s="20">
        <f>+SUMIF('ฐานข้อมูล(รายเดือน) ปี33-53'!$77:$77,'ฐานข้อมูล(รายปี)'!M$3:M$3,'ฐานข้อมูล(รายเดือน) ปี33-53'!39:39)</f>
        <v>0</v>
      </c>
      <c r="N39" s="20">
        <f>+SUMIF('ฐานข้อมูล(รายเดือน) ปี33-53'!$77:$77,'ฐานข้อมูล(รายปี)'!N$3:N$3,'ฐานข้อมูล(รายเดือน) ปี33-53'!39:39)</f>
        <v>0</v>
      </c>
      <c r="O39" s="20">
        <f>+SUMIF('ฐานข้อมูล(รายเดือน) ปี33-53'!$77:$77,'ฐานข้อมูล(รายปี)'!O$3:O$3,'ฐานข้อมูล(รายเดือน) ปี33-53'!39:39)</f>
        <v>0</v>
      </c>
      <c r="P39" s="20">
        <f>+SUMIF('ฐานข้อมูล(รายเดือน) ปี33-53'!$77:$77,'ฐานข้อมูล(รายปี)'!P$3:P$3,'ฐานข้อมูล(รายเดือน) ปี33-53'!39:39)</f>
        <v>0</v>
      </c>
      <c r="Q39" s="20">
        <f>+SUMIF('ฐานข้อมูล(รายเดือน) ปี33-53'!$77:$77,'ฐานข้อมูล(รายปี)'!Q$3:Q$3,'ฐานข้อมูล(รายเดือน) ปี33-53'!39:39)</f>
        <v>0</v>
      </c>
      <c r="R39" s="20">
        <f>+SUMIF('ฐานข้อมูล(รายเดือน) ปี33-53'!$77:$77,'ฐานข้อมูล(รายปี)'!R$3:R$3,'ฐานข้อมูล(รายเดือน) ปี33-53'!39:39)</f>
        <v>0</v>
      </c>
      <c r="S39" s="20">
        <f>+SUMIF('ฐานข้อมูล(รายเดือน) ปี33-53'!$77:$77,'ฐานข้อมูล(รายปี)'!S$3:S$3,'ฐานข้อมูล(รายเดือน) ปี33-53'!39:39)</f>
        <v>0</v>
      </c>
      <c r="T39" s="20">
        <f>+SUMIF('ฐานข้อมูล(รายเดือน) ปี33-53'!$77:$77,'ฐานข้อมูล(รายปี)'!T$3:T$3,'ฐานข้อมูล(รายเดือน) ปี33-53'!39:39)</f>
        <v>0</v>
      </c>
      <c r="U39" s="20">
        <f>+SUMIF('ฐานข้อมูล(รายเดือน) ปี33-53'!$77:$77,'ฐานข้อมูล(รายปี)'!U$3:U$3,'ฐานข้อมูล(รายเดือน) ปี33-53'!39:39)</f>
        <v>0</v>
      </c>
      <c r="V39" s="20">
        <f>+SUMIF('ฐานข้อมูล(รายเดือน) ปี33-53'!$77:$77,'ฐานข้อมูล(รายปี)'!V$3:V$3,'ฐานข้อมูล(รายเดือน) ปี33-53'!39:39)</f>
        <v>0</v>
      </c>
      <c r="W39" s="20">
        <f>+SUMIF('ฐานข้อมูล(รายเดือน) ปี54 - 69'!$77:$77,W$3,'ฐานข้อมูล(รายเดือน) ปี54 - 69'!39:39)</f>
        <v>0</v>
      </c>
      <c r="X39" s="20">
        <f>+SUMIF('ฐานข้อมูล(รายเดือน) ปี54 - 69'!$77:$77,X$3,'ฐานข้อมูล(รายเดือน) ปี54 - 69'!39:39)</f>
        <v>0</v>
      </c>
      <c r="Y39" s="20">
        <f>+SUMIF('ฐานข้อมูล(รายเดือน) ปี54 - 69'!$77:$77,Y$3,'ฐานข้อมูล(รายเดือน) ปี54 - 69'!39:39)</f>
        <v>0</v>
      </c>
      <c r="Z39" s="20">
        <f>+SUMIF('ฐานข้อมูล(รายเดือน) ปี54 - 69'!$77:$77,Z$3,'ฐานข้อมูล(รายเดือน) ปี54 - 69'!39:39)</f>
        <v>0</v>
      </c>
      <c r="AA39" s="20">
        <f>+SUMIF('ฐานข้อมูล(รายเดือน) ปี54 - 69'!$77:$77,AA$3,'ฐานข้อมูล(รายเดือน) ปี54 - 69'!39:39)</f>
        <v>0</v>
      </c>
      <c r="AB39" s="20">
        <f>+SUMIF('ฐานข้อมูล(รายเดือน) ปี54 - 69'!$77:$77,AB$3,'ฐานข้อมูล(รายเดือน) ปี54 - 69'!39:39)</f>
        <v>0</v>
      </c>
      <c r="AC39" s="20">
        <f>+SUMIF('ฐานข้อมูล(รายเดือน) ปี54 - 69'!$77:$77,AC$3,'ฐานข้อมูล(รายเดือน) ปี54 - 69'!39:39)</f>
        <v>0</v>
      </c>
      <c r="AD39" s="20">
        <f>+SUMIF('ฐานข้อมูล(รายเดือน) ปี54 - 69'!$77:$77,AD$3,'ฐานข้อมูล(รายเดือน) ปี54 - 69'!39:39)</f>
        <v>0</v>
      </c>
      <c r="AE39" s="20">
        <f>+SUMIF('ฐานข้อมูล(รายเดือน) ปี54 - 69'!$77:$77,AE$3,'ฐานข้อมูล(รายเดือน) ปี54 - 69'!39:39)</f>
        <v>0</v>
      </c>
      <c r="AF39" s="20">
        <f>+SUMIF('ฐานข้อมูล(รายเดือน) ปี54 - 69'!$77:$77,AF$3,'ฐานข้อมูล(รายเดือน) ปี54 - 69'!39:39)</f>
        <v>0</v>
      </c>
      <c r="AG39" s="20">
        <f>+SUMIF('ฐานข้อมูล(รายเดือน) ปี54 - 69'!$77:$77,AG$3,'ฐานข้อมูล(รายเดือน) ปี54 - 69'!39:39)</f>
        <v>0</v>
      </c>
      <c r="AH39" s="20">
        <f>+SUMIF('ฐานข้อมูล(รายเดือน) ปี54 - 69'!$77:$77,AH$3,'ฐานข้อมูล(รายเดือน) ปี54 - 69'!39:39)</f>
        <v>0</v>
      </c>
      <c r="AI39" s="20">
        <f>+SUMIF('ฐานข้อมูล(รายเดือน) ปี54 - 69'!$77:$77,AI$3,'ฐานข้อมูล(รายเดือน) ปี54 - 69'!39:39)</f>
        <v>0</v>
      </c>
      <c r="AJ39" s="20">
        <f>+SUMIF('ฐานข้อมูล(รายเดือน) ปี54 - 69'!$77:$77,AJ$3,'ฐานข้อมูล(รายเดือน) ปี54 - 69'!39:39)</f>
        <v>0</v>
      </c>
      <c r="AK39" s="20">
        <f>+SUMIF('ฐานข้อมูล(รายเดือน) ปี54 - 69'!$77:$77,AK$3,'ฐานข้อมูล(รายเดือน) ปี54 - 69'!39:39)</f>
        <v>0</v>
      </c>
      <c r="AL39" s="20">
        <f>+SUMIF('ฐานข้อมูล(รายเดือน) ปี54 - 69'!$77:$77,AL$3,'ฐานข้อมูล(รายเดือน) ปี54 - 69'!39:39)</f>
        <v>0</v>
      </c>
    </row>
    <row r="40" spans="1:38" ht="24" hidden="1" thickBot="1">
      <c r="A40" s="21" t="s">
        <v>59</v>
      </c>
      <c r="B40" s="23">
        <f>+SUMIF('ฐานข้อมูล(รายเดือน) ปี33-53'!$77:$77,'ฐานข้อมูล(รายปี)'!B$3:B$3,'ฐานข้อมูล(รายเดือน) ปี33-53'!40:40)</f>
        <v>0</v>
      </c>
      <c r="C40" s="23">
        <f>+SUMIF('ฐานข้อมูล(รายเดือน) ปี33-53'!$77:$77,'ฐานข้อมูล(รายปี)'!C$3:C$3,'ฐานข้อมูล(รายเดือน) ปี33-53'!40:40)</f>
        <v>0</v>
      </c>
      <c r="D40" s="23">
        <f>+SUMIF('ฐานข้อมูล(รายเดือน) ปี33-53'!$77:$77,'ฐานข้อมูล(รายปี)'!D$3:D$3,'ฐานข้อมูล(รายเดือน) ปี33-53'!40:40)</f>
        <v>0</v>
      </c>
      <c r="E40" s="23">
        <f>+SUMIF('ฐานข้อมูล(รายเดือน) ปี33-53'!$77:$77,'ฐานข้อมูล(รายปี)'!E$3:E$3,'ฐานข้อมูล(รายเดือน) ปี33-53'!40:40)</f>
        <v>0</v>
      </c>
      <c r="F40" s="23">
        <f>+SUMIF('ฐานข้อมูล(รายเดือน) ปี33-53'!$77:$77,'ฐานข้อมูล(รายปี)'!F$3:F$3,'ฐานข้อมูล(รายเดือน) ปี33-53'!40:40)</f>
        <v>0</v>
      </c>
      <c r="G40" s="23">
        <f>+SUMIF('ฐานข้อมูล(รายเดือน) ปี33-53'!$77:$77,'ฐานข้อมูล(รายปี)'!G$3:G$3,'ฐานข้อมูล(รายเดือน) ปี33-53'!40:40)</f>
        <v>0</v>
      </c>
      <c r="H40" s="23">
        <f>+SUMIF('ฐานข้อมูล(รายเดือน) ปี33-53'!$77:$77,'ฐานข้อมูล(รายปี)'!H$3:H$3,'ฐานข้อมูล(รายเดือน) ปี33-53'!40:40)</f>
        <v>0</v>
      </c>
      <c r="I40" s="23">
        <f>+SUMIF('ฐานข้อมูล(รายเดือน) ปี33-53'!$77:$77,'ฐานข้อมูล(รายปี)'!I$3:I$3,'ฐานข้อมูล(รายเดือน) ปี33-53'!40:40)</f>
        <v>0.5</v>
      </c>
      <c r="J40" s="23">
        <f>+SUMIF('ฐานข้อมูล(รายเดือน) ปี33-53'!$77:$77,'ฐานข้อมูล(รายปี)'!J$3:J$3,'ฐานข้อมูล(รายเดือน) ปี33-53'!40:40)</f>
        <v>0</v>
      </c>
      <c r="K40" s="23">
        <f>+SUMIF('ฐานข้อมูล(รายเดือน) ปี33-53'!$77:$77,'ฐานข้อมูล(รายปี)'!K$3:K$3,'ฐานข้อมูล(รายเดือน) ปี33-53'!40:40)</f>
        <v>0</v>
      </c>
      <c r="L40" s="23">
        <f>+SUMIF('ฐานข้อมูล(รายเดือน) ปี33-53'!$77:$77,'ฐานข้อมูล(รายปี)'!L$3:L$3,'ฐานข้อมูล(รายเดือน) ปี33-53'!40:40)</f>
        <v>0</v>
      </c>
      <c r="M40" s="23">
        <f>+SUMIF('ฐานข้อมูล(รายเดือน) ปี33-53'!$77:$77,'ฐานข้อมูล(รายปี)'!M$3:M$3,'ฐานข้อมูล(รายเดือน) ปี33-53'!40:40)</f>
        <v>0</v>
      </c>
      <c r="N40" s="23">
        <f>+SUMIF('ฐานข้อมูล(รายเดือน) ปี33-53'!$77:$77,'ฐานข้อมูล(รายปี)'!N$3:N$3,'ฐานข้อมูล(รายเดือน) ปี33-53'!40:40)</f>
        <v>0</v>
      </c>
      <c r="O40" s="23">
        <f>+SUMIF('ฐานข้อมูล(รายเดือน) ปี33-53'!$77:$77,'ฐานข้อมูล(รายปี)'!O$3:O$3,'ฐานข้อมูล(รายเดือน) ปี33-53'!40:40)</f>
        <v>0</v>
      </c>
      <c r="P40" s="23">
        <f>+SUMIF('ฐานข้อมูล(รายเดือน) ปี33-53'!$77:$77,'ฐานข้อมูล(รายปี)'!P$3:P$3,'ฐานข้อมูล(รายเดือน) ปี33-53'!40:40)</f>
        <v>0</v>
      </c>
      <c r="Q40" s="23">
        <f>+SUMIF('ฐานข้อมูล(รายเดือน) ปี33-53'!$77:$77,'ฐานข้อมูล(รายปี)'!Q$3:Q$3,'ฐานข้อมูล(รายเดือน) ปี33-53'!40:40)</f>
        <v>0</v>
      </c>
      <c r="R40" s="23">
        <f>+SUMIF('ฐานข้อมูล(รายเดือน) ปี33-53'!$77:$77,'ฐานข้อมูล(รายปี)'!R$3:R$3,'ฐานข้อมูล(รายเดือน) ปี33-53'!40:40)</f>
        <v>0</v>
      </c>
      <c r="S40" s="23">
        <f>+SUMIF('ฐานข้อมูล(รายเดือน) ปี33-53'!$77:$77,'ฐานข้อมูล(รายปี)'!S$3:S$3,'ฐานข้อมูล(รายเดือน) ปี33-53'!40:40)</f>
        <v>0</v>
      </c>
      <c r="T40" s="23">
        <f>+SUMIF('ฐานข้อมูล(รายเดือน) ปี33-53'!$77:$77,'ฐานข้อมูล(รายปี)'!T$3:T$3,'ฐานข้อมูล(รายเดือน) ปี33-53'!40:40)</f>
        <v>0</v>
      </c>
      <c r="U40" s="23">
        <f>+SUMIF('ฐานข้อมูล(รายเดือน) ปี33-53'!$77:$77,'ฐานข้อมูล(รายปี)'!U$3:U$3,'ฐานข้อมูล(รายเดือน) ปี33-53'!40:40)</f>
        <v>0</v>
      </c>
      <c r="V40" s="23">
        <f>+SUMIF('ฐานข้อมูล(รายเดือน) ปี33-53'!$77:$77,'ฐานข้อมูล(รายปี)'!V$3:V$3,'ฐานข้อมูล(รายเดือน) ปี33-53'!40:40)</f>
        <v>0</v>
      </c>
      <c r="W40" s="23">
        <f>+SUMIF('ฐานข้อมูล(รายเดือน) ปี54 - 69'!$77:$77,W$3,'ฐานข้อมูล(รายเดือน) ปี54 - 69'!40:40)</f>
        <v>0</v>
      </c>
      <c r="X40" s="23">
        <f>+SUMIF('ฐานข้อมูล(รายเดือน) ปี54 - 69'!$77:$77,X$3,'ฐานข้อมูล(รายเดือน) ปี54 - 69'!40:40)</f>
        <v>0</v>
      </c>
      <c r="Y40" s="23">
        <f>+SUMIF('ฐานข้อมูล(รายเดือน) ปี54 - 69'!$77:$77,Y$3,'ฐานข้อมูล(รายเดือน) ปี54 - 69'!40:40)</f>
        <v>0</v>
      </c>
      <c r="Z40" s="23">
        <f>+SUMIF('ฐานข้อมูล(รายเดือน) ปี54 - 69'!$77:$77,Z$3,'ฐานข้อมูล(รายเดือน) ปี54 - 69'!40:40)</f>
        <v>0</v>
      </c>
      <c r="AA40" s="23">
        <f>+SUMIF('ฐานข้อมูล(รายเดือน) ปี54 - 69'!$77:$77,AA$3,'ฐานข้อมูล(รายเดือน) ปี54 - 69'!40:40)</f>
        <v>0</v>
      </c>
      <c r="AB40" s="23">
        <f>+SUMIF('ฐานข้อมูล(รายเดือน) ปี54 - 69'!$77:$77,AB$3,'ฐานข้อมูล(รายเดือน) ปี54 - 69'!40:40)</f>
        <v>0</v>
      </c>
      <c r="AC40" s="23">
        <f>+SUMIF('ฐานข้อมูล(รายเดือน) ปี54 - 69'!$77:$77,AC$3,'ฐานข้อมูล(รายเดือน) ปี54 - 69'!40:40)</f>
        <v>0</v>
      </c>
      <c r="AD40" s="23">
        <f>+SUMIF('ฐานข้อมูล(รายเดือน) ปี54 - 69'!$77:$77,AD$3,'ฐานข้อมูล(รายเดือน) ปี54 - 69'!40:40)</f>
        <v>0</v>
      </c>
      <c r="AE40" s="23">
        <f>+SUMIF('ฐานข้อมูล(รายเดือน) ปี54 - 69'!$77:$77,AE$3,'ฐานข้อมูล(รายเดือน) ปี54 - 69'!40:40)</f>
        <v>0</v>
      </c>
      <c r="AF40" s="23">
        <f>+SUMIF('ฐานข้อมูล(รายเดือน) ปี54 - 69'!$77:$77,AF$3,'ฐานข้อมูล(รายเดือน) ปี54 - 69'!40:40)</f>
        <v>0</v>
      </c>
      <c r="AG40" s="23">
        <f>+SUMIF('ฐานข้อมูล(รายเดือน) ปี54 - 69'!$77:$77,AG$3,'ฐานข้อมูล(รายเดือน) ปี54 - 69'!40:40)</f>
        <v>0</v>
      </c>
      <c r="AH40" s="23">
        <f>+SUMIF('ฐานข้อมูล(รายเดือน) ปี54 - 69'!$77:$77,AH$3,'ฐานข้อมูล(รายเดือน) ปี54 - 69'!40:40)</f>
        <v>0</v>
      </c>
      <c r="AI40" s="23">
        <f>+SUMIF('ฐานข้อมูล(รายเดือน) ปี54 - 69'!$77:$77,AI$3,'ฐานข้อมูล(รายเดือน) ปี54 - 69'!40:40)</f>
        <v>0</v>
      </c>
      <c r="AJ40" s="23">
        <f>+SUMIF('ฐานข้อมูล(รายเดือน) ปี54 - 69'!$77:$77,AJ$3,'ฐานข้อมูล(รายเดือน) ปี54 - 69'!40:40)</f>
        <v>0</v>
      </c>
      <c r="AK40" s="23">
        <f>+SUMIF('ฐานข้อมูล(รายเดือน) ปี54 - 69'!$77:$77,AK$3,'ฐานข้อมูล(รายเดือน) ปี54 - 69'!40:40)</f>
        <v>0</v>
      </c>
      <c r="AL40" s="23">
        <f>+SUMIF('ฐานข้อมูล(รายเดือน) ปี54 - 69'!$77:$77,AL$3,'ฐานข้อมูล(รายเดือน) ปี54 - 69'!40:40)</f>
        <v>0</v>
      </c>
    </row>
    <row r="41" spans="1:38" ht="24" hidden="1" thickBot="1">
      <c r="A41" s="18" t="s">
        <v>60</v>
      </c>
      <c r="B41" s="20">
        <f>+SUMIF('ฐานข้อมูล(รายเดือน) ปี33-53'!$77:$77,'ฐานข้อมูล(รายปี)'!B$3:B$3,'ฐานข้อมูล(รายเดือน) ปี33-53'!41:41)</f>
        <v>1697</v>
      </c>
      <c r="C41" s="20">
        <f>+SUMIF('ฐานข้อมูล(รายเดือน) ปี33-53'!$77:$77,'ฐานข้อมูล(รายปี)'!C$3:C$3,'ฐานข้อมูล(รายเดือน) ปี33-53'!41:41)</f>
        <v>1820.7</v>
      </c>
      <c r="D41" s="20">
        <f>+SUMIF('ฐานข้อมูล(รายเดือน) ปี33-53'!$77:$77,'ฐานข้อมูล(รายปี)'!D$3:D$3,'ฐานข้อมูล(รายเดือน) ปี33-53'!41:41)</f>
        <v>621</v>
      </c>
      <c r="E41" s="20">
        <f>+SUMIF('ฐานข้อมูล(รายเดือน) ปี33-53'!$77:$77,'ฐานข้อมูล(รายปี)'!E$3:E$3,'ฐานข้อมูล(รายเดือน) ปี33-53'!41:41)</f>
        <v>0</v>
      </c>
      <c r="F41" s="20">
        <f>+SUMIF('ฐานข้อมูล(รายเดือน) ปี33-53'!$77:$77,'ฐานข้อมูล(รายปี)'!F$3:F$3,'ฐานข้อมูล(รายเดือน) ปี33-53'!41:41)</f>
        <v>0</v>
      </c>
      <c r="G41" s="20">
        <f>+SUMIF('ฐานข้อมูล(รายเดือน) ปี33-53'!$77:$77,'ฐานข้อมูล(รายปี)'!G$3:G$3,'ฐานข้อมูล(รายเดือน) ปี33-53'!41:41)</f>
        <v>0</v>
      </c>
      <c r="H41" s="20">
        <f>+SUMIF('ฐานข้อมูล(รายเดือน) ปี33-53'!$77:$77,'ฐานข้อมูล(รายปี)'!H$3:H$3,'ฐานข้อมูล(รายเดือน) ปี33-53'!41:41)</f>
        <v>0</v>
      </c>
      <c r="I41" s="20">
        <f>+SUMIF('ฐานข้อมูล(รายเดือน) ปี33-53'!$77:$77,'ฐานข้อมูล(รายปี)'!I$3:I$3,'ฐานข้อมูล(รายเดือน) ปี33-53'!41:41)</f>
        <v>0</v>
      </c>
      <c r="J41" s="20">
        <f>+SUMIF('ฐานข้อมูล(รายเดือน) ปี33-53'!$77:$77,'ฐานข้อมูล(รายปี)'!J$3:J$3,'ฐานข้อมูล(รายเดือน) ปี33-53'!41:41)</f>
        <v>0</v>
      </c>
      <c r="K41" s="20">
        <f>+SUMIF('ฐานข้อมูล(รายเดือน) ปี33-53'!$77:$77,'ฐานข้อมูล(รายปี)'!K$3:K$3,'ฐานข้อมูล(รายเดือน) ปี33-53'!41:41)</f>
        <v>0</v>
      </c>
      <c r="L41" s="20">
        <f>+SUMIF('ฐานข้อมูล(รายเดือน) ปี33-53'!$77:$77,'ฐานข้อมูล(รายปี)'!L$3:L$3,'ฐานข้อมูล(รายเดือน) ปี33-53'!41:41)</f>
        <v>0</v>
      </c>
      <c r="M41" s="20">
        <f>+SUMIF('ฐานข้อมูล(รายเดือน) ปี33-53'!$77:$77,'ฐานข้อมูล(รายปี)'!M$3:M$3,'ฐานข้อมูล(รายเดือน) ปี33-53'!41:41)</f>
        <v>0</v>
      </c>
      <c r="N41" s="20">
        <f>+SUMIF('ฐานข้อมูล(รายเดือน) ปี33-53'!$77:$77,'ฐานข้อมูล(รายปี)'!N$3:N$3,'ฐานข้อมูล(รายเดือน) ปี33-53'!41:41)</f>
        <v>0</v>
      </c>
      <c r="O41" s="20">
        <f>+SUMIF('ฐานข้อมูล(รายเดือน) ปี33-53'!$77:$77,'ฐานข้อมูล(รายปี)'!O$3:O$3,'ฐานข้อมูล(รายเดือน) ปี33-53'!41:41)</f>
        <v>0</v>
      </c>
      <c r="P41" s="20">
        <f>+SUMIF('ฐานข้อมูล(รายเดือน) ปี33-53'!$77:$77,'ฐานข้อมูล(รายปี)'!P$3:P$3,'ฐานข้อมูล(รายเดือน) ปี33-53'!41:41)</f>
        <v>0</v>
      </c>
      <c r="Q41" s="20">
        <f>+SUMIF('ฐานข้อมูล(รายเดือน) ปี33-53'!$77:$77,'ฐานข้อมูล(รายปี)'!Q$3:Q$3,'ฐานข้อมูล(รายเดือน) ปี33-53'!41:41)</f>
        <v>0</v>
      </c>
      <c r="R41" s="20">
        <f>+SUMIF('ฐานข้อมูล(รายเดือน) ปี33-53'!$77:$77,'ฐานข้อมูล(รายปี)'!R$3:R$3,'ฐานข้อมูล(รายเดือน) ปี33-53'!41:41)</f>
        <v>0</v>
      </c>
      <c r="S41" s="20">
        <f>+SUMIF('ฐานข้อมูล(รายเดือน) ปี33-53'!$77:$77,'ฐานข้อมูล(รายปี)'!S$3:S$3,'ฐานข้อมูล(รายเดือน) ปี33-53'!41:41)</f>
        <v>0</v>
      </c>
      <c r="T41" s="20">
        <f>+SUMIF('ฐานข้อมูล(รายเดือน) ปี33-53'!$77:$77,'ฐานข้อมูล(รายปี)'!T$3:T$3,'ฐานข้อมูล(รายเดือน) ปี33-53'!41:41)</f>
        <v>0</v>
      </c>
      <c r="U41" s="20">
        <f>+SUMIF('ฐานข้อมูล(รายเดือน) ปี33-53'!$77:$77,'ฐานข้อมูล(รายปี)'!U$3:U$3,'ฐานข้อมูล(รายเดือน) ปี33-53'!41:41)</f>
        <v>0</v>
      </c>
      <c r="V41" s="20">
        <f>+SUMIF('ฐานข้อมูล(รายเดือน) ปี33-53'!$77:$77,'ฐานข้อมูล(รายปี)'!V$3:V$3,'ฐานข้อมูล(รายเดือน) ปี33-53'!41:41)</f>
        <v>0</v>
      </c>
      <c r="W41" s="20">
        <f>+SUMIF('ฐานข้อมูล(รายเดือน) ปี54 - 69'!$77:$77,W$3,'ฐานข้อมูล(รายเดือน) ปี54 - 69'!41:41)</f>
        <v>0</v>
      </c>
      <c r="X41" s="20">
        <f>+SUMIF('ฐานข้อมูล(รายเดือน) ปี54 - 69'!$77:$77,X$3,'ฐานข้อมูล(รายเดือน) ปี54 - 69'!41:41)</f>
        <v>0</v>
      </c>
      <c r="Y41" s="20">
        <f>+SUMIF('ฐานข้อมูล(รายเดือน) ปี54 - 69'!$77:$77,Y$3,'ฐานข้อมูล(รายเดือน) ปี54 - 69'!41:41)</f>
        <v>0</v>
      </c>
      <c r="Z41" s="20">
        <f>+SUMIF('ฐานข้อมูล(รายเดือน) ปี54 - 69'!$77:$77,Z$3,'ฐานข้อมูล(รายเดือน) ปี54 - 69'!41:41)</f>
        <v>0</v>
      </c>
      <c r="AA41" s="20">
        <f>+SUMIF('ฐานข้อมูล(รายเดือน) ปี54 - 69'!$77:$77,AA$3,'ฐานข้อมูล(รายเดือน) ปี54 - 69'!41:41)</f>
        <v>0</v>
      </c>
      <c r="AB41" s="20">
        <f>+SUMIF('ฐานข้อมูล(รายเดือน) ปี54 - 69'!$77:$77,AB$3,'ฐานข้อมูล(รายเดือน) ปี54 - 69'!41:41)</f>
        <v>0</v>
      </c>
      <c r="AC41" s="20">
        <f>+SUMIF('ฐานข้อมูล(รายเดือน) ปี54 - 69'!$77:$77,AC$3,'ฐานข้อมูล(รายเดือน) ปี54 - 69'!41:41)</f>
        <v>0</v>
      </c>
      <c r="AD41" s="20">
        <f>+SUMIF('ฐานข้อมูล(รายเดือน) ปี54 - 69'!$77:$77,AD$3,'ฐานข้อมูล(รายเดือน) ปี54 - 69'!41:41)</f>
        <v>0</v>
      </c>
      <c r="AE41" s="20">
        <f>+SUMIF('ฐานข้อมูล(รายเดือน) ปี54 - 69'!$77:$77,AE$3,'ฐานข้อมูล(รายเดือน) ปี54 - 69'!41:41)</f>
        <v>0</v>
      </c>
      <c r="AF41" s="20">
        <f>+SUMIF('ฐานข้อมูล(รายเดือน) ปี54 - 69'!$77:$77,AF$3,'ฐานข้อมูล(รายเดือน) ปี54 - 69'!41:41)</f>
        <v>0</v>
      </c>
      <c r="AG41" s="20">
        <f>+SUMIF('ฐานข้อมูล(รายเดือน) ปี54 - 69'!$77:$77,AG$3,'ฐานข้อมูล(รายเดือน) ปี54 - 69'!41:41)</f>
        <v>0</v>
      </c>
      <c r="AH41" s="20">
        <f>+SUMIF('ฐานข้อมูล(รายเดือน) ปี54 - 69'!$77:$77,AH$3,'ฐานข้อมูล(รายเดือน) ปี54 - 69'!41:41)</f>
        <v>0</v>
      </c>
      <c r="AI41" s="20">
        <f>+SUMIF('ฐานข้อมูล(รายเดือน) ปี54 - 69'!$77:$77,AI$3,'ฐานข้อมูล(รายเดือน) ปี54 - 69'!41:41)</f>
        <v>0</v>
      </c>
      <c r="AJ41" s="20">
        <f>+SUMIF('ฐานข้อมูล(รายเดือน) ปี54 - 69'!$77:$77,AJ$3,'ฐานข้อมูล(รายเดือน) ปี54 - 69'!41:41)</f>
        <v>0</v>
      </c>
      <c r="AK41" s="20">
        <f>+SUMIF('ฐานข้อมูล(รายเดือน) ปี54 - 69'!$77:$77,AK$3,'ฐานข้อมูล(รายเดือน) ปี54 - 69'!41:41)</f>
        <v>0</v>
      </c>
      <c r="AL41" s="20">
        <f>+SUMIF('ฐานข้อมูล(รายเดือน) ปี54 - 69'!$77:$77,AL$3,'ฐานข้อมูล(รายเดือน) ปี54 - 69'!41:41)</f>
        <v>0</v>
      </c>
    </row>
    <row r="42" spans="1:38" ht="24" hidden="1" thickBot="1">
      <c r="A42" s="21" t="s">
        <v>61</v>
      </c>
      <c r="B42" s="23">
        <f>+SUMIF('ฐานข้อมูล(รายเดือน) ปี33-53'!$77:$77,'ฐานข้อมูล(รายปี)'!B$3:B$3,'ฐานข้อมูล(รายเดือน) ปี33-53'!42:42)</f>
        <v>86.6</v>
      </c>
      <c r="C42" s="23">
        <f>+SUMIF('ฐานข้อมูล(รายเดือน) ปี33-53'!$77:$77,'ฐานข้อมูล(รายปี)'!C$3:C$3,'ฐานข้อมูล(รายเดือน) ปี33-53'!42:42)</f>
        <v>81.700000000000017</v>
      </c>
      <c r="D42" s="23">
        <f>+SUMIF('ฐานข้อมูล(รายเดือน) ปี33-53'!$77:$77,'ฐานข้อมูล(รายปี)'!D$3:D$3,'ฐานข้อมูล(รายเดือน) ปี33-53'!42:42)</f>
        <v>19</v>
      </c>
      <c r="E42" s="23">
        <f>+SUMIF('ฐานข้อมูล(รายเดือน) ปี33-53'!$77:$77,'ฐานข้อมูล(รายปี)'!E$3:E$3,'ฐานข้อมูล(รายเดือน) ปี33-53'!42:42)</f>
        <v>0</v>
      </c>
      <c r="F42" s="23">
        <f>+SUMIF('ฐานข้อมูล(รายเดือน) ปี33-53'!$77:$77,'ฐานข้อมูล(รายปี)'!F$3:F$3,'ฐานข้อมูล(รายเดือน) ปี33-53'!42:42)</f>
        <v>0</v>
      </c>
      <c r="G42" s="23">
        <f>+SUMIF('ฐานข้อมูล(รายเดือน) ปี33-53'!$77:$77,'ฐานข้อมูล(รายปี)'!G$3:G$3,'ฐานข้อมูล(รายเดือน) ปี33-53'!42:42)</f>
        <v>0</v>
      </c>
      <c r="H42" s="23">
        <f>+SUMIF('ฐานข้อมูล(รายเดือน) ปี33-53'!$77:$77,'ฐานข้อมูล(รายปี)'!H$3:H$3,'ฐานข้อมูล(รายเดือน) ปี33-53'!42:42)</f>
        <v>0</v>
      </c>
      <c r="I42" s="23">
        <f>+SUMIF('ฐานข้อมูล(รายเดือน) ปี33-53'!$77:$77,'ฐานข้อมูล(รายปี)'!I$3:I$3,'ฐานข้อมูล(รายเดือน) ปี33-53'!42:42)</f>
        <v>0</v>
      </c>
      <c r="J42" s="23">
        <f>+SUMIF('ฐานข้อมูล(รายเดือน) ปี33-53'!$77:$77,'ฐานข้อมูล(รายปี)'!J$3:J$3,'ฐานข้อมูล(รายเดือน) ปี33-53'!42:42)</f>
        <v>0</v>
      </c>
      <c r="K42" s="23">
        <f>+SUMIF('ฐานข้อมูล(รายเดือน) ปี33-53'!$77:$77,'ฐานข้อมูล(รายปี)'!K$3:K$3,'ฐานข้อมูล(รายเดือน) ปี33-53'!42:42)</f>
        <v>0</v>
      </c>
      <c r="L42" s="23">
        <f>+SUMIF('ฐานข้อมูล(รายเดือน) ปี33-53'!$77:$77,'ฐานข้อมูล(รายปี)'!L$3:L$3,'ฐานข้อมูล(รายเดือน) ปี33-53'!42:42)</f>
        <v>0</v>
      </c>
      <c r="M42" s="23">
        <f>+SUMIF('ฐานข้อมูล(รายเดือน) ปี33-53'!$77:$77,'ฐานข้อมูล(รายปี)'!M$3:M$3,'ฐานข้อมูล(รายเดือน) ปี33-53'!42:42)</f>
        <v>0</v>
      </c>
      <c r="N42" s="23">
        <f>+SUMIF('ฐานข้อมูล(รายเดือน) ปี33-53'!$77:$77,'ฐานข้อมูล(รายปี)'!N$3:N$3,'ฐานข้อมูล(รายเดือน) ปี33-53'!42:42)</f>
        <v>0</v>
      </c>
      <c r="O42" s="23">
        <f>+SUMIF('ฐานข้อมูล(รายเดือน) ปี33-53'!$77:$77,'ฐานข้อมูล(รายปี)'!O$3:O$3,'ฐานข้อมูล(รายเดือน) ปี33-53'!42:42)</f>
        <v>0</v>
      </c>
      <c r="P42" s="23">
        <f>+SUMIF('ฐานข้อมูล(รายเดือน) ปี33-53'!$77:$77,'ฐานข้อมูล(รายปี)'!P$3:P$3,'ฐานข้อมูล(รายเดือน) ปี33-53'!42:42)</f>
        <v>0</v>
      </c>
      <c r="Q42" s="23">
        <f>+SUMIF('ฐานข้อมูล(รายเดือน) ปี33-53'!$77:$77,'ฐานข้อมูล(รายปี)'!Q$3:Q$3,'ฐานข้อมูล(รายเดือน) ปี33-53'!42:42)</f>
        <v>0</v>
      </c>
      <c r="R42" s="23">
        <f>+SUMIF('ฐานข้อมูล(รายเดือน) ปี33-53'!$77:$77,'ฐานข้อมูล(รายปี)'!R$3:R$3,'ฐานข้อมูล(รายเดือน) ปี33-53'!42:42)</f>
        <v>0</v>
      </c>
      <c r="S42" s="23">
        <f>+SUMIF('ฐานข้อมูล(รายเดือน) ปี33-53'!$77:$77,'ฐานข้อมูล(รายปี)'!S$3:S$3,'ฐานข้อมูล(รายเดือน) ปี33-53'!42:42)</f>
        <v>0</v>
      </c>
      <c r="T42" s="23">
        <f>+SUMIF('ฐานข้อมูล(รายเดือน) ปี33-53'!$77:$77,'ฐานข้อมูล(รายปี)'!T$3:T$3,'ฐานข้อมูล(รายเดือน) ปี33-53'!42:42)</f>
        <v>0</v>
      </c>
      <c r="U42" s="23">
        <f>+SUMIF('ฐานข้อมูล(รายเดือน) ปี33-53'!$77:$77,'ฐานข้อมูล(รายปี)'!U$3:U$3,'ฐานข้อมูล(รายเดือน) ปี33-53'!42:42)</f>
        <v>0</v>
      </c>
      <c r="V42" s="23">
        <f>+SUMIF('ฐานข้อมูล(รายเดือน) ปี33-53'!$77:$77,'ฐานข้อมูล(รายปี)'!V$3:V$3,'ฐานข้อมูล(รายเดือน) ปี33-53'!42:42)</f>
        <v>0</v>
      </c>
      <c r="W42" s="23">
        <f>+SUMIF('ฐานข้อมูล(รายเดือน) ปี54 - 69'!$77:$77,W$3,'ฐานข้อมูล(รายเดือน) ปี54 - 69'!42:42)</f>
        <v>0</v>
      </c>
      <c r="X42" s="23">
        <f>+SUMIF('ฐานข้อมูล(รายเดือน) ปี54 - 69'!$77:$77,X$3,'ฐานข้อมูล(รายเดือน) ปี54 - 69'!42:42)</f>
        <v>0</v>
      </c>
      <c r="Y42" s="23">
        <f>+SUMIF('ฐานข้อมูล(รายเดือน) ปี54 - 69'!$77:$77,Y$3,'ฐานข้อมูล(รายเดือน) ปี54 - 69'!42:42)</f>
        <v>0</v>
      </c>
      <c r="Z42" s="23">
        <f>+SUMIF('ฐานข้อมูล(รายเดือน) ปี54 - 69'!$77:$77,Z$3,'ฐานข้อมูล(รายเดือน) ปี54 - 69'!42:42)</f>
        <v>0</v>
      </c>
      <c r="AA42" s="23">
        <f>+SUMIF('ฐานข้อมูล(รายเดือน) ปี54 - 69'!$77:$77,AA$3,'ฐานข้อมูล(รายเดือน) ปี54 - 69'!42:42)</f>
        <v>0</v>
      </c>
      <c r="AB42" s="23">
        <f>+SUMIF('ฐานข้อมูล(รายเดือน) ปี54 - 69'!$77:$77,AB$3,'ฐานข้อมูล(รายเดือน) ปี54 - 69'!42:42)</f>
        <v>0</v>
      </c>
      <c r="AC42" s="23">
        <f>+SUMIF('ฐานข้อมูล(รายเดือน) ปี54 - 69'!$77:$77,AC$3,'ฐานข้อมูล(รายเดือน) ปี54 - 69'!42:42)</f>
        <v>0</v>
      </c>
      <c r="AD42" s="23">
        <f>+SUMIF('ฐานข้อมูล(รายเดือน) ปี54 - 69'!$77:$77,AD$3,'ฐานข้อมูล(รายเดือน) ปี54 - 69'!42:42)</f>
        <v>0</v>
      </c>
      <c r="AE42" s="23">
        <f>+SUMIF('ฐานข้อมูล(รายเดือน) ปี54 - 69'!$77:$77,AE$3,'ฐานข้อมูล(รายเดือน) ปี54 - 69'!42:42)</f>
        <v>0</v>
      </c>
      <c r="AF42" s="23">
        <f>+SUMIF('ฐานข้อมูล(รายเดือน) ปี54 - 69'!$77:$77,AF$3,'ฐานข้อมูล(รายเดือน) ปี54 - 69'!42:42)</f>
        <v>0</v>
      </c>
      <c r="AG42" s="23">
        <f>+SUMIF('ฐานข้อมูล(รายเดือน) ปี54 - 69'!$77:$77,AG$3,'ฐานข้อมูล(รายเดือน) ปี54 - 69'!42:42)</f>
        <v>0</v>
      </c>
      <c r="AH42" s="23">
        <f>+SUMIF('ฐานข้อมูล(รายเดือน) ปี54 - 69'!$77:$77,AH$3,'ฐานข้อมูล(รายเดือน) ปี54 - 69'!42:42)</f>
        <v>0</v>
      </c>
      <c r="AI42" s="23">
        <f>+SUMIF('ฐานข้อมูล(รายเดือน) ปี54 - 69'!$77:$77,AI$3,'ฐานข้อมูล(รายเดือน) ปี54 - 69'!42:42)</f>
        <v>0</v>
      </c>
      <c r="AJ42" s="23">
        <f>+SUMIF('ฐานข้อมูล(รายเดือน) ปี54 - 69'!$77:$77,AJ$3,'ฐานข้อมูล(รายเดือน) ปี54 - 69'!42:42)</f>
        <v>0</v>
      </c>
      <c r="AK42" s="23">
        <f>+SUMIF('ฐานข้อมูล(รายเดือน) ปี54 - 69'!$77:$77,AK$3,'ฐานข้อมูล(รายเดือน) ปี54 - 69'!42:42)</f>
        <v>0</v>
      </c>
      <c r="AL42" s="23">
        <f>+SUMIF('ฐานข้อมูล(รายเดือน) ปี54 - 69'!$77:$77,AL$3,'ฐานข้อมูล(รายเดือน) ปี54 - 69'!42:42)</f>
        <v>0</v>
      </c>
    </row>
    <row r="43" spans="1:38" ht="24" hidden="1" thickBot="1">
      <c r="A43" s="18" t="s">
        <v>62</v>
      </c>
      <c r="B43" s="20">
        <f>+SUMIF('ฐานข้อมูล(รายเดือน) ปี33-53'!$77:$77,'ฐานข้อมูล(รายปี)'!B$3:B$3,'ฐานข้อมูล(รายเดือน) ปี33-53'!43:43)</f>
        <v>29.1</v>
      </c>
      <c r="C43" s="20">
        <f>+SUMIF('ฐานข้อมูล(รายเดือน) ปี33-53'!$77:$77,'ฐานข้อมูล(รายปี)'!C$3:C$3,'ฐานข้อมูล(รายเดือน) ปี33-53'!43:43)</f>
        <v>24.099999999999998</v>
      </c>
      <c r="D43" s="20">
        <f>+SUMIF('ฐานข้อมูล(รายเดือน) ปี33-53'!$77:$77,'ฐานข้อมูล(รายปี)'!D$3:D$3,'ฐานข้อมูล(รายเดือน) ปี33-53'!43:43)</f>
        <v>8</v>
      </c>
      <c r="E43" s="20">
        <f>+SUMIF('ฐานข้อมูล(รายเดือน) ปี33-53'!$77:$77,'ฐานข้อมูล(รายปี)'!E$3:E$3,'ฐานข้อมูล(รายเดือน) ปี33-53'!43:43)</f>
        <v>0</v>
      </c>
      <c r="F43" s="20">
        <f>+SUMIF('ฐานข้อมูล(รายเดือน) ปี33-53'!$77:$77,'ฐานข้อมูล(รายปี)'!F$3:F$3,'ฐานข้อมูล(รายเดือน) ปี33-53'!43:43)</f>
        <v>0</v>
      </c>
      <c r="G43" s="20">
        <f>+SUMIF('ฐานข้อมูล(รายเดือน) ปี33-53'!$77:$77,'ฐานข้อมูล(รายปี)'!G$3:G$3,'ฐานข้อมูล(รายเดือน) ปี33-53'!43:43)</f>
        <v>0</v>
      </c>
      <c r="H43" s="20">
        <f>+SUMIF('ฐานข้อมูล(รายเดือน) ปี33-53'!$77:$77,'ฐานข้อมูล(รายปี)'!H$3:H$3,'ฐานข้อมูล(รายเดือน) ปี33-53'!43:43)</f>
        <v>0</v>
      </c>
      <c r="I43" s="20">
        <f>+SUMIF('ฐานข้อมูล(รายเดือน) ปี33-53'!$77:$77,'ฐานข้อมูล(รายปี)'!I$3:I$3,'ฐานข้อมูล(รายเดือน) ปี33-53'!43:43)</f>
        <v>0</v>
      </c>
      <c r="J43" s="20">
        <f>+SUMIF('ฐานข้อมูล(รายเดือน) ปี33-53'!$77:$77,'ฐานข้อมูล(รายปี)'!J$3:J$3,'ฐานข้อมูล(รายเดือน) ปี33-53'!43:43)</f>
        <v>0</v>
      </c>
      <c r="K43" s="20">
        <f>+SUMIF('ฐานข้อมูล(รายเดือน) ปี33-53'!$77:$77,'ฐานข้อมูล(รายปี)'!K$3:K$3,'ฐานข้อมูล(รายเดือน) ปี33-53'!43:43)</f>
        <v>0</v>
      </c>
      <c r="L43" s="20">
        <f>+SUMIF('ฐานข้อมูล(รายเดือน) ปี33-53'!$77:$77,'ฐานข้อมูล(รายปี)'!L$3:L$3,'ฐานข้อมูล(รายเดือน) ปี33-53'!43:43)</f>
        <v>0</v>
      </c>
      <c r="M43" s="20">
        <f>+SUMIF('ฐานข้อมูล(รายเดือน) ปี33-53'!$77:$77,'ฐานข้อมูล(รายปี)'!M$3:M$3,'ฐานข้อมูล(รายเดือน) ปี33-53'!43:43)</f>
        <v>0</v>
      </c>
      <c r="N43" s="20">
        <f>+SUMIF('ฐานข้อมูล(รายเดือน) ปี33-53'!$77:$77,'ฐานข้อมูล(รายปี)'!N$3:N$3,'ฐานข้อมูล(รายเดือน) ปี33-53'!43:43)</f>
        <v>0</v>
      </c>
      <c r="O43" s="20">
        <f>+SUMIF('ฐานข้อมูล(รายเดือน) ปี33-53'!$77:$77,'ฐานข้อมูล(รายปี)'!O$3:O$3,'ฐานข้อมูล(รายเดือน) ปี33-53'!43:43)</f>
        <v>0</v>
      </c>
      <c r="P43" s="20">
        <f>+SUMIF('ฐานข้อมูล(รายเดือน) ปี33-53'!$77:$77,'ฐานข้อมูล(รายปี)'!P$3:P$3,'ฐานข้อมูล(รายเดือน) ปี33-53'!43:43)</f>
        <v>0</v>
      </c>
      <c r="Q43" s="20">
        <f>+SUMIF('ฐานข้อมูล(รายเดือน) ปี33-53'!$77:$77,'ฐานข้อมูล(รายปี)'!Q$3:Q$3,'ฐานข้อมูล(รายเดือน) ปี33-53'!43:43)</f>
        <v>0</v>
      </c>
      <c r="R43" s="20">
        <f>+SUMIF('ฐานข้อมูล(รายเดือน) ปี33-53'!$77:$77,'ฐานข้อมูล(รายปี)'!R$3:R$3,'ฐานข้อมูล(รายเดือน) ปี33-53'!43:43)</f>
        <v>0</v>
      </c>
      <c r="S43" s="20">
        <f>+SUMIF('ฐานข้อมูล(รายเดือน) ปี33-53'!$77:$77,'ฐานข้อมูล(รายปี)'!S$3:S$3,'ฐานข้อมูล(รายเดือน) ปี33-53'!43:43)</f>
        <v>0</v>
      </c>
      <c r="T43" s="20">
        <f>+SUMIF('ฐานข้อมูล(รายเดือน) ปี33-53'!$77:$77,'ฐานข้อมูล(รายปี)'!T$3:T$3,'ฐานข้อมูล(รายเดือน) ปี33-53'!43:43)</f>
        <v>0</v>
      </c>
      <c r="U43" s="20">
        <f>+SUMIF('ฐานข้อมูล(รายเดือน) ปี33-53'!$77:$77,'ฐานข้อมูล(รายปี)'!U$3:U$3,'ฐานข้อมูล(รายเดือน) ปี33-53'!43:43)</f>
        <v>0</v>
      </c>
      <c r="V43" s="20">
        <f>+SUMIF('ฐานข้อมูล(รายเดือน) ปี33-53'!$77:$77,'ฐานข้อมูล(รายปี)'!V$3:V$3,'ฐานข้อมูล(รายเดือน) ปี33-53'!43:43)</f>
        <v>0</v>
      </c>
      <c r="W43" s="20">
        <f>+SUMIF('ฐานข้อมูล(รายเดือน) ปี54 - 69'!$77:$77,W$3,'ฐานข้อมูล(รายเดือน) ปี54 - 69'!43:43)</f>
        <v>0</v>
      </c>
      <c r="X43" s="20">
        <f>+SUMIF('ฐานข้อมูล(รายเดือน) ปี54 - 69'!$77:$77,X$3,'ฐานข้อมูล(รายเดือน) ปี54 - 69'!43:43)</f>
        <v>0</v>
      </c>
      <c r="Y43" s="20">
        <f>+SUMIF('ฐานข้อมูล(รายเดือน) ปี54 - 69'!$77:$77,Y$3,'ฐานข้อมูล(รายเดือน) ปี54 - 69'!43:43)</f>
        <v>0</v>
      </c>
      <c r="Z43" s="20">
        <f>+SUMIF('ฐานข้อมูล(รายเดือน) ปี54 - 69'!$77:$77,Z$3,'ฐานข้อมูล(รายเดือน) ปี54 - 69'!43:43)</f>
        <v>0</v>
      </c>
      <c r="AA43" s="20">
        <f>+SUMIF('ฐานข้อมูล(รายเดือน) ปี54 - 69'!$77:$77,AA$3,'ฐานข้อมูล(รายเดือน) ปี54 - 69'!43:43)</f>
        <v>0</v>
      </c>
      <c r="AB43" s="20">
        <f>+SUMIF('ฐานข้อมูล(รายเดือน) ปี54 - 69'!$77:$77,AB$3,'ฐานข้อมูล(รายเดือน) ปี54 - 69'!43:43)</f>
        <v>0</v>
      </c>
      <c r="AC43" s="20">
        <f>+SUMIF('ฐานข้อมูล(รายเดือน) ปี54 - 69'!$77:$77,AC$3,'ฐานข้อมูล(รายเดือน) ปี54 - 69'!43:43)</f>
        <v>0</v>
      </c>
      <c r="AD43" s="20">
        <f>+SUMIF('ฐานข้อมูล(รายเดือน) ปี54 - 69'!$77:$77,AD$3,'ฐานข้อมูล(รายเดือน) ปี54 - 69'!43:43)</f>
        <v>0</v>
      </c>
      <c r="AE43" s="20">
        <f>+SUMIF('ฐานข้อมูล(รายเดือน) ปี54 - 69'!$77:$77,AE$3,'ฐานข้อมูล(รายเดือน) ปี54 - 69'!43:43)</f>
        <v>0</v>
      </c>
      <c r="AF43" s="20">
        <f>+SUMIF('ฐานข้อมูล(รายเดือน) ปี54 - 69'!$77:$77,AF$3,'ฐานข้อมูล(รายเดือน) ปี54 - 69'!43:43)</f>
        <v>0</v>
      </c>
      <c r="AG43" s="20">
        <f>+SUMIF('ฐานข้อมูล(รายเดือน) ปี54 - 69'!$77:$77,AG$3,'ฐานข้อมูล(รายเดือน) ปี54 - 69'!43:43)</f>
        <v>0</v>
      </c>
      <c r="AH43" s="20">
        <f>+SUMIF('ฐานข้อมูล(รายเดือน) ปี54 - 69'!$77:$77,AH$3,'ฐานข้อมูล(รายเดือน) ปี54 - 69'!43:43)</f>
        <v>0</v>
      </c>
      <c r="AI43" s="20">
        <f>+SUMIF('ฐานข้อมูล(รายเดือน) ปี54 - 69'!$77:$77,AI$3,'ฐานข้อมูล(รายเดือน) ปี54 - 69'!43:43)</f>
        <v>0</v>
      </c>
      <c r="AJ43" s="20">
        <f>+SUMIF('ฐานข้อมูล(รายเดือน) ปี54 - 69'!$77:$77,AJ$3,'ฐานข้อมูล(รายเดือน) ปี54 - 69'!43:43)</f>
        <v>0</v>
      </c>
      <c r="AK43" s="20">
        <f>+SUMIF('ฐานข้อมูล(รายเดือน) ปี54 - 69'!$77:$77,AK$3,'ฐานข้อมูล(รายเดือน) ปี54 - 69'!43:43)</f>
        <v>0</v>
      </c>
      <c r="AL43" s="20">
        <f>+SUMIF('ฐานข้อมูล(รายเดือน) ปี54 - 69'!$77:$77,AL$3,'ฐานข้อมูล(รายเดือน) ปี54 - 69'!43:43)</f>
        <v>0</v>
      </c>
    </row>
    <row r="44" spans="1:38" ht="24" thickBot="1">
      <c r="A44" s="4" t="s">
        <v>63</v>
      </c>
      <c r="B44" s="5">
        <f>+SUM(B45:B47)</f>
        <v>91025.4</v>
      </c>
      <c r="C44" s="5">
        <f t="shared" ref="C44:AJ44" si="6">+SUM(C45:C47)</f>
        <v>93196</v>
      </c>
      <c r="D44" s="5">
        <f t="shared" si="6"/>
        <v>86245.799999999988</v>
      </c>
      <c r="E44" s="5">
        <f t="shared" si="6"/>
        <v>105909.8</v>
      </c>
      <c r="F44" s="5">
        <f t="shared" si="6"/>
        <v>116871.80000000002</v>
      </c>
      <c r="G44" s="5">
        <f t="shared" si="6"/>
        <v>128546.93</v>
      </c>
      <c r="H44" s="5">
        <f t="shared" si="6"/>
        <v>129542.91999999998</v>
      </c>
      <c r="I44" s="5">
        <f t="shared" si="6"/>
        <v>104159.80000000002</v>
      </c>
      <c r="J44" s="5">
        <f t="shared" si="6"/>
        <v>69338.2</v>
      </c>
      <c r="K44" s="5">
        <f t="shared" si="6"/>
        <v>68094.499999999985</v>
      </c>
      <c r="L44" s="5">
        <f t="shared" si="6"/>
        <v>87194.500000000015</v>
      </c>
      <c r="M44" s="5">
        <f t="shared" si="6"/>
        <v>92838.48</v>
      </c>
      <c r="N44" s="5">
        <f t="shared" si="6"/>
        <v>98628.555999999997</v>
      </c>
      <c r="O44" s="5">
        <f t="shared" si="6"/>
        <v>111819.022</v>
      </c>
      <c r="P44" s="5">
        <f t="shared" si="6"/>
        <v>106122.40599999999</v>
      </c>
      <c r="Q44" s="5">
        <f t="shared" si="6"/>
        <v>110403.03939300001</v>
      </c>
      <c r="R44" s="5">
        <f t="shared" si="6"/>
        <v>96232.400000000038</v>
      </c>
      <c r="S44" s="5">
        <f t="shared" si="6"/>
        <v>90625.38</v>
      </c>
      <c r="T44" s="5">
        <f t="shared" si="6"/>
        <v>99602.162999999986</v>
      </c>
      <c r="U44" s="5">
        <f t="shared" si="6"/>
        <v>80287.807000000001</v>
      </c>
      <c r="V44" s="5">
        <f t="shared" si="6"/>
        <v>97148.188000000009</v>
      </c>
      <c r="W44" s="5">
        <f t="shared" si="6"/>
        <v>102881.77399999999</v>
      </c>
      <c r="X44" s="5">
        <f t="shared" si="6"/>
        <v>118973.26700000001</v>
      </c>
      <c r="Y44" s="5">
        <f t="shared" si="6"/>
        <v>113392.675</v>
      </c>
      <c r="Z44" s="5">
        <f t="shared" si="6"/>
        <v>117739.632</v>
      </c>
      <c r="AA44" s="5">
        <f t="shared" si="6"/>
        <v>115487.977</v>
      </c>
      <c r="AB44" s="5">
        <f t="shared" si="6"/>
        <v>111540.96299999999</v>
      </c>
      <c r="AC44" s="5">
        <f t="shared" si="6"/>
        <v>104784.6657</v>
      </c>
      <c r="AD44" s="5">
        <f t="shared" si="6"/>
        <v>108722.205</v>
      </c>
      <c r="AE44" s="5">
        <f t="shared" si="6"/>
        <v>108522.58300000001</v>
      </c>
      <c r="AF44" s="5">
        <f t="shared" si="6"/>
        <v>93897.71100000001</v>
      </c>
      <c r="AG44" s="5">
        <f t="shared" si="6"/>
        <v>102394.74857725002</v>
      </c>
      <c r="AH44" s="5">
        <f t="shared" si="6"/>
        <v>110452.35799999999</v>
      </c>
      <c r="AI44" s="5">
        <f t="shared" si="6"/>
        <v>126765.124</v>
      </c>
      <c r="AJ44" s="5">
        <f t="shared" si="6"/>
        <v>117952.67875975999</v>
      </c>
      <c r="AK44" s="5">
        <f t="shared" ref="AK44:AL44" si="7">+SUM(AK45:AK47)</f>
        <v>119143.481</v>
      </c>
      <c r="AL44" s="5">
        <f t="shared" si="7"/>
        <v>9242.4279999999999</v>
      </c>
    </row>
    <row r="45" spans="1:38" ht="23.25">
      <c r="A45" s="6" t="s">
        <v>64</v>
      </c>
      <c r="B45" s="8">
        <f>+SUMIF('ฐานข้อมูล(รายเดือน) ปี33-53'!$77:$77,'ฐานข้อมูล(รายปี)'!B$3:B$3,'ฐานข้อมูล(รายเดือน) ปี33-53'!45:45)</f>
        <v>89869.2</v>
      </c>
      <c r="C45" s="8">
        <f>+SUMIF('ฐานข้อมูล(รายเดือน) ปี33-53'!$77:$77,'ฐานข้อมูล(รายปี)'!C$3:C$3,'ฐานข้อมูล(รายเดือน) ปี33-53'!45:45)</f>
        <v>91998</v>
      </c>
      <c r="D45" s="8">
        <f>+SUMIF('ฐานข้อมูล(รายเดือน) ปี33-53'!$77:$77,'ฐานข้อมูล(รายปี)'!D$3:D$3,'ฐานข้อมูล(รายเดือน) ปี33-53'!45:45)</f>
        <v>85082.4</v>
      </c>
      <c r="E45" s="8">
        <f>+SUMIF('ฐานข้อมูล(รายเดือน) ปี33-53'!$77:$77,'ฐานข้อมูล(รายปี)'!E$3:E$3,'ฐานข้อมูล(รายเดือน) ปี33-53'!45:45)</f>
        <v>104651.20000000001</v>
      </c>
      <c r="F45" s="8">
        <f>+SUMIF('ฐานข้อมูล(รายเดือน) ปี33-53'!$77:$77,'ฐานข้อมูล(รายปี)'!F$3:F$3,'ฐานข้อมูล(รายเดือน) ปี33-53'!45:45)</f>
        <v>115540.40000000001</v>
      </c>
      <c r="G45" s="8">
        <f>+SUMIF('ฐานข้อมูล(รายเดือน) ปี33-53'!$77:$77,'ฐานข้อมูล(รายปี)'!G$3:G$3,'ฐานข้อมูล(รายเดือน) ปี33-53'!45:45)</f>
        <v>127123.82999999999</v>
      </c>
      <c r="H45" s="8">
        <f>+SUMIF('ฐานข้อมูล(รายเดือน) ปี33-53'!$77:$77,'ฐานข้อมูล(รายปี)'!H$3:H$3,'ฐานข้อมูล(รายเดือน) ปี33-53'!45:45)</f>
        <v>128212.26999999999</v>
      </c>
      <c r="I45" s="8">
        <f>+SUMIF('ฐานข้อมูล(รายเดือน) ปี33-53'!$77:$77,'ฐานข้อมูล(รายปี)'!I$3:I$3,'ฐานข้อมูล(รายเดือน) ปี33-53'!45:45)</f>
        <v>102704.40000000001</v>
      </c>
      <c r="J45" s="8">
        <f>+SUMIF('ฐานข้อมูล(รายเดือน) ปี33-53'!$77:$77,'ฐานข้อมูล(รายปี)'!J$3:J$3,'ฐานข้อมูล(รายเดือน) ปี33-53'!45:45)</f>
        <v>67108.399999999994</v>
      </c>
      <c r="K45" s="8">
        <f>+SUMIF('ฐานข้อมูล(รายเดือน) ปี33-53'!$77:$77,'ฐานข้อมูล(รายปี)'!K$3:K$3,'ฐานข้อมูล(รายเดือน) ปี33-53'!45:45)</f>
        <v>66994.399999999994</v>
      </c>
      <c r="L45" s="8">
        <f>+SUMIF('ฐานข้อมูล(รายเดือน) ปี33-53'!$77:$77,'ฐานข้อมูล(รายปี)'!L$3:L$3,'ฐานข้อมูล(รายเดือน) ปี33-53'!45:45)</f>
        <v>85337.500000000015</v>
      </c>
      <c r="M45" s="8">
        <f>+SUMIF('ฐานข้อมูล(รายเดือน) ปี33-53'!$77:$77,'ฐานข้อมูล(รายปี)'!M$3:M$3,'ฐานข้อมูล(รายเดือน) ปี33-53'!45:45)</f>
        <v>91359.25</v>
      </c>
      <c r="N45" s="8">
        <f>+SUMIF('ฐานข้อมูล(รายเดือน) ปี33-53'!$77:$77,'ฐานข้อมูล(รายปี)'!N$3:N$3,'ฐานข้อมูล(รายเดือน) ปี33-53'!45:45)</f>
        <v>96326.19</v>
      </c>
      <c r="O45" s="8">
        <f>+SUMIF('ฐานข้อมูล(รายเดือน) ปี33-53'!$77:$77,'ฐานข้อมูล(รายปี)'!O$3:O$3,'ฐานข้อมูล(รายเดือน) ปี33-53'!45:45)</f>
        <v>110053.981</v>
      </c>
      <c r="P45" s="8">
        <f>+SUMIF('ฐานข้อมูล(รายเดือน) ปี33-53'!$77:$77,'ฐานข้อมูล(รายปี)'!P$3:P$3,'ฐานข้อมูล(รายเดือน) ปี33-53'!45:45)</f>
        <v>103634.97599999998</v>
      </c>
      <c r="Q45" s="8">
        <f>+SUMIF('ฐานข้อมูล(รายเดือน) ปี33-53'!$77:$77,'ฐานข้อมูล(รายปี)'!Q$3:Q$3,'ฐานข้อมูล(รายเดือน) ปี33-53'!45:45)</f>
        <v>106916.86404800002</v>
      </c>
      <c r="R45" s="8">
        <f>+SUMIF('ฐานข้อมูล(รายเดือน) ปี33-53'!$77:$77,'ฐานข้อมูล(รายปี)'!R$3:R$3,'ฐานข้อมูล(รายเดือน) ปี33-53'!45:45)</f>
        <v>93633.246000000028</v>
      </c>
      <c r="S45" s="8">
        <f>+SUMIF('ฐานข้อมูล(รายเดือน) ปี33-53'!$77:$77,'ฐานข้อมูล(รายปี)'!S$3:S$3,'ฐานข้อมูล(รายเดือน) ปี33-53'!45:45)</f>
        <v>88169.02900000001</v>
      </c>
      <c r="T45" s="8">
        <f>+SUMIF('ฐานข้อมูล(รายเดือน) ปี33-53'!$77:$77,'ฐานข้อมูล(รายปี)'!T$3:T$3,'ฐานข้อมูล(รายเดือน) ปี33-53'!45:45)</f>
        <v>96943.635999999984</v>
      </c>
      <c r="U45" s="8">
        <f>+SUMIF('ฐานข้อมูล(รายเดือน) ปี33-53'!$77:$77,'ฐานข้อมูล(รายปี)'!U$3:U$3,'ฐานข้อมูล(รายเดือน) ปี33-53'!45:45)</f>
        <v>77186.953000000009</v>
      </c>
      <c r="V45" s="8">
        <f>+SUMIF('ฐานข้อมูล(รายเดือน) ปี33-53'!$77:$77,'ฐานข้อมูล(รายปี)'!V$3:V$3,'ฐานข้อมูล(รายเดือน) ปี33-53'!45:45)</f>
        <v>93512.436000000016</v>
      </c>
      <c r="W45" s="8">
        <f>+SUMIF('ฐานข้อมูล(รายเดือน) ปี54 - 69'!$77:$77,W$3,'ฐานข้อมูล(รายเดือน) ปี54 - 69'!45:45)</f>
        <v>99968.244999999995</v>
      </c>
      <c r="X45" s="8">
        <f>+SUMIF('ฐานข้อมูล(รายเดือน) ปี54 - 69'!$77:$77,X$3,'ฐานข้อมูล(รายเดือน) ปี54 - 69'!45:45)</f>
        <v>116324.912</v>
      </c>
      <c r="Y45" s="8">
        <f>+SUMIF('ฐานข้อมูล(รายเดือน) ปี54 - 69'!$77:$77,Y$3,'ฐานข้อมูล(รายเดือน) ปี54 - 69'!45:45)</f>
        <v>110627.93400000001</v>
      </c>
      <c r="Z45" s="8">
        <f>+SUMIF('ฐานข้อมูล(รายเดือน) ปี54 - 69'!$77:$77,Z$3,'ฐานข้อมูล(รายเดือน) ปี54 - 69'!45:45)</f>
        <v>114646.504</v>
      </c>
      <c r="AA45" s="8">
        <f>+SUMIF('ฐานข้อมูล(รายเดือน) ปี54 - 69'!$77:$77,AA$3,'ฐานข้อมูล(รายเดือน) ปี54 - 69'!45:45)</f>
        <v>112210.296</v>
      </c>
      <c r="AB45" s="8">
        <f>+SUMIF('ฐานข้อมูล(รายเดือน) ปี54 - 69'!$77:$77,AB$3,'ฐานข้อมูล(รายเดือน) ปี54 - 69'!45:45)</f>
        <v>108713.82599999999</v>
      </c>
      <c r="AC45" s="8">
        <f>+SUMIF('ฐานข้อมูล(รายเดือน) ปี54 - 69'!$77:$77,AC$3,'ฐานข้อมูล(รายเดือน) ปี54 - 69'!45:45)</f>
        <v>101213.60489999999</v>
      </c>
      <c r="AD45" s="8">
        <f>+SUMIF('ฐานข้อมูล(รายเดือน) ปี54 - 69'!$77:$77,AD$3,'ฐานข้อมูล(รายเดือน) ปี54 - 69'!45:45)</f>
        <v>106341.889</v>
      </c>
      <c r="AE45" s="8">
        <f>+SUMIF('ฐานข้อมูล(รายเดือน) ปี54 - 69'!$77:$77,AE$3,'ฐานข้อมูล(รายเดือน) ปี54 - 69'!45:45)</f>
        <v>106510.45000000001</v>
      </c>
      <c r="AF45" s="8">
        <f>+SUMIF('ฐานข้อมูล(รายเดือน) ปี54 - 69'!$77:$77,AF$3,'ฐานข้อมูล(รายเดือน) ปี54 - 69'!45:45)</f>
        <v>91919.574000000008</v>
      </c>
      <c r="AG45" s="8">
        <f>+SUMIF('ฐานข้อมูล(รายเดือน) ปี54 - 69'!$77:$77,AG$3,'ฐานข้อมูล(รายเดือน) ปี54 - 69'!45:45)</f>
        <v>100640.70800000001</v>
      </c>
      <c r="AH45" s="8">
        <f>+SUMIF('ฐานข้อมูล(รายเดือน) ปี54 - 69'!$77:$77,AH$3,'ฐานข้อมูล(รายเดือน) ปี54 - 69'!45:45)</f>
        <v>108895.31999999999</v>
      </c>
      <c r="AI45" s="8">
        <f>+SUMIF('ฐานข้อมูล(รายเดือน) ปี54 - 69'!$77:$77,AI$3,'ฐานข้อมูล(รายเดือน) ปี54 - 69'!45:45)</f>
        <v>125125.667</v>
      </c>
      <c r="AJ45" s="8">
        <f>+SUMIF('ฐานข้อมูล(รายเดือน) ปี54 - 69'!$77:$77,AJ$3,'ฐานข้อมูล(รายเดือน) ปี54 - 69'!45:45)</f>
        <v>116456.21619827999</v>
      </c>
      <c r="AK45" s="8">
        <f>+SUMIF('ฐานข้อมูล(รายเดือน) ปี54 - 69'!$77:$77,AK$3,'ฐานข้อมูล(รายเดือน) ปี54 - 69'!45:45)</f>
        <v>117249.694</v>
      </c>
      <c r="AL45" s="8">
        <f>+SUMIF('ฐานข้อมูล(รายเดือน) ปี54 - 69'!$77:$77,AL$3,'ฐานข้อมูล(รายเดือน) ปี54 - 69'!45:45)</f>
        <v>9124.5939999999991</v>
      </c>
    </row>
    <row r="46" spans="1:38" ht="23.25">
      <c r="A46" s="12" t="s">
        <v>65</v>
      </c>
      <c r="B46" s="14">
        <f>+SUMIF('ฐานข้อมูล(รายเดือน) ปี33-53'!$77:$77,'ฐานข้อมูล(รายปี)'!B$3:B$3,'ฐานข้อมูล(รายเดือน) ปี33-53'!46:46)</f>
        <v>54.5</v>
      </c>
      <c r="C46" s="14">
        <f>+SUMIF('ฐานข้อมูล(รายเดือน) ปี33-53'!$77:$77,'ฐานข้อมูล(รายปี)'!C$3:C$3,'ฐานข้อมูล(รายเดือน) ปี33-53'!46:46)</f>
        <v>13.199999999999998</v>
      </c>
      <c r="D46" s="14">
        <f>+SUMIF('ฐานข้อมูล(รายเดือน) ปี33-53'!$77:$77,'ฐานข้อมูล(รายปี)'!D$3:D$3,'ฐานข้อมูล(รายเดือน) ปี33-53'!46:46)</f>
        <v>10.7</v>
      </c>
      <c r="E46" s="14">
        <f>+SUMIF('ฐานข้อมูล(รายเดือน) ปี33-53'!$77:$77,'ฐานข้อมูล(รายปี)'!E$3:E$3,'ฐานข้อมูล(รายเดือน) ปี33-53'!46:46)</f>
        <v>11.4</v>
      </c>
      <c r="F46" s="14">
        <f>+SUMIF('ฐานข้อมูล(รายเดือน) ปี33-53'!$77:$77,'ฐานข้อมูล(รายปี)'!F$3:F$3,'ฐานข้อมูล(รายเดือน) ปี33-53'!46:46)</f>
        <v>13.600000000000003</v>
      </c>
      <c r="G46" s="14">
        <f>+SUMIF('ฐานข้อมูล(รายเดือน) ปี33-53'!$77:$77,'ฐานข้อมูล(รายปี)'!G$3:G$3,'ฐานข้อมูล(รายเดือน) ปี33-53'!46:46)</f>
        <v>8.5</v>
      </c>
      <c r="H46" s="14">
        <f>+SUMIF('ฐานข้อมูล(รายเดือน) ปี33-53'!$77:$77,'ฐานข้อมูล(รายปี)'!H$3:H$3,'ฐานข้อมูล(รายเดือน) ปี33-53'!46:46)</f>
        <v>6.29</v>
      </c>
      <c r="I46" s="14">
        <f>+SUMIF('ฐานข้อมูล(รายเดือน) ปี33-53'!$77:$77,'ฐานข้อมูล(รายปี)'!I$3:I$3,'ฐานข้อมูล(รายเดือน) ปี33-53'!46:46)</f>
        <v>7.8000000000000007</v>
      </c>
      <c r="J46" s="14">
        <f>+SUMIF('ฐานข้อมูล(รายเดือน) ปี33-53'!$77:$77,'ฐานข้อมูล(รายปี)'!J$3:J$3,'ฐานข้อมูล(รายเดือน) ปี33-53'!46:46)</f>
        <v>16.7</v>
      </c>
      <c r="K46" s="14">
        <f>+SUMIF('ฐานข้อมูล(รายเดือน) ปี33-53'!$77:$77,'ฐานข้อมูล(รายปี)'!K$3:K$3,'ฐานข้อมูล(รายเดือน) ปี33-53'!46:46)</f>
        <v>36.4</v>
      </c>
      <c r="L46" s="14">
        <f>+SUMIF('ฐานข้อมูล(รายเดือน) ปี33-53'!$77:$77,'ฐานข้อมูล(รายปี)'!L$3:L$3,'ฐานข้อมูล(รายเดือน) ปี33-53'!46:46)</f>
        <v>74.999999999999986</v>
      </c>
      <c r="M46" s="14">
        <f>+SUMIF('ฐานข้อมูล(รายเดือน) ปี33-53'!$77:$77,'ฐานข้อมูล(รายปี)'!M$3:M$3,'ฐานข้อมูล(รายเดือน) ปี33-53'!46:46)</f>
        <v>82.470000000000013</v>
      </c>
      <c r="N46" s="14">
        <f>+SUMIF('ฐานข้อมูล(รายเดือน) ปี33-53'!$77:$77,'ฐานข้อมูล(รายปี)'!N$3:N$3,'ฐานข้อมูล(รายเดือน) ปี33-53'!46:46)</f>
        <v>162.97999999999996</v>
      </c>
      <c r="O46" s="14">
        <f>+SUMIF('ฐานข้อมูล(รายเดือน) ปี33-53'!$77:$77,'ฐานข้อมูล(รายปี)'!O$3:O$3,'ฐานข้อมูล(รายเดือน) ปี33-53'!46:46)</f>
        <v>215.73499999999999</v>
      </c>
      <c r="P46" s="14">
        <f>+SUMIF('ฐานข้อมูล(รายเดือน) ปี33-53'!$77:$77,'ฐานข้อมูล(รายปี)'!P$3:P$3,'ฐานข้อมูล(รายเดือน) ปี33-53'!46:46)</f>
        <v>267.27799999999996</v>
      </c>
      <c r="Q46" s="14">
        <f>+SUMIF('ฐานข้อมูล(รายเดือน) ปี33-53'!$77:$77,'ฐานข้อมูล(รายปี)'!Q$3:Q$3,'ฐานข้อมูล(รายเดือน) ปี33-53'!46:46)</f>
        <v>284.58836499999995</v>
      </c>
      <c r="R46" s="14">
        <f>+SUMIF('ฐานข้อมูล(รายเดือน) ปี33-53'!$77:$77,'ฐานข้อมูล(รายปี)'!R$3:R$3,'ฐานข้อมูล(รายเดือน) ปี33-53'!46:46)</f>
        <v>314.40700000000004</v>
      </c>
      <c r="S46" s="14">
        <f>+SUMIF('ฐานข้อมูล(รายเดือน) ปี33-53'!$77:$77,'ฐานข้อมูล(รายปี)'!S$3:S$3,'ฐานข้อมูล(รายเดือน) ปี33-53'!46:46)</f>
        <v>344.75400000000002</v>
      </c>
      <c r="T46" s="14">
        <f>+SUMIF('ฐานข้อมูล(รายเดือน) ปี33-53'!$77:$77,'ฐานข้อมูล(รายปี)'!T$3:T$3,'ฐานข้อมูล(รายเดือน) ปี33-53'!46:46)</f>
        <v>501.44200000000001</v>
      </c>
      <c r="U46" s="14">
        <f>+SUMIF('ฐานข้อมูล(รายเดือน) ปี33-53'!$77:$77,'ฐานข้อมูล(รายปี)'!U$3:U$3,'ฐานข้อมูล(รายเดือน) ปี33-53'!46:46)</f>
        <v>403.86700000000002</v>
      </c>
      <c r="V46" s="14">
        <f>+SUMIF('ฐานข้อมูล(รายเดือน) ปี33-53'!$77:$77,'ฐานข้อมูล(รายปี)'!V$3:V$3,'ฐานข้อมูล(รายเดือน) ปี33-53'!46:46)</f>
        <v>169.00199999999998</v>
      </c>
      <c r="W46" s="14">
        <f>+SUMIF('ฐานข้อมูล(รายเดือน) ปี54 - 69'!$77:$77,W$3,'ฐานข้อมูล(รายเดือน) ปี54 - 69'!46:46)</f>
        <v>240.98100000000002</v>
      </c>
      <c r="X46" s="14">
        <f>+SUMIF('ฐานข้อมูล(รายเดือน) ปี54 - 69'!$77:$77,X$3,'ฐานข้อมูล(รายเดือน) ปี54 - 69'!46:46)</f>
        <v>322.80099999999999</v>
      </c>
      <c r="Y46" s="14">
        <f>+SUMIF('ฐานข้อมูล(รายเดือน) ปี54 - 69'!$77:$77,Y$3,'ฐานข้อมูล(รายเดือน) ปี54 - 69'!46:46)</f>
        <v>253.82199999999997</v>
      </c>
      <c r="Z46" s="14">
        <f>+SUMIF('ฐานข้อมูล(รายเดือน) ปี54 - 69'!$77:$77,Z$3,'ฐานข้อมูล(รายเดือน) ปี54 - 69'!46:46)</f>
        <v>269.40600000000001</v>
      </c>
      <c r="AA46" s="14">
        <f>+SUMIF('ฐานข้อมูล(รายเดือน) ปี54 - 69'!$77:$77,AA$3,'ฐานข้อมูล(รายเดือน) ปี54 - 69'!46:46)</f>
        <v>203.84799999999998</v>
      </c>
      <c r="AB46" s="14">
        <f>+SUMIF('ฐานข้อมูล(รายเดือน) ปี54 - 69'!$77:$77,AB$3,'ฐานข้อมูล(รายเดือน) ปี54 - 69'!46:46)</f>
        <v>104.325</v>
      </c>
      <c r="AC46" s="14">
        <f>+SUMIF('ฐานข้อมูล(รายเดือน) ปี54 - 69'!$77:$77,AC$3,'ฐานข้อมูล(รายเดือน) ปี54 - 69'!46:46)</f>
        <v>90.757500000000007</v>
      </c>
      <c r="AD46" s="14">
        <f>+SUMIF('ฐานข้อมูล(รายเดือน) ปี54 - 69'!$77:$77,AD$3,'ฐานข้อมูล(รายเดือน) ปี54 - 69'!46:46)</f>
        <v>144.29300000000001</v>
      </c>
      <c r="AE46" s="14">
        <f>+SUMIF('ฐานข้อมูล(รายเดือน) ปี54 - 69'!$77:$77,AE$3,'ฐานข้อมูล(รายเดือน) ปี54 - 69'!46:46)</f>
        <v>210.30600000000001</v>
      </c>
      <c r="AF46" s="14">
        <f>+SUMIF('ฐานข้อมูล(รายเดือน) ปี54 - 69'!$77:$77,AF$3,'ฐานข้อมูล(รายเดือน) ปี54 - 69'!46:46)</f>
        <v>150.63999999999999</v>
      </c>
      <c r="AG46" s="14">
        <f>+SUMIF('ฐานข้อมูล(รายเดือน) ปี54 - 69'!$77:$77,AG$3,'ฐานข้อมูล(รายเดือน) ปี54 - 69'!46:46)</f>
        <v>261.16000000000003</v>
      </c>
      <c r="AH46" s="14">
        <f>+SUMIF('ฐานข้อมูล(รายเดือน) ปี54 - 69'!$77:$77,AH$3,'ฐานข้อมูล(รายเดือน) ปี54 - 69'!46:46)</f>
        <v>92.797999999999988</v>
      </c>
      <c r="AI46" s="14">
        <f>+SUMIF('ฐานข้อมูล(รายเดือน) ปี54 - 69'!$77:$77,AI$3,'ฐานข้อมูล(รายเดือน) ปี54 - 69'!46:46)</f>
        <v>39.541999999999994</v>
      </c>
      <c r="AJ46" s="14">
        <f>+SUMIF('ฐานข้อมูล(รายเดือน) ปี54 - 69'!$77:$77,AJ$3,'ฐานข้อมูล(รายเดือน) ปี54 - 69'!46:46)</f>
        <v>23.247089490000004</v>
      </c>
      <c r="AK46" s="14">
        <f>+SUMIF('ฐานข้อมูล(รายเดือน) ปี54 - 69'!$77:$77,AK$3,'ฐานข้อมูล(รายเดือน) ปี54 - 69'!46:46)</f>
        <v>51.157999999999994</v>
      </c>
      <c r="AL46" s="14">
        <f>+SUMIF('ฐานข้อมูล(รายเดือน) ปี54 - 69'!$77:$77,AL$3,'ฐานข้อมูล(รายเดือน) ปี54 - 69'!46:46)</f>
        <v>4.12</v>
      </c>
    </row>
    <row r="47" spans="1:38" ht="24" thickBot="1">
      <c r="A47" s="6" t="s">
        <v>120</v>
      </c>
      <c r="B47" s="8">
        <f>+SUMIF('ฐานข้อมูล(รายเดือน) ปี33-53'!$77:$77,'ฐานข้อมูล(รายปี)'!B$3:B$3,'ฐานข้อมูล(รายเดือน) ปี33-53'!47:47)</f>
        <v>1101.6999999999998</v>
      </c>
      <c r="C47" s="8">
        <f>+SUMIF('ฐานข้อมูล(รายเดือน) ปี33-53'!$77:$77,'ฐานข้อมูล(รายปี)'!C$3:C$3,'ฐานข้อมูล(รายเดือน) ปี33-53'!47:47)</f>
        <v>1184.8000000000002</v>
      </c>
      <c r="D47" s="8">
        <f>+SUMIF('ฐานข้อมูล(รายเดือน) ปี33-53'!$77:$77,'ฐานข้อมูล(รายปี)'!D$3:D$3,'ฐานข้อมูล(รายเดือน) ปี33-53'!47:47)</f>
        <v>1152.7</v>
      </c>
      <c r="E47" s="8">
        <f>+SUMIF('ฐานข้อมูล(รายเดือน) ปี33-53'!$77:$77,'ฐานข้อมูล(รายปี)'!E$3:E$3,'ฐานข้อมูล(รายเดือน) ปี33-53'!47:47)</f>
        <v>1247.1999999999998</v>
      </c>
      <c r="F47" s="8">
        <f>+SUMIF('ฐานข้อมูล(รายเดือน) ปี33-53'!$77:$77,'ฐานข้อมูล(รายปี)'!F$3:F$3,'ฐานข้อมูล(รายเดือน) ปี33-53'!47:47)</f>
        <v>1317.8000000000029</v>
      </c>
      <c r="G47" s="8">
        <f>+SUMIF('ฐานข้อมูล(รายเดือน) ปี33-53'!$77:$77,'ฐานข้อมูล(รายปี)'!G$3:G$3,'ฐานข้อมูล(รายเดือน) ปี33-53'!47:47)</f>
        <v>1414.6000000000004</v>
      </c>
      <c r="H47" s="8">
        <f>+SUMIF('ฐานข้อมูล(รายเดือน) ปี33-53'!$77:$77,'ฐานข้อมูล(รายปี)'!H$3:H$3,'ฐานข้อมูล(รายเดือน) ปี33-53'!47:47)</f>
        <v>1324.36</v>
      </c>
      <c r="I47" s="8">
        <f>+SUMIF('ฐานข้อมูล(รายเดือน) ปี33-53'!$77:$77,'ฐานข้อมูล(รายปี)'!I$3:I$3,'ฐานข้อมูล(รายเดือน) ปี33-53'!47:47)</f>
        <v>1447.6</v>
      </c>
      <c r="J47" s="8">
        <f>+SUMIF('ฐานข้อมูล(รายเดือน) ปี33-53'!$77:$77,'ฐานข้อมูล(รายปี)'!J$3:J$3,'ฐานข้อมูล(รายเดือน) ปี33-53'!47:47)</f>
        <v>2213.1</v>
      </c>
      <c r="K47" s="8">
        <f>+SUMIF('ฐานข้อมูล(รายเดือน) ปี33-53'!$77:$77,'ฐานข้อมูล(รายปี)'!K$3:K$3,'ฐานข้อมูล(รายเดือน) ปี33-53'!47:47)</f>
        <v>1063.6999999999998</v>
      </c>
      <c r="L47" s="8">
        <f>+SUMIF('ฐานข้อมูล(รายเดือน) ปี33-53'!$77:$77,'ฐานข้อมูล(รายปี)'!L$3:L$3,'ฐานข้อมูล(รายเดือน) ปี33-53'!47:47)</f>
        <v>1782</v>
      </c>
      <c r="M47" s="8">
        <f>+SUMIF('ฐานข้อมูล(รายเดือน) ปี33-53'!$77:$77,'ฐานข้อมูล(รายปี)'!M$3:M$3,'ฐานข้อมูล(รายเดือน) ปี33-53'!47:47)</f>
        <v>1396.76</v>
      </c>
      <c r="N47" s="8">
        <f>+SUMIF('ฐานข้อมูล(รายเดือน) ปี33-53'!$77:$77,'ฐานข้อมูล(รายปี)'!N$3:N$3,'ฐานข้อมูล(รายเดือน) ปี33-53'!47:47)</f>
        <v>2139.3859999999995</v>
      </c>
      <c r="O47" s="8">
        <f>+SUMIF('ฐานข้อมูล(รายเดือน) ปี33-53'!$77:$77,'ฐานข้อมูล(รายปี)'!O$3:O$3,'ฐานข้อมูล(รายเดือน) ปี33-53'!47:47)</f>
        <v>1549.306</v>
      </c>
      <c r="P47" s="8">
        <f>+SUMIF('ฐานข้อมูล(รายเดือน) ปี33-53'!$77:$77,'ฐานข้อมูล(รายปี)'!P$3:P$3,'ฐานข้อมูล(รายเดือน) ปี33-53'!47:47)</f>
        <v>2220.152</v>
      </c>
      <c r="Q47" s="8">
        <f>+SUMIF('ฐานข้อมูล(รายเดือน) ปี33-53'!$77:$77,'ฐานข้อมูล(รายปี)'!Q$3:Q$3,'ฐานข้อมูล(รายเดือน) ปี33-53'!47:47)</f>
        <v>3201.58698</v>
      </c>
      <c r="R47" s="8">
        <f>+SUMIF('ฐานข้อมูล(รายเดือน) ปี33-53'!$77:$77,'ฐานข้อมูล(รายปี)'!R$3:R$3,'ฐานข้อมูล(รายเดือน) ปี33-53'!47:47)</f>
        <v>2284.7469999999998</v>
      </c>
      <c r="S47" s="8">
        <f>+SUMIF('ฐานข้อมูล(รายเดือน) ปี33-53'!$77:$77,'ฐานข้อมูล(รายปี)'!S$3:S$3,'ฐานข้อมูล(รายเดือน) ปี33-53'!47:47)</f>
        <v>2111.5970000000002</v>
      </c>
      <c r="T47" s="8">
        <f>+SUMIF('ฐานข้อมูล(รายเดือน) ปี33-53'!$77:$77,'ฐานข้อมูล(รายปี)'!T$3:T$3,'ฐานข้อมูล(รายเดือน) ปี33-53'!47:47)</f>
        <v>2157.085</v>
      </c>
      <c r="U47" s="8">
        <f>+SUMIF('ฐานข้อมูล(รายเดือน) ปี33-53'!$77:$77,'ฐานข้อมูล(รายปี)'!U$3:U$3,'ฐานข้อมูล(รายเดือน) ปี33-53'!47:47)</f>
        <v>2696.9870000000005</v>
      </c>
      <c r="V47" s="8">
        <f>+SUMIF('ฐานข้อมูล(รายเดือน) ปี33-53'!$77:$77,'ฐานข้อมูล(รายปี)'!V$3:V$3,'ฐานข้อมูล(รายเดือน) ปี33-53'!47:47)</f>
        <v>3466.75</v>
      </c>
      <c r="W47" s="8">
        <f>+SUMIF('ฐานข้อมูล(รายเดือน) ปี54 - 69'!$77:$77,W$3,'ฐานข้อมูล(รายเดือน) ปี54 - 69'!47:47)</f>
        <v>2672.5480000000002</v>
      </c>
      <c r="X47" s="8">
        <f>+SUMIF('ฐานข้อมูล(รายเดือน) ปี54 - 69'!$77:$77,X$3,'ฐานข้อมูล(รายเดือน) ปี54 - 69'!47:47)</f>
        <v>2325.5539999999996</v>
      </c>
      <c r="Y47" s="8">
        <f>+SUMIF('ฐานข้อมูล(รายเดือน) ปี54 - 69'!$77:$77,Y$3,'ฐานข้อมูล(รายเดือน) ปี54 - 69'!47:47)</f>
        <v>2510.9190000000003</v>
      </c>
      <c r="Z47" s="8">
        <f>+SUMIF('ฐานข้อมูล(รายเดือน) ปี54 - 69'!$77:$77,Z$3,'ฐานข้อมูล(รายเดือน) ปี54 - 69'!47:47)</f>
        <v>2823.7220000000002</v>
      </c>
      <c r="AA47" s="8">
        <f>+SUMIF('ฐานข้อมูล(รายเดือน) ปี54 - 69'!$77:$77,AA$3,'ฐานข้อมูล(รายเดือน) ปี54 - 69'!47:47)</f>
        <v>3073.8330000000001</v>
      </c>
      <c r="AB47" s="8">
        <f>+SUMIF('ฐานข้อมูล(รายเดือน) ปี54 - 69'!$77:$77,AB$3,'ฐานข้อมูล(รายเดือน) ปี54 - 69'!47:47)</f>
        <v>2722.8120000000004</v>
      </c>
      <c r="AC47" s="8">
        <f>+SUMIF('ฐานข้อมูล(รายเดือน) ปี54 - 69'!$77:$77,AC$3,'ฐานข้อมูล(รายเดือน) ปี54 - 69'!47:47)</f>
        <v>3480.3033000000005</v>
      </c>
      <c r="AD47" s="8">
        <f>+SUMIF('ฐานข้อมูล(รายเดือน) ปี54 - 69'!$77:$77,AD$3,'ฐานข้อมูล(รายเดือน) ปี54 - 69'!47:47)</f>
        <v>2236.0230000000001</v>
      </c>
      <c r="AE47" s="8">
        <f>+SUMIF('ฐานข้อมูล(รายเดือน) ปี54 - 69'!$77:$77,AE$3,'ฐานข้อมูล(รายเดือน) ปี54 - 69'!47:47)</f>
        <v>1801.8269999999998</v>
      </c>
      <c r="AF47" s="8">
        <f>+SUMIF('ฐานข้อมูล(รายเดือน) ปี54 - 69'!$77:$77,AF$3,'ฐานข้อมูล(รายเดือน) ปี54 - 69'!47:47)</f>
        <v>1827.4969999999996</v>
      </c>
      <c r="AG47" s="8">
        <f>+SUMIF('ฐานข้อมูล(รายเดือน) ปี54 - 69'!$77:$77,AG$3,'ฐานข้อมูล(รายเดือน) ปี54 - 69'!47:47)</f>
        <v>1492.88057725</v>
      </c>
      <c r="AH47" s="8">
        <f>+SUMIF('ฐานข้อมูล(รายเดือน) ปี54 - 69'!$77:$77,AH$3,'ฐานข้อมูล(รายเดือน) ปี54 - 69'!47:47)</f>
        <v>1464.24</v>
      </c>
      <c r="AI47" s="8">
        <f>+SUMIF('ฐานข้อมูล(รายเดือน) ปี54 - 69'!$77:$77,AI$3,'ฐานข้อมูล(รายเดือน) ปี54 - 69'!47:47)</f>
        <v>1599.9150000000002</v>
      </c>
      <c r="AJ47" s="8">
        <f>+SUMIF('ฐานข้อมูล(รายเดือน) ปี54 - 69'!$77:$77,AJ$3,'ฐานข้อมูล(รายเดือน) ปี54 - 69'!47:47)</f>
        <v>1473.2154719900002</v>
      </c>
      <c r="AK47" s="8">
        <f>+SUMIF('ฐานข้อมูล(รายเดือน) ปี54 - 69'!$77:$77,AK$3,'ฐานข้อมูล(รายเดือน) ปี54 - 69'!47:47)</f>
        <v>1842.6289999999999</v>
      </c>
      <c r="AL47" s="8">
        <f>+SUMIF('ฐานข้อมูล(รายเดือน) ปี54 - 69'!$77:$77,AL$3,'ฐานข้อมูล(รายเดือน) ปี54 - 69'!47:47)</f>
        <v>113.714</v>
      </c>
    </row>
    <row r="48" spans="1:38" ht="24" thickBot="1">
      <c r="A48" s="24" t="s">
        <v>66</v>
      </c>
      <c r="B48" s="25">
        <f t="shared" ref="B48:AJ48" si="8">+B44+B16+B5</f>
        <v>356792.2</v>
      </c>
      <c r="C48" s="25">
        <f t="shared" si="8"/>
        <v>422996.9</v>
      </c>
      <c r="D48" s="25">
        <f t="shared" si="8"/>
        <v>449316.38</v>
      </c>
      <c r="E48" s="25">
        <f t="shared" si="8"/>
        <v>532503.60000000009</v>
      </c>
      <c r="F48" s="25">
        <f t="shared" si="8"/>
        <v>622497.80000000005</v>
      </c>
      <c r="G48" s="25">
        <f t="shared" si="8"/>
        <v>728365.73</v>
      </c>
      <c r="H48" s="25">
        <f t="shared" si="8"/>
        <v>805534.96</v>
      </c>
      <c r="I48" s="25">
        <f t="shared" si="8"/>
        <v>802947.56</v>
      </c>
      <c r="J48" s="25">
        <f t="shared" si="8"/>
        <v>723867.6</v>
      </c>
      <c r="K48" s="25">
        <f t="shared" si="8"/>
        <v>684303</v>
      </c>
      <c r="L48" s="25">
        <f t="shared" si="8"/>
        <v>717338.08599999989</v>
      </c>
      <c r="M48" s="25">
        <f t="shared" si="8"/>
        <v>770347.46399999992</v>
      </c>
      <c r="N48" s="25">
        <f t="shared" si="8"/>
        <v>851062.34228799993</v>
      </c>
      <c r="O48" s="25">
        <f t="shared" si="8"/>
        <v>986023.95424927399</v>
      </c>
      <c r="P48" s="25">
        <f t="shared" si="8"/>
        <v>1154096.3769731296</v>
      </c>
      <c r="Q48" s="25">
        <f t="shared" si="8"/>
        <v>1326948.3160667331</v>
      </c>
      <c r="R48" s="25">
        <f t="shared" si="8"/>
        <v>1427522.1633569</v>
      </c>
      <c r="S48" s="25">
        <f t="shared" si="8"/>
        <v>1497478.1352060891</v>
      </c>
      <c r="T48" s="25">
        <f t="shared" si="8"/>
        <v>1654029.5043977047</v>
      </c>
      <c r="U48" s="25">
        <f t="shared" si="8"/>
        <v>1510073.8862423631</v>
      </c>
      <c r="V48" s="25">
        <f t="shared" si="8"/>
        <v>1767678.3837056784</v>
      </c>
      <c r="W48" s="25">
        <f t="shared" si="8"/>
        <v>2018418.2411263145</v>
      </c>
      <c r="X48" s="25">
        <f t="shared" si="8"/>
        <v>2115918.7752724299</v>
      </c>
      <c r="Y48" s="25">
        <f t="shared" si="8"/>
        <v>2311294.3921098835</v>
      </c>
      <c r="Z48" s="25">
        <f t="shared" si="8"/>
        <v>2230257.2290376178</v>
      </c>
      <c r="AA48" s="25">
        <f t="shared" si="8"/>
        <v>2283910.4230058314</v>
      </c>
      <c r="AB48" s="25">
        <f t="shared" si="8"/>
        <v>2387173.5606211228</v>
      </c>
      <c r="AC48" s="25">
        <f t="shared" si="8"/>
        <v>2460689.7629638398</v>
      </c>
      <c r="AD48" s="25">
        <f t="shared" si="8"/>
        <v>2604620.0703431703</v>
      </c>
      <c r="AE48" s="25">
        <f t="shared" si="8"/>
        <v>2703240.0804585102</v>
      </c>
      <c r="AF48" s="25">
        <f t="shared" si="8"/>
        <v>2476071.6600928498</v>
      </c>
      <c r="AG48" s="25">
        <f t="shared" si="8"/>
        <v>2509759.743463601</v>
      </c>
      <c r="AH48" s="25">
        <f t="shared" si="8"/>
        <v>2780349.2472948683</v>
      </c>
      <c r="AI48" s="25">
        <f t="shared" si="8"/>
        <v>2815454.3324097437</v>
      </c>
      <c r="AJ48" s="25">
        <f t="shared" si="8"/>
        <v>2909781.3694968377</v>
      </c>
      <c r="AK48" s="25">
        <f t="shared" ref="AK48:AL48" si="9">+AK44+AK16+AK5</f>
        <v>2992154.5710103372</v>
      </c>
      <c r="AL48" s="25">
        <f t="shared" si="9"/>
        <v>201822.80785088806</v>
      </c>
    </row>
    <row r="49" spans="1:38" ht="23.25">
      <c r="A49" s="45" t="s">
        <v>67</v>
      </c>
      <c r="B49" s="46">
        <f>+SUM(B50:B55)</f>
        <v>48146.900000000009</v>
      </c>
      <c r="C49" s="46">
        <f t="shared" ref="C49:AJ49" si="10">+SUM(C50:C55)</f>
        <v>53977.1</v>
      </c>
      <c r="D49" s="46">
        <f t="shared" si="10"/>
        <v>76048.100000000006</v>
      </c>
      <c r="E49" s="46">
        <f t="shared" si="10"/>
        <v>75602.8</v>
      </c>
      <c r="F49" s="46">
        <f t="shared" si="10"/>
        <v>85047.6</v>
      </c>
      <c r="G49" s="46">
        <f t="shared" si="10"/>
        <v>86774.3</v>
      </c>
      <c r="H49" s="46">
        <f t="shared" si="10"/>
        <v>89756.24000000002</v>
      </c>
      <c r="I49" s="46">
        <f t="shared" si="10"/>
        <v>106101.4</v>
      </c>
      <c r="J49" s="46">
        <f t="shared" si="10"/>
        <v>91812.699999999983</v>
      </c>
      <c r="K49" s="46">
        <f t="shared" si="10"/>
        <v>109042.29999999999</v>
      </c>
      <c r="L49" s="46">
        <f t="shared" si="10"/>
        <v>100256.6</v>
      </c>
      <c r="M49" s="46">
        <f t="shared" si="10"/>
        <v>104616.92000000001</v>
      </c>
      <c r="N49" s="46">
        <f t="shared" si="10"/>
        <v>108375.06400000001</v>
      </c>
      <c r="O49" s="46">
        <f t="shared" si="10"/>
        <v>118484.52899999998</v>
      </c>
      <c r="P49" s="46">
        <f t="shared" si="10"/>
        <v>135747.46</v>
      </c>
      <c r="Q49" s="46">
        <f t="shared" si="10"/>
        <v>147471.698</v>
      </c>
      <c r="R49" s="46">
        <f t="shared" si="10"/>
        <v>153995.84400000004</v>
      </c>
      <c r="S49" s="46">
        <f t="shared" si="10"/>
        <v>206724.36670748459</v>
      </c>
      <c r="T49" s="46">
        <f t="shared" si="10"/>
        <v>183658.64890715198</v>
      </c>
      <c r="U49" s="46">
        <f t="shared" si="10"/>
        <v>174223.5389950081</v>
      </c>
      <c r="V49" s="46">
        <f t="shared" si="10"/>
        <v>235452.55337436998</v>
      </c>
      <c r="W49" s="46">
        <f t="shared" si="10"/>
        <v>206051.24022847001</v>
      </c>
      <c r="X49" s="46">
        <f t="shared" si="10"/>
        <v>239391.340136471</v>
      </c>
      <c r="Y49" s="46">
        <f t="shared" si="10"/>
        <v>260567.03714448004</v>
      </c>
      <c r="Z49" s="46">
        <f t="shared" si="10"/>
        <v>272643.83113409998</v>
      </c>
      <c r="AA49" s="46">
        <f t="shared" si="10"/>
        <v>336082.39435865998</v>
      </c>
      <c r="AB49" s="46">
        <f t="shared" si="10"/>
        <v>425862.51897755999</v>
      </c>
      <c r="AC49" s="46">
        <f t="shared" si="10"/>
        <v>332076.61174543994</v>
      </c>
      <c r="AD49" s="46">
        <f t="shared" si="10"/>
        <v>369512.07581975003</v>
      </c>
      <c r="AE49" s="46">
        <f t="shared" si="10"/>
        <v>357831.24768369005</v>
      </c>
      <c r="AF49" s="46">
        <f t="shared" si="10"/>
        <v>388490.43989769998</v>
      </c>
      <c r="AG49" s="46">
        <f t="shared" si="10"/>
        <v>319468.51077619998</v>
      </c>
      <c r="AH49" s="46">
        <f t="shared" si="10"/>
        <v>290924.18585059</v>
      </c>
      <c r="AI49" s="46">
        <f t="shared" si="10"/>
        <v>383084.23811527994</v>
      </c>
      <c r="AJ49" s="46">
        <f t="shared" si="10"/>
        <v>421438.36261393991</v>
      </c>
      <c r="AK49" s="46">
        <f t="shared" ref="AK49:AL49" si="11">+SUM(AK50:AK55)</f>
        <v>398971.29124713608</v>
      </c>
      <c r="AL49" s="46">
        <f t="shared" si="11"/>
        <v>67778.993273539993</v>
      </c>
    </row>
    <row r="50" spans="1:38" ht="23.25">
      <c r="A50" s="6" t="s">
        <v>68</v>
      </c>
      <c r="B50" s="8">
        <f>+SUMIF('ฐานข้อมูล(รายเดือน) ปี33-53'!$77:$77,'ฐานข้อมูล(รายปี)'!B$3:B$3,'ฐานข้อมูล(รายเดือน) ปี33-53'!50:50)</f>
        <v>29526.500000000004</v>
      </c>
      <c r="C50" s="8">
        <f>+SUMIF('ฐานข้อมูล(รายเดือน) ปี33-53'!$77:$77,'ฐานข้อมูล(รายปี)'!C$3:C$3,'ฐานข้อมูล(รายเดือน) ปี33-53'!50:50)</f>
        <v>30225.300000000003</v>
      </c>
      <c r="D50" s="8">
        <f>+SUMIF('ฐานข้อมูล(รายเดือน) ปี33-53'!$77:$77,'ฐานข้อมูล(รายปี)'!D$3:D$3,'ฐานข้อมูล(รายเดือน) ปี33-53'!50:50)</f>
        <v>42896.4</v>
      </c>
      <c r="E50" s="8">
        <f>+SUMIF('ฐานข้อมูล(รายเดือน) ปี33-53'!$77:$77,'ฐานข้อมูล(รายปี)'!E$3:E$3,'ฐานข้อมูล(รายเดือน) ปี33-53'!50:50)</f>
        <v>36700.700000000004</v>
      </c>
      <c r="F50" s="8">
        <f>+SUMIF('ฐานข้อมูล(รายเดือน) ปี33-53'!$77:$77,'ฐานข้อมูล(รายปี)'!F$3:F$3,'ฐานข้อมูล(รายเดือน) ปี33-53'!50:50)</f>
        <v>41794.400000000001</v>
      </c>
      <c r="G50" s="8">
        <f>+SUMIF('ฐานข้อมูล(รายเดือน) ปี33-53'!$77:$77,'ฐานข้อมูล(รายปี)'!G$3:G$3,'ฐานข้อมูล(รายเดือน) ปี33-53'!50:50)</f>
        <v>41249.600000000006</v>
      </c>
      <c r="H50" s="8">
        <f>+SUMIF('ฐานข้อมูล(รายเดือน) ปี33-53'!$77:$77,'ฐานข้อมูล(รายปี)'!H$3:H$3,'ฐานข้อมูล(รายเดือน) ปี33-53'!50:50)</f>
        <v>40650.100000000006</v>
      </c>
      <c r="I50" s="8">
        <f>+SUMIF('ฐานข้อมูล(รายเดือน) ปี33-53'!$77:$77,'ฐานข้อมูล(รายปี)'!I$3:I$3,'ฐานข้อมูล(รายเดือน) ปี33-53'!50:50)</f>
        <v>38101.599999999999</v>
      </c>
      <c r="J50" s="8">
        <f>+SUMIF('ฐานข้อมูล(รายเดือน) ปี33-53'!$77:$77,'ฐานข้อมูล(รายปี)'!J$3:J$3,'ฐานข้อมูล(รายเดือน) ปี33-53'!50:50)</f>
        <v>42517.799999999996</v>
      </c>
      <c r="K50" s="8">
        <f>+SUMIF('ฐานข้อมูล(รายเดือน) ปี33-53'!$77:$77,'ฐานข้อมูล(รายปี)'!K$3:K$3,'ฐานข้อมูล(รายเดือน) ปี33-53'!50:50)</f>
        <v>52678.700000000004</v>
      </c>
      <c r="L50" s="8">
        <f>+SUMIF('ฐานข้อมูล(รายเดือน) ปี33-53'!$77:$77,'ฐานข้อมูล(รายปี)'!L$3:L$3,'ฐานข้อมูล(รายเดือน) ปี33-53'!50:50)</f>
        <v>56182</v>
      </c>
      <c r="M50" s="8">
        <f>+SUMIF('ฐานข้อมูล(รายเดือน) ปี33-53'!$77:$77,'ฐานข้อมูล(รายปี)'!M$3:M$3,'ฐานข้อมูล(รายเดือน) ปี33-53'!50:50)</f>
        <v>45482.23</v>
      </c>
      <c r="N50" s="8">
        <f>+SUMIF('ฐานข้อมูล(รายเดือน) ปี33-53'!$77:$77,'ฐานข้อมูล(รายปี)'!N$3:N$3,'ฐานข้อมูล(รายเดือน) ปี33-53'!50:50)</f>
        <v>46964.772000000004</v>
      </c>
      <c r="O50" s="8">
        <f>+SUMIF('ฐานข้อมูล(รายเดือน) ปี33-53'!$77:$77,'ฐานข้อมูล(รายปี)'!O$3:O$3,'ฐานข้อมูล(รายเดือน) ปี33-53'!50:50)</f>
        <v>50771.731999999996</v>
      </c>
      <c r="P50" s="8">
        <f>+SUMIF('ฐานข้อมูล(รายเดือน) ปี33-53'!$77:$77,'ฐานข้อมูล(รายปี)'!P$3:P$3,'ฐานข้อมูล(รายเดือน) ปี33-53'!50:50)</f>
        <v>49085.647000000004</v>
      </c>
      <c r="Q50" s="8">
        <f>+SUMIF('ฐานข้อมูล(รายเดือน) ปี33-53'!$77:$77,'ฐานข้อมูล(รายปี)'!Q$3:Q$3,'ฐานข้อมูล(รายเดือน) ปี33-53'!50:50)</f>
        <v>60663.582999999999</v>
      </c>
      <c r="R50" s="8">
        <f>+SUMIF('ฐานข้อมูล(รายเดือน) ปี33-53'!$77:$77,'ฐานข้อมูล(รายปี)'!R$3:R$3,'ฐานข้อมูล(รายเดือน) ปี33-53'!50:50)</f>
        <v>73500</v>
      </c>
      <c r="S50" s="8">
        <f>+SUMIF('ฐานข้อมูล(รายเดือน) ปี33-53'!$77:$77,'ฐานข้อมูล(รายปี)'!S$3:S$3,'ฐานข้อมูล(รายเดือน) ปี33-53'!50:50)</f>
        <v>80592.964640954611</v>
      </c>
      <c r="T50" s="8">
        <f>+SUMIF('ฐานข้อมูล(รายเดือน) ปี33-53'!$77:$77,'ฐานข้อมูล(รายปี)'!T$3:T$3,'ฐานข้อมูล(รายเดือน) ปี33-53'!50:50)</f>
        <v>77546.315384351983</v>
      </c>
      <c r="U50" s="8">
        <f>+SUMIF('ฐานข้อมูล(รายเดือน) ปี33-53'!$77:$77,'ฐานข้อมูล(รายปี)'!U$3:U$3,'ฐานข้อมูล(รายเดือน) ปี33-53'!50:50)</f>
        <v>83761.188179008095</v>
      </c>
      <c r="V50" s="8">
        <f>+SUMIF('ฐานข้อมูล(รายเดือน) ปี33-53'!$77:$77,'ฐานข้อมูล(รายปี)'!V$3:V$3,'ฐานข้อมูล(รายเดือน) ปี33-53'!50:50)</f>
        <v>140030.89635836997</v>
      </c>
      <c r="W50" s="8">
        <f>+SUMIF('ฐานข้อมูล(รายเดือน) ปี54 - 69'!$77:$77,W$3,'ฐานข้อมูล(รายเดือน) ปี54 - 69'!50:50)</f>
        <v>102687.28521347001</v>
      </c>
      <c r="X50" s="8">
        <f>+SUMIF('ฐานข้อมูล(รายเดือน) ปี54 - 69'!$77:$77,X$3,'ฐานข้อมูล(รายเดือน) ปี54 - 69'!50:50)</f>
        <v>112268.33907245001</v>
      </c>
      <c r="Y50" s="8">
        <f>+SUMIF('ฐานข้อมูล(รายเดือน) ปี54 - 69'!$77:$77,Y$3,'ฐานข้อมูล(รายเดือน) ปี54 - 69'!50:50)</f>
        <v>152670.66907666001</v>
      </c>
      <c r="Z50" s="8">
        <f>+SUMIF('ฐานข้อมูล(รายเดือน) ปี54 - 69'!$77:$77,Z$3,'ฐานข้อมูล(รายเดือน) ปี54 - 69'!50:50)</f>
        <v>130526.54523455001</v>
      </c>
      <c r="AA50" s="8">
        <f>+SUMIF('ฐานข้อมูล(รายเดือน) ปี54 - 69'!$77:$77,AA$3,'ฐานข้อมูล(รายเดือน) ปี54 - 69'!50:50)</f>
        <v>169234.46986995998</v>
      </c>
      <c r="AB50" s="8">
        <f>+SUMIF('ฐานข้อมูล(รายเดือน) ปี54 - 69'!$77:$77,AB$3,'ฐานข้อมูล(รายเดือน) ปี54 - 69'!50:50)</f>
        <v>285374.56147648999</v>
      </c>
      <c r="AC50" s="8">
        <f>+SUMIF('ฐานข้อมูล(รายเดือน) ปี54 - 69'!$77:$77,AC$3,'ฐานข้อมูล(รายเดือน) ปี54 - 69'!50:50)</f>
        <v>159345.73671964998</v>
      </c>
      <c r="AD50" s="8">
        <f>+SUMIF('ฐานข้อมูล(รายเดือน) ปี54 - 69'!$77:$77,AD$3,'ฐานข้อมูล(รายเดือน) ปี54 - 69'!50:50)</f>
        <v>201003.41432395999</v>
      </c>
      <c r="AE50" s="8">
        <f>+SUMIF('ฐานข้อมูล(รายเดือน) ปี54 - 69'!$77:$77,AE$3,'ฐานข้อมูล(รายเดือน) ปี54 - 69'!50:50)</f>
        <v>178455.05858569004</v>
      </c>
      <c r="AF50" s="8">
        <f>+SUMIF('ฐานข้อมูล(รายเดือน) ปี54 - 69'!$77:$77,AF$3,'ฐานข้อมูล(รายเดือน) ปี54 - 69'!50:50)</f>
        <v>189322.54208470002</v>
      </c>
      <c r="AG50" s="8">
        <f>+SUMIF('ฐานข้อมูล(รายเดือน) ปี54 - 69'!$77:$77,AG$3,'ฐานข้อมูล(รายเดือน) ปี54 - 69'!50:50)</f>
        <v>152162.32986810995</v>
      </c>
      <c r="AH50" s="8">
        <f>+SUMIF('ฐานข้อมูล(รายเดือน) ปี54 - 69'!$77:$77,AH$3,'ฐานข้อมูล(รายเดือน) ปี54 - 69'!50:50)</f>
        <v>139212.96188259</v>
      </c>
      <c r="AI50" s="8">
        <f>+SUMIF('ฐานข้อมูล(รายเดือน) ปี54 - 69'!$77:$77,AI$3,'ฐานข้อมูล(รายเดือน) ปี54 - 69'!50:50)</f>
        <v>223562.74241023001</v>
      </c>
      <c r="AJ50" s="8">
        <f>+SUMIF('ฐานข้อมูล(รายเดือน) ปี54 - 69'!$77:$77,AJ$3,'ฐานข้อมูล(รายเดือน) ปี54 - 69'!50:50)</f>
        <v>187478.21259478998</v>
      </c>
      <c r="AK50" s="8">
        <f>+SUMIF('ฐานข้อมูล(รายเดือน) ปี54 - 69'!$77:$77,AK$3,'ฐานข้อมูล(รายเดือน) ปี54 - 69'!50:50)</f>
        <v>208809.37295401999</v>
      </c>
      <c r="AL50" s="8">
        <f>+SUMIF('ฐานข้อมูล(รายเดือน) ปี54 - 69'!$77:$77,AL$3,'ฐานข้อมูล(รายเดือน) ปี54 - 69'!50:50)</f>
        <v>14377.886305539998</v>
      </c>
    </row>
    <row r="51" spans="1:38" ht="23.25">
      <c r="A51" s="12" t="s">
        <v>69</v>
      </c>
      <c r="B51" s="14">
        <f>+SUMIF('ฐานข้อมูล(รายเดือน) ปี33-53'!$77:$77,'ฐานข้อมูล(รายปี)'!B$3:B$3,'ฐานข้อมูล(รายเดือน) ปี33-53'!51:51)</f>
        <v>0</v>
      </c>
      <c r="C51" s="14">
        <f>+SUMIF('ฐานข้อมูล(รายเดือน) ปี33-53'!$77:$77,'ฐานข้อมูล(รายปี)'!C$3:C$3,'ฐานข้อมูล(รายเดือน) ปี33-53'!51:51)</f>
        <v>0</v>
      </c>
      <c r="D51" s="14">
        <f>+SUMIF('ฐานข้อมูล(รายเดือน) ปี33-53'!$77:$77,'ฐานข้อมูล(รายปี)'!D$3:D$3,'ฐานข้อมูล(รายเดือน) ปี33-53'!51:51)</f>
        <v>0</v>
      </c>
      <c r="E51" s="14">
        <f>+SUMIF('ฐานข้อมูล(รายเดือน) ปี33-53'!$77:$77,'ฐานข้อมูล(รายปี)'!E$3:E$3,'ฐานข้อมูล(รายเดือน) ปี33-53'!51:51)</f>
        <v>0</v>
      </c>
      <c r="F51" s="14">
        <f>+SUMIF('ฐานข้อมูล(รายเดือน) ปี33-53'!$77:$77,'ฐานข้อมูล(รายปี)'!F$3:F$3,'ฐานข้อมูล(รายเดือน) ปี33-53'!51:51)</f>
        <v>0</v>
      </c>
      <c r="G51" s="14">
        <f>+SUMIF('ฐานข้อมูล(รายเดือน) ปี33-53'!$77:$77,'ฐานข้อมูล(รายปี)'!G$3:G$3,'ฐานข้อมูล(รายเดือน) ปี33-53'!51:51)</f>
        <v>0</v>
      </c>
      <c r="H51" s="14">
        <f>+SUMIF('ฐานข้อมูล(รายเดือน) ปี33-53'!$77:$77,'ฐานข้อมูล(รายปี)'!H$3:H$3,'ฐานข้อมูล(รายเดือน) ปี33-53'!51:51)</f>
        <v>0</v>
      </c>
      <c r="I51" s="14">
        <f>+SUMIF('ฐานข้อมูล(รายเดือน) ปี33-53'!$77:$77,'ฐานข้อมูล(รายปี)'!I$3:I$3,'ฐานข้อมูล(รายเดือน) ปี33-53'!51:51)</f>
        <v>0</v>
      </c>
      <c r="J51" s="14">
        <f>+SUMIF('ฐานข้อมูล(รายเดือน) ปี33-53'!$77:$77,'ฐานข้อมูล(รายปี)'!J$3:J$3,'ฐานข้อมูล(รายเดือน) ปี33-53'!51:51)</f>
        <v>0</v>
      </c>
      <c r="K51" s="14">
        <f>+SUMIF('ฐานข้อมูล(รายเดือน) ปี33-53'!$77:$77,'ฐานข้อมูล(รายปี)'!K$3:K$3,'ฐานข้อมูล(รายเดือน) ปี33-53'!51:51)</f>
        <v>0</v>
      </c>
      <c r="L51" s="14">
        <f>+SUMIF('ฐานข้อมูล(รายเดือน) ปี33-53'!$77:$77,'ฐานข้อมูล(รายปี)'!L$3:L$3,'ฐานข้อมูล(รายเดือน) ปี33-53'!51:51)</f>
        <v>0</v>
      </c>
      <c r="M51" s="14">
        <f>+SUMIF('ฐานข้อมูล(รายเดือน) ปี33-53'!$77:$77,'ฐานข้อมูล(รายปี)'!M$3:M$3,'ฐานข้อมูล(รายเดือน) ปี33-53'!51:51)</f>
        <v>0</v>
      </c>
      <c r="N51" s="14">
        <f>+SUMIF('ฐานข้อมูล(รายเดือน) ปี33-53'!$77:$77,'ฐานข้อมูล(รายปี)'!N$3:N$3,'ฐานข้อมูล(รายเดือน) ปี33-53'!51:51)</f>
        <v>2483.0990000000006</v>
      </c>
      <c r="O51" s="14">
        <f>+SUMIF('ฐานข้อมูล(รายเดือน) ปี33-53'!$77:$77,'ฐานข้อมูล(รายปี)'!O$3:O$3,'ฐานข้อมูล(รายเดือน) ปี33-53'!51:51)</f>
        <v>3598.8370000000004</v>
      </c>
      <c r="P51" s="14">
        <f>+SUMIF('ฐานข้อมูล(รายเดือน) ปี33-53'!$77:$77,'ฐานข้อมูล(รายปี)'!P$3:P$3,'ฐานข้อมูล(รายเดือน) ปี33-53'!51:51)</f>
        <v>2976.1329999999998</v>
      </c>
      <c r="Q51" s="14">
        <f>+SUMIF('ฐานข้อมูล(รายเดือน) ปี33-53'!$77:$77,'ฐานข้อมูล(รายปี)'!Q$3:Q$3,'ฐานข้อมูล(รายเดือน) ปี33-53'!51:51)</f>
        <v>3210.2249999999999</v>
      </c>
      <c r="R51" s="14">
        <f>+SUMIF('ฐานข้อมูล(รายเดือน) ปี33-53'!$77:$77,'ฐานข้อมูล(รายปี)'!R$3:R$3,'ฐานข้อมูล(รายเดือน) ปี33-53'!51:51)</f>
        <v>3330.3629999999998</v>
      </c>
      <c r="S51" s="14">
        <f>+SUMIF('ฐานข้อมูล(รายเดือน) ปี33-53'!$77:$77,'ฐานข้อมูล(รายปี)'!S$3:S$3,'ฐานข้อมูล(รายเดือน) ปี33-53'!51:51)</f>
        <v>3052.0312270000004</v>
      </c>
      <c r="T51" s="14">
        <f>+SUMIF('ฐานข้อมูล(รายเดือน) ปี33-53'!$77:$77,'ฐานข้อมูล(รายปี)'!T$3:T$3,'ฐานข้อมูล(รายเดือน) ปี33-53'!51:51)</f>
        <v>4682.3334089999998</v>
      </c>
      <c r="U51" s="14">
        <f>+SUMIF('ฐานข้อมูล(รายเดือน) ปี33-53'!$77:$77,'ฐานข้อมูล(รายปี)'!U$3:U$3,'ฐานข้อมูล(รายเดือน) ปี33-53'!51:51)</f>
        <v>3821.680816</v>
      </c>
      <c r="V51" s="14">
        <f>+SUMIF('ฐานข้อมูล(รายเดือน) ปี33-53'!$77:$77,'ฐานข้อมูล(รายปี)'!V$3:V$3,'ฐานข้อมูล(รายเดือน) ปี33-53'!51:51)</f>
        <v>3868.4370160000003</v>
      </c>
      <c r="W51" s="14">
        <f>+SUMIF('ฐานข้อมูล(รายเดือน) ปี54 - 69'!$77:$77,W$3,'ฐานข้อมูล(รายเดือน) ปี54 - 69'!51:51)</f>
        <v>4569.225015</v>
      </c>
      <c r="X51" s="14">
        <f>+SUMIF('ฐานข้อมูล(รายเดือน) ปี54 - 69'!$77:$77,X$3,'ฐานข้อมูล(รายเดือน) ปี54 - 69'!51:51)</f>
        <v>4374.258996999999</v>
      </c>
      <c r="Y51" s="14">
        <f>+SUMIF('ฐานข้อมูล(รายเดือน) ปี54 - 69'!$77:$77,Y$3,'ฐานข้อมูล(รายเดือน) ปี54 - 69'!51:51)</f>
        <v>6448.287883</v>
      </c>
      <c r="Z51" s="14">
        <f>+SUMIF('ฐานข้อมูล(รายเดือน) ปี54 - 69'!$77:$77,Z$3,'ฐานข้อมูล(รายเดือน) ปี54 - 69'!51:51)</f>
        <v>5426.6806142499991</v>
      </c>
      <c r="AA51" s="14">
        <f>+SUMIF('ฐานข้อมูล(รายเดือน) ปี54 - 69'!$77:$77,AA$3,'ฐานข้อมูล(รายเดือน) ปี54 - 69'!51:51)</f>
        <v>5594.6144887</v>
      </c>
      <c r="AB51" s="14">
        <f>+SUMIF('ฐานข้อมูล(รายเดือน) ปี54 - 69'!$77:$77,AB$3,'ฐานข้อมูล(รายเดือน) ปี54 - 69'!51:51)</f>
        <v>6761.3631010700001</v>
      </c>
      <c r="AC51" s="14">
        <f>+SUMIF('ฐานข้อมูล(รายเดือน) ปี54 - 69'!$77:$77,AC$3,'ฐานข้อมูล(รายเดือน) ปี54 - 69'!51:51)</f>
        <v>10465.479008170001</v>
      </c>
      <c r="AD51" s="14">
        <f>+SUMIF('ฐานข้อมูล(รายเดือน) ปี54 - 69'!$77:$77,AD$3,'ฐานข้อมูล(รายเดือน) ปี54 - 69'!51:51)</f>
        <v>11467.95</v>
      </c>
      <c r="AE51" s="14">
        <f>+SUMIF('ฐานข้อมูล(รายเดือน) ปี54 - 69'!$77:$77,AE$3,'ฐานข้อมูล(รายเดือน) ปี54 - 69'!51:51)</f>
        <v>10217.016098000002</v>
      </c>
      <c r="AF51" s="14">
        <f>+SUMIF('ฐานข้อมูล(รายเดือน) ปี54 - 69'!$77:$77,AF$3,'ฐานข้อมูล(รายเดือน) ปี54 - 69'!51:51)</f>
        <v>10307.168413000001</v>
      </c>
      <c r="AG51" s="14">
        <f>+SUMIF('ฐานข้อมูล(รายเดือน) ปี54 - 69'!$77:$77,AG$3,'ฐานข้อมูล(รายเดือน) ปี54 - 69'!51:51)</f>
        <v>7236.3089080899999</v>
      </c>
      <c r="AH51" s="14">
        <f>+SUMIF('ฐานข้อมูล(รายเดือน) ปี54 - 69'!$77:$77,AH$3,'ฐานข้อมูล(รายเดือน) ปี54 - 69'!51:51)</f>
        <v>8052.914968</v>
      </c>
      <c r="AI51" s="14">
        <f>+SUMIF('ฐานข้อมูล(รายเดือน) ปี54 - 69'!$77:$77,AI$3,'ฐานข้อมูล(รายเดือน) ปี54 - 69'!51:51)</f>
        <v>9129.8757050499989</v>
      </c>
      <c r="AJ51" s="14">
        <f>+SUMIF('ฐานข้อมูล(รายเดือน) ปี54 - 69'!$77:$77,AJ$3,'ฐานข้อมูล(รายเดือน) ปี54 - 69'!51:51)</f>
        <v>14453.660019149997</v>
      </c>
      <c r="AK51" s="14">
        <f>+SUMIF('ฐานข้อมูล(รายเดือน) ปี54 - 69'!$77:$77,AK$3,'ฐานข้อมูล(รายเดือน) ปี54 - 69'!51:51)</f>
        <v>12782.936293116098</v>
      </c>
      <c r="AL51" s="14">
        <f>+SUMIF('ฐานข้อมูล(รายเดือน) ปี54 - 69'!$77:$77,AL$3,'ฐานข้อมูล(รายเดือน) ปี54 - 69'!51:51)</f>
        <v>265.25396799999999</v>
      </c>
    </row>
    <row r="52" spans="1:38" ht="23.25" hidden="1">
      <c r="A52" s="6" t="s">
        <v>154</v>
      </c>
      <c r="B52" s="8">
        <f>+SUMIF('ฐานข้อมูล(รายเดือน) ปี33-53'!$77:$77,'ฐานข้อมูล(รายปี)'!B$3:B$3,'ฐานข้อมูล(รายเดือน) ปี33-53'!52:52)</f>
        <v>0</v>
      </c>
      <c r="C52" s="8">
        <f>+SUMIF('ฐานข้อมูล(รายเดือน) ปี33-53'!$77:$77,'ฐานข้อมูล(รายปี)'!C$3:C$3,'ฐานข้อมูล(รายเดือน) ปี33-53'!52:52)</f>
        <v>0</v>
      </c>
      <c r="D52" s="8">
        <f>+SUMIF('ฐานข้อมูล(รายเดือน) ปี33-53'!$77:$77,'ฐานข้อมูล(รายปี)'!D$3:D$3,'ฐานข้อมูล(รายเดือน) ปี33-53'!52:52)</f>
        <v>0</v>
      </c>
      <c r="E52" s="8">
        <f>+SUMIF('ฐานข้อมูล(รายเดือน) ปี33-53'!$77:$77,'ฐานข้อมูล(รายปี)'!E$3:E$3,'ฐานข้อมูล(รายเดือน) ปี33-53'!52:52)</f>
        <v>0</v>
      </c>
      <c r="F52" s="8">
        <f>+SUMIF('ฐานข้อมูล(รายเดือน) ปี33-53'!$77:$77,'ฐานข้อมูล(รายปี)'!F$3:F$3,'ฐานข้อมูล(รายเดือน) ปี33-53'!52:52)</f>
        <v>0</v>
      </c>
      <c r="G52" s="8">
        <f>+SUMIF('ฐานข้อมูล(รายเดือน) ปี33-53'!$77:$77,'ฐานข้อมูล(รายปี)'!G$3:G$3,'ฐานข้อมูล(รายเดือน) ปี33-53'!52:52)</f>
        <v>0</v>
      </c>
      <c r="H52" s="8">
        <f>+SUMIF('ฐานข้อมูล(รายเดือน) ปี33-53'!$77:$77,'ฐานข้อมูล(รายปี)'!H$3:H$3,'ฐานข้อมูล(รายเดือน) ปี33-53'!52:52)</f>
        <v>0</v>
      </c>
      <c r="I52" s="8">
        <f>+SUMIF('ฐานข้อมูล(รายเดือน) ปี33-53'!$77:$77,'ฐานข้อมูล(รายปี)'!I$3:I$3,'ฐานข้อมูล(รายเดือน) ปี33-53'!52:52)</f>
        <v>0</v>
      </c>
      <c r="J52" s="8">
        <f>+SUMIF('ฐานข้อมูล(รายเดือน) ปี33-53'!$77:$77,'ฐานข้อมูล(รายปี)'!J$3:J$3,'ฐานข้อมูล(รายเดือน) ปี33-53'!52:52)</f>
        <v>0</v>
      </c>
      <c r="K52" s="8">
        <f>+SUMIF('ฐานข้อมูล(รายเดือน) ปี33-53'!$77:$77,'ฐานข้อมูล(รายปี)'!K$3:K$3,'ฐานข้อมูล(รายเดือน) ปี33-53'!52:52)</f>
        <v>0</v>
      </c>
      <c r="L52" s="8">
        <f>+SUMIF('ฐานข้อมูล(รายเดือน) ปี33-53'!$77:$77,'ฐานข้อมูล(รายปี)'!L$3:L$3,'ฐานข้อมูล(รายเดือน) ปี33-53'!52:52)</f>
        <v>0</v>
      </c>
      <c r="M52" s="8">
        <f>+SUMIF('ฐานข้อมูล(รายเดือน) ปี33-53'!$77:$77,'ฐานข้อมูล(รายปี)'!M$3:M$3,'ฐานข้อมูล(รายเดือน) ปี33-53'!52:52)</f>
        <v>0</v>
      </c>
      <c r="N52" s="8">
        <f>+SUMIF('ฐานข้อมูล(รายเดือน) ปี33-53'!$77:$77,'ฐานข้อมูล(รายปี)'!N$3:N$3,'ฐานข้อมูล(รายเดือน) ปี33-53'!52:52)</f>
        <v>0</v>
      </c>
      <c r="O52" s="8">
        <f>+SUMIF('ฐานข้อมูล(รายเดือน) ปี33-53'!$77:$77,'ฐานข้อมูล(รายปี)'!O$3:O$3,'ฐานข้อมูล(รายเดือน) ปี33-53'!52:52)</f>
        <v>0</v>
      </c>
      <c r="P52" s="8">
        <f>+SUMIF('ฐานข้อมูล(รายเดือน) ปี33-53'!$77:$77,'ฐานข้อมูล(รายปี)'!P$3:P$3,'ฐานข้อมูล(รายเดือน) ปี33-53'!52:52)</f>
        <v>25075</v>
      </c>
      <c r="Q52" s="8">
        <f>+SUMIF('ฐานข้อมูล(รายเดือน) ปี33-53'!$77:$77,'ฐานข้อมูล(รายปี)'!Q$3:Q$3,'ฐานข้อมูล(รายเดือน) ปี33-53'!52:52)</f>
        <v>0</v>
      </c>
      <c r="R52" s="8">
        <f>+SUMIF('ฐานข้อมูล(รายเดือน) ปี33-53'!$77:$77,'ฐานข้อมูล(รายปี)'!R$3:R$3,'ฐานข้อมูล(รายเดือน) ปี33-53'!52:52)</f>
        <v>0</v>
      </c>
      <c r="S52" s="8">
        <f>+SUMIF('ฐานข้อมูล(รายเดือน) ปี33-53'!$77:$77,'ฐานข้อมูล(รายปี)'!S$3:S$3,'ฐานข้อมูล(รายเดือน) ปี33-53'!52:52)</f>
        <v>0</v>
      </c>
      <c r="T52" s="8">
        <f>+SUMIF('ฐานข้อมูล(รายเดือน) ปี33-53'!$77:$77,'ฐานข้อมูล(รายปี)'!T$3:T$3,'ฐานข้อมูล(รายเดือน) ปี33-53'!52:52)</f>
        <v>0</v>
      </c>
      <c r="U52" s="8">
        <f>+SUMIF('ฐานข้อมูล(รายเดือน) ปี33-53'!$77:$77,'ฐานข้อมูล(รายปี)'!U$3:U$3,'ฐานข้อมูล(รายเดือน) ปี33-53'!52:52)</f>
        <v>0</v>
      </c>
      <c r="V52" s="8">
        <f>+SUMIF('ฐานข้อมูล(รายเดือน) ปี33-53'!$77:$77,'ฐานข้อมูล(รายปี)'!V$3:V$3,'ฐานข้อมูล(รายเดือน) ปี33-53'!52:52)</f>
        <v>0</v>
      </c>
      <c r="W52" s="8">
        <f>+SUMIF('ฐานข้อมูล(รายเดือน) ปี54 - 69'!$77:$77,W$3,'ฐานข้อมูล(รายเดือน) ปี54 - 69'!52:52)</f>
        <v>0</v>
      </c>
      <c r="X52" s="8">
        <f>+SUMIF('ฐานข้อมูล(รายเดือน) ปี54 - 69'!$77:$77,X$3,'ฐานข้อมูล(รายเดือน) ปี54 - 69'!52:52)</f>
        <v>0</v>
      </c>
      <c r="Y52" s="8">
        <f>+SUMIF('ฐานข้อมูล(รายเดือน) ปี54 - 69'!$77:$77,Y$3,'ฐานข้อมูล(รายเดือน) ปี54 - 69'!52:52)</f>
        <v>0</v>
      </c>
      <c r="Z52" s="8">
        <f>+SUMIF('ฐานข้อมูล(รายเดือน) ปี54 - 69'!$77:$77,Z$3,'ฐานข้อมูล(รายเดือน) ปี54 - 69'!52:52)</f>
        <v>0</v>
      </c>
      <c r="AA52" s="8">
        <f>+SUMIF('ฐานข้อมูล(รายเดือน) ปี54 - 69'!$77:$77,AA$3,'ฐานข้อมูล(รายเดือน) ปี54 - 69'!52:52)</f>
        <v>0</v>
      </c>
      <c r="AB52" s="8">
        <f>+SUMIF('ฐานข้อมูล(รายเดือน) ปี54 - 69'!$77:$77,AB$3,'ฐานข้อมูล(รายเดือน) ปี54 - 69'!52:52)</f>
        <v>0</v>
      </c>
      <c r="AC52" s="8">
        <f>+SUMIF('ฐานข้อมูล(รายเดือน) ปี54 - 69'!$77:$77,AC$3,'ฐานข้อมูล(รายเดือน) ปี54 - 69'!52:52)</f>
        <v>0</v>
      </c>
      <c r="AD52" s="8">
        <f>+SUMIF('ฐานข้อมูล(รายเดือน) ปี54 - 69'!$77:$77,AD$3,'ฐานข้อมูล(รายเดือน) ปี54 - 69'!52:52)</f>
        <v>0</v>
      </c>
      <c r="AE52" s="8">
        <f>+SUMIF('ฐานข้อมูล(รายเดือน) ปี54 - 69'!$77:$77,AE$3,'ฐานข้อมูล(รายเดือน) ปี54 - 69'!52:52)</f>
        <v>0</v>
      </c>
      <c r="AF52" s="8">
        <f>+SUMIF('ฐานข้อมูล(รายเดือน) ปี54 - 69'!$77:$77,AF$3,'ฐานข้อมูล(รายเดือน) ปี54 - 69'!52:52)</f>
        <v>0</v>
      </c>
      <c r="AG52" s="8">
        <f>+SUMIF('ฐานข้อมูล(รายเดือน) ปี54 - 69'!$77:$77,AG$3,'ฐานข้อมูล(รายเดือน) ปี54 - 69'!52:52)</f>
        <v>0</v>
      </c>
      <c r="AH52" s="8">
        <f>+SUMIF('ฐานข้อมูล(รายเดือน) ปี54 - 69'!$77:$77,AH$3,'ฐานข้อมูล(รายเดือน) ปี54 - 69'!52:52)</f>
        <v>0</v>
      </c>
      <c r="AI52" s="8">
        <f>+SUMIF('ฐานข้อมูล(รายเดือน) ปี54 - 69'!$77:$77,AI$3,'ฐานข้อมูล(รายเดือน) ปี54 - 69'!52:52)</f>
        <v>0</v>
      </c>
      <c r="AJ52" s="8">
        <f>+SUMIF('ฐานข้อมูล(รายเดือน) ปี54 - 69'!$77:$77,AJ$3,'ฐานข้อมูล(รายเดือน) ปี54 - 69'!52:52)</f>
        <v>0</v>
      </c>
      <c r="AK52" s="8">
        <f>+SUMIF('ฐานข้อมูล(รายเดือน) ปี54 - 69'!$77:$77,AK$3,'ฐานข้อมูล(รายเดือน) ปี54 - 69'!52:52)</f>
        <v>0</v>
      </c>
      <c r="AL52" s="8">
        <f>+SUMIF('ฐานข้อมูล(รายเดือน) ปี54 - 69'!$77:$77,AL$3,'ฐานข้อมูล(รายเดือน) ปี54 - 69'!52:52)</f>
        <v>0</v>
      </c>
    </row>
    <row r="53" spans="1:38" ht="23.25" hidden="1">
      <c r="A53" s="12" t="s">
        <v>71</v>
      </c>
      <c r="B53" s="14">
        <f>+SUMIF('ฐานข้อมูล(รายเดือน) ปี33-53'!$77:$77,'ฐานข้อมูล(รายปี)'!B$3:B$3,'ฐานข้อมูล(รายเดือน) ปี33-53'!53:53)</f>
        <v>0</v>
      </c>
      <c r="C53" s="14">
        <f>+SUMIF('ฐานข้อมูล(รายเดือน) ปี33-53'!$77:$77,'ฐานข้อมูล(รายปี)'!C$3:C$3,'ฐานข้อมูล(รายเดือน) ปี33-53'!53:53)</f>
        <v>0</v>
      </c>
      <c r="D53" s="14">
        <f>+SUMIF('ฐานข้อมูล(รายเดือน) ปี33-53'!$77:$77,'ฐานข้อมูล(รายปี)'!D$3:D$3,'ฐานข้อมูล(รายเดือน) ปี33-53'!53:53)</f>
        <v>0</v>
      </c>
      <c r="E53" s="14">
        <f>+SUMIF('ฐานข้อมูล(รายเดือน) ปี33-53'!$77:$77,'ฐานข้อมูล(รายปี)'!E$3:E$3,'ฐานข้อมูล(รายเดือน) ปี33-53'!53:53)</f>
        <v>0</v>
      </c>
      <c r="F53" s="14">
        <f>+SUMIF('ฐานข้อมูล(รายเดือน) ปี33-53'!$77:$77,'ฐานข้อมูล(รายปี)'!F$3:F$3,'ฐานข้อมูล(รายเดือน) ปี33-53'!53:53)</f>
        <v>0</v>
      </c>
      <c r="G53" s="14">
        <f>+SUMIF('ฐานข้อมูล(รายเดือน) ปี33-53'!$77:$77,'ฐานข้อมูล(รายปี)'!G$3:G$3,'ฐานข้อมูล(รายเดือน) ปี33-53'!53:53)</f>
        <v>0</v>
      </c>
      <c r="H53" s="14">
        <f>+SUMIF('ฐานข้อมูล(รายเดือน) ปี33-53'!$77:$77,'ฐานข้อมูล(รายปี)'!H$3:H$3,'ฐานข้อมูล(รายเดือน) ปี33-53'!53:53)</f>
        <v>0</v>
      </c>
      <c r="I53" s="14">
        <f>+SUMIF('ฐานข้อมูล(รายเดือน) ปี33-53'!$77:$77,'ฐานข้อมูล(รายปี)'!I$3:I$3,'ฐานข้อมูล(รายเดือน) ปี33-53'!53:53)</f>
        <v>0</v>
      </c>
      <c r="J53" s="14">
        <f>+SUMIF('ฐานข้อมูล(รายเดือน) ปี33-53'!$77:$77,'ฐานข้อมูล(รายปี)'!J$3:J$3,'ฐานข้อมูล(รายเดือน) ปี33-53'!53:53)</f>
        <v>0</v>
      </c>
      <c r="K53" s="14">
        <f>+SUMIF('ฐานข้อมูล(รายเดือน) ปี33-53'!$77:$77,'ฐานข้อมูล(รายปี)'!K$3:K$3,'ฐานข้อมูล(รายเดือน) ปี33-53'!53:53)</f>
        <v>0</v>
      </c>
      <c r="L53" s="14">
        <f>+SUMIF('ฐานข้อมูล(รายเดือน) ปี33-53'!$77:$77,'ฐานข้อมูล(รายปี)'!L$3:L$3,'ฐานข้อมูล(รายเดือน) ปี33-53'!53:53)</f>
        <v>0</v>
      </c>
      <c r="M53" s="14">
        <f>+SUMIF('ฐานข้อมูล(รายเดือน) ปี33-53'!$77:$77,'ฐานข้อมูล(รายปี)'!M$3:M$3,'ฐานข้อมูล(รายเดือน) ปี33-53'!53:53)</f>
        <v>0</v>
      </c>
      <c r="N53" s="14">
        <f>+SUMIF('ฐานข้อมูล(รายเดือน) ปี33-53'!$77:$77,'ฐานข้อมูล(รายปี)'!N$3:N$3,'ฐานข้อมูล(รายเดือน) ปี33-53'!53:53)</f>
        <v>0</v>
      </c>
      <c r="O53" s="14">
        <f>+SUMIF('ฐานข้อมูล(รายเดือน) ปี33-53'!$77:$77,'ฐานข้อมูล(รายปี)'!O$3:O$3,'ฐานข้อมูล(รายเดือน) ปี33-53'!53:53)</f>
        <v>0</v>
      </c>
      <c r="P53" s="14">
        <f>+SUMIF('ฐานข้อมูล(รายเดือน) ปี33-53'!$77:$77,'ฐานข้อมูล(รายปี)'!P$3:P$3,'ฐานข้อมูล(รายเดือน) ปี33-53'!53:53)</f>
        <v>0</v>
      </c>
      <c r="Q53" s="14">
        <f>+SUMIF('ฐานข้อมูล(รายเดือน) ปี33-53'!$77:$77,'ฐานข้อมูล(รายปี)'!Q$3:Q$3,'ฐานข้อมูล(รายเดือน) ปี33-53'!53:53)</f>
        <v>0</v>
      </c>
      <c r="R53" s="14">
        <f>+SUMIF('ฐานข้อมูล(รายเดือน) ปี33-53'!$77:$77,'ฐานข้อมูล(รายปี)'!R$3:R$3,'ฐานข้อมูล(รายเดือน) ปี33-53'!53:53)</f>
        <v>0</v>
      </c>
      <c r="S53" s="14">
        <f>+SUMIF('ฐานข้อมูล(รายเดือน) ปี33-53'!$77:$77,'ฐานข้อมูล(รายปี)'!S$3:S$3,'ฐานข้อมูล(รายเดือน) ปี33-53'!53:53)</f>
        <v>36950.746239529995</v>
      </c>
      <c r="T53" s="14">
        <f>+SUMIF('ฐานข้อมูล(รายเดือน) ปี33-53'!$77:$77,'ฐานข้อมูล(รายปี)'!T$3:T$3,'ฐานข้อมูล(รายเดือน) ปี33-53'!53:53)</f>
        <v>0</v>
      </c>
      <c r="U53" s="14">
        <f>+SUMIF('ฐานข้อมูล(รายเดือน) ปี33-53'!$77:$77,'ฐานข้อมูล(รายปี)'!U$3:U$3,'ฐานข้อมูล(รายเดือน) ปี33-53'!53:53)</f>
        <v>0</v>
      </c>
      <c r="V53" s="14">
        <f>+SUMIF('ฐานข้อมูล(รายเดือน) ปี33-53'!$77:$77,'ฐานข้อมูล(รายปี)'!V$3:V$3,'ฐานข้อมูล(รายเดือน) ปี33-53'!53:53)</f>
        <v>0</v>
      </c>
      <c r="W53" s="14">
        <f>+SUMIF('ฐานข้อมูล(รายเดือน) ปี54 - 69'!$77:$77,W$3,'ฐานข้อมูล(รายเดือน) ปี54 - 69'!53:53)</f>
        <v>0</v>
      </c>
      <c r="X53" s="14">
        <f>+SUMIF('ฐานข้อมูล(รายเดือน) ปี54 - 69'!$77:$77,X$3,'ฐานข้อมูล(รายเดือน) ปี54 - 69'!53:53)</f>
        <v>0</v>
      </c>
      <c r="Y53" s="14">
        <f>+SUMIF('ฐานข้อมูล(รายเดือน) ปี54 - 69'!$77:$77,Y$3,'ฐานข้อมูล(รายเดือน) ปี54 - 69'!53:53)</f>
        <v>0</v>
      </c>
      <c r="Z53" s="14">
        <f>+SUMIF('ฐานข้อมูล(รายเดือน) ปี54 - 69'!$77:$77,Z$3,'ฐานข้อมูล(รายเดือน) ปี54 - 69'!53:53)</f>
        <v>0</v>
      </c>
      <c r="AA53" s="14">
        <f>+SUMIF('ฐานข้อมูล(รายเดือน) ปี54 - 69'!$77:$77,AA$3,'ฐานข้อมูล(รายเดือน) ปี54 - 69'!53:53)</f>
        <v>0</v>
      </c>
      <c r="AB53" s="14">
        <f>+SUMIF('ฐานข้อมูล(รายเดือน) ปี54 - 69'!$77:$77,AB$3,'ฐานข้อมูล(รายเดือน) ปี54 - 69'!53:53)</f>
        <v>0</v>
      </c>
      <c r="AC53" s="14">
        <f>+SUMIF('ฐานข้อมูล(รายเดือน) ปี54 - 69'!$77:$77,AC$3,'ฐานข้อมูล(รายเดือน) ปี54 - 69'!53:53)</f>
        <v>0</v>
      </c>
      <c r="AD53" s="14">
        <f>+SUMIF('ฐานข้อมูล(รายเดือน) ปี54 - 69'!$77:$77,AD$3,'ฐานข้อมูล(รายเดือน) ปี54 - 69'!53:53)</f>
        <v>0</v>
      </c>
      <c r="AE53" s="14">
        <f>+SUMIF('ฐานข้อมูล(รายเดือน) ปี54 - 69'!$77:$77,AE$3,'ฐานข้อมูล(รายเดือน) ปี54 - 69'!53:53)</f>
        <v>0</v>
      </c>
      <c r="AF53" s="14">
        <f>+SUMIF('ฐานข้อมูล(รายเดือน) ปี54 - 69'!$77:$77,AF$3,'ฐานข้อมูล(รายเดือน) ปี54 - 69'!53:53)</f>
        <v>0</v>
      </c>
      <c r="AG53" s="14">
        <f>+SUMIF('ฐานข้อมูล(รายเดือน) ปี54 - 69'!$77:$77,AG$3,'ฐานข้อมูล(รายเดือน) ปี54 - 69'!53:53)</f>
        <v>0</v>
      </c>
      <c r="AH53" s="14">
        <f>+SUMIF('ฐานข้อมูล(รายเดือน) ปี54 - 69'!$77:$77,AH$3,'ฐานข้อมูล(รายเดือน) ปี54 - 69'!53:53)</f>
        <v>0</v>
      </c>
      <c r="AI53" s="14">
        <f>+SUMIF('ฐานข้อมูล(รายเดือน) ปี54 - 69'!$77:$77,AI$3,'ฐานข้อมูล(รายเดือน) ปี54 - 69'!53:53)</f>
        <v>0</v>
      </c>
      <c r="AJ53" s="14">
        <f>+SUMIF('ฐานข้อมูล(รายเดือน) ปี54 - 69'!$77:$77,AJ$3,'ฐานข้อมูล(รายเดือน) ปี54 - 69'!53:53)</f>
        <v>0</v>
      </c>
      <c r="AK53" s="14">
        <f>+SUMIF('ฐานข้อมูล(รายเดือน) ปี54 - 69'!$77:$77,AK$3,'ฐานข้อมูล(รายเดือน) ปี54 - 69'!53:53)</f>
        <v>0</v>
      </c>
      <c r="AL53" s="14">
        <f>+SUMIF('ฐานข้อมูล(รายเดือน) ปี54 - 69'!$77:$77,AL$3,'ฐานข้อมูล(รายเดือน) ปี54 - 69'!53:53)</f>
        <v>0</v>
      </c>
    </row>
    <row r="54" spans="1:38" ht="23.25" hidden="1">
      <c r="A54" s="6" t="s">
        <v>72</v>
      </c>
      <c r="B54" s="8">
        <f>+SUMIF('ฐานข้อมูล(รายเดือน) ปี33-53'!$77:$77,'ฐานข้อมูล(รายปี)'!B$3:B$3,'ฐานข้อมูล(รายเดือน) ปี33-53'!54:54)</f>
        <v>0</v>
      </c>
      <c r="C54" s="8">
        <f>+SUMIF('ฐานข้อมูล(รายเดือน) ปี33-53'!$77:$77,'ฐานข้อมูล(รายปี)'!C$3:C$3,'ฐานข้อมูล(รายเดือน) ปี33-53'!54:54)</f>
        <v>0</v>
      </c>
      <c r="D54" s="8">
        <f>+SUMIF('ฐานข้อมูล(รายเดือน) ปี33-53'!$77:$77,'ฐานข้อมูล(รายปี)'!D$3:D$3,'ฐานข้อมูล(รายเดือน) ปี33-53'!54:54)</f>
        <v>0</v>
      </c>
      <c r="E54" s="8">
        <f>+SUMIF('ฐานข้อมูล(รายเดือน) ปี33-53'!$77:$77,'ฐานข้อมูล(รายปี)'!E$3:E$3,'ฐานข้อมูล(รายเดือน) ปี33-53'!54:54)</f>
        <v>0</v>
      </c>
      <c r="F54" s="8">
        <f>+SUMIF('ฐานข้อมูล(รายเดือน) ปี33-53'!$77:$77,'ฐานข้อมูล(รายปี)'!F$3:F$3,'ฐานข้อมูล(รายเดือน) ปี33-53'!54:54)</f>
        <v>0</v>
      </c>
      <c r="G54" s="8">
        <f>+SUMIF('ฐานข้อมูล(รายเดือน) ปี33-53'!$77:$77,'ฐานข้อมูล(รายปี)'!G$3:G$3,'ฐานข้อมูล(รายเดือน) ปี33-53'!54:54)</f>
        <v>0</v>
      </c>
      <c r="H54" s="8">
        <f>+SUMIF('ฐานข้อมูล(รายเดือน) ปี33-53'!$77:$77,'ฐานข้อมูล(รายปี)'!H$3:H$3,'ฐานข้อมูล(รายเดือน) ปี33-53'!54:54)</f>
        <v>0</v>
      </c>
      <c r="I54" s="8">
        <f>+SUMIF('ฐานข้อมูล(รายเดือน) ปี33-53'!$77:$77,'ฐานข้อมูล(รายปี)'!I$3:I$3,'ฐานข้อมูล(รายเดือน) ปี33-53'!54:54)</f>
        <v>0</v>
      </c>
      <c r="J54" s="8">
        <f>+SUMIF('ฐานข้อมูล(รายเดือน) ปี33-53'!$77:$77,'ฐานข้อมูล(รายปี)'!J$3:J$3,'ฐานข้อมูล(รายเดือน) ปี33-53'!54:54)</f>
        <v>0</v>
      </c>
      <c r="K54" s="8">
        <f>+SUMIF('ฐานข้อมูล(รายเดือน) ปี33-53'!$77:$77,'ฐานข้อมูล(รายปี)'!K$3:K$3,'ฐานข้อมูล(รายเดือน) ปี33-53'!54:54)</f>
        <v>0</v>
      </c>
      <c r="L54" s="8">
        <f>+SUMIF('ฐานข้อมูล(รายเดือน) ปี33-53'!$77:$77,'ฐานข้อมูล(รายปี)'!L$3:L$3,'ฐานข้อมูล(รายเดือน) ปี33-53'!54:54)</f>
        <v>0</v>
      </c>
      <c r="M54" s="8">
        <f>+SUMIF('ฐานข้อมูล(รายเดือน) ปี33-53'!$77:$77,'ฐานข้อมูล(รายปี)'!M$3:M$3,'ฐานข้อมูล(รายเดือน) ปี33-53'!54:54)</f>
        <v>0</v>
      </c>
      <c r="N54" s="8">
        <f>+SUMIF('ฐานข้อมูล(รายเดือน) ปี33-53'!$77:$77,'ฐานข้อมูล(รายปี)'!N$3:N$3,'ฐานข้อมูล(รายเดือน) ปี33-53'!54:54)</f>
        <v>1064.7540000000001</v>
      </c>
      <c r="O54" s="8">
        <f>+SUMIF('ฐานข้อมูล(รายเดือน) ปี33-53'!$77:$77,'ฐานข้อมูล(รายปี)'!O$3:O$3,'ฐานข้อมูล(รายเดือน) ปี33-53'!54:54)</f>
        <v>0</v>
      </c>
      <c r="P54" s="8">
        <f>+SUMIF('ฐานข้อมูล(รายเดือน) ปี33-53'!$77:$77,'ฐานข้อมูล(รายปี)'!P$3:P$3,'ฐานข้อมูล(รายเดือน) ปี33-53'!54:54)</f>
        <v>6000</v>
      </c>
      <c r="Q54" s="8">
        <f>+SUMIF('ฐานข้อมูล(รายเดือน) ปี33-53'!$77:$77,'ฐานข้อมูล(รายปี)'!Q$3:Q$3,'ฐานข้อมูล(รายเดือน) ปี33-53'!54:54)</f>
        <v>1484.2439999999999</v>
      </c>
      <c r="R54" s="8">
        <f>+SUMIF('ฐานข้อมูล(รายเดือน) ปี33-53'!$77:$77,'ฐานข้อมูล(รายปี)'!R$3:R$3,'ฐานข้อมูล(รายเดือน) ปี33-53'!54:54)</f>
        <v>0</v>
      </c>
      <c r="S54" s="8">
        <f>+SUMIF('ฐานข้อมูล(รายเดือน) ปี33-53'!$77:$77,'ฐานข้อมูล(รายปี)'!S$3:S$3,'ฐานข้อมูล(รายเดือน) ปี33-53'!54:54)</f>
        <v>0</v>
      </c>
      <c r="T54" s="8">
        <f>+SUMIF('ฐานข้อมูล(รายเดือน) ปี33-53'!$77:$77,'ฐานข้อมูล(รายปี)'!T$3:T$3,'ฐานข้อมูล(รายเดือน) ปี33-53'!54:54)</f>
        <v>0</v>
      </c>
      <c r="U54" s="8">
        <f>+SUMIF('ฐานข้อมูล(รายเดือน) ปี33-53'!$77:$77,'ฐานข้อมูล(รายปี)'!U$3:U$3,'ฐานข้อมูล(รายเดือน) ปี33-53'!54:54)</f>
        <v>0</v>
      </c>
      <c r="V54" s="8">
        <f>+SUMIF('ฐานข้อมูล(รายเดือน) ปี33-53'!$77:$77,'ฐานข้อมูล(รายปี)'!V$3:V$3,'ฐานข้อมูล(รายเดือน) ปี33-53'!54:54)</f>
        <v>0</v>
      </c>
      <c r="W54" s="8">
        <f>+SUMIF('ฐานข้อมูล(รายเดือน) ปี54 - 69'!$77:$77,W$3,'ฐานข้อมูล(รายเดือน) ปี54 - 69'!54:54)</f>
        <v>0</v>
      </c>
      <c r="X54" s="8">
        <f>+SUMIF('ฐานข้อมูล(รายเดือน) ปี54 - 69'!$77:$77,X$3,'ฐานข้อมูล(รายเดือน) ปี54 - 69'!54:54)</f>
        <v>0</v>
      </c>
      <c r="Y54" s="8">
        <f>+SUMIF('ฐานข้อมูล(รายเดือน) ปี54 - 69'!$77:$77,Y$3,'ฐานข้อมูล(รายเดือน) ปี54 - 69'!54:54)</f>
        <v>0</v>
      </c>
      <c r="Z54" s="8">
        <f>+SUMIF('ฐานข้อมูล(รายเดือน) ปี54 - 69'!$77:$77,Z$3,'ฐานข้อมูล(รายเดือน) ปี54 - 69'!54:54)</f>
        <v>0</v>
      </c>
      <c r="AA54" s="8">
        <f>+SUMIF('ฐานข้อมูล(รายเดือน) ปี54 - 69'!$77:$77,AA$3,'ฐานข้อมูล(รายเดือน) ปี54 - 69'!54:54)</f>
        <v>0</v>
      </c>
      <c r="AB54" s="8">
        <f>+SUMIF('ฐานข้อมูล(รายเดือน) ปี54 - 69'!$77:$77,AB$3,'ฐานข้อมูล(รายเดือน) ปี54 - 69'!54:54)</f>
        <v>0</v>
      </c>
      <c r="AC54" s="8">
        <f>+SUMIF('ฐานข้อมูล(รายเดือน) ปี54 - 69'!$77:$77,AC$3,'ฐานข้อมูล(รายเดือน) ปี54 - 69'!54:54)</f>
        <v>0</v>
      </c>
      <c r="AD54" s="8">
        <f>+SUMIF('ฐานข้อมูล(รายเดือน) ปี54 - 69'!$77:$77,AD$3,'ฐานข้อมูล(รายเดือน) ปี54 - 69'!54:54)</f>
        <v>0</v>
      </c>
      <c r="AE54" s="8">
        <f>+SUMIF('ฐานข้อมูล(รายเดือน) ปี54 - 69'!$77:$77,AE$3,'ฐานข้อมูล(รายเดือน) ปี54 - 69'!54:54)</f>
        <v>0</v>
      </c>
      <c r="AF54" s="8">
        <f>+SUMIF('ฐานข้อมูล(รายเดือน) ปี54 - 69'!$77:$77,AF$3,'ฐานข้อมูล(รายเดือน) ปี54 - 69'!54:54)</f>
        <v>0</v>
      </c>
      <c r="AG54" s="8">
        <f>+SUMIF('ฐานข้อมูล(รายเดือน) ปี54 - 69'!$77:$77,AG$3,'ฐานข้อมูล(รายเดือน) ปี54 - 69'!54:54)</f>
        <v>0</v>
      </c>
      <c r="AH54" s="8">
        <f>+SUMIF('ฐานข้อมูล(รายเดือน) ปี54 - 69'!$77:$77,AH$3,'ฐานข้อมูล(รายเดือน) ปี54 - 69'!54:54)</f>
        <v>0</v>
      </c>
      <c r="AI54" s="8">
        <f>+SUMIF('ฐานข้อมูล(รายเดือน) ปี54 - 69'!$77:$77,AI$3,'ฐานข้อมูล(รายเดือน) ปี54 - 69'!54:54)</f>
        <v>0</v>
      </c>
      <c r="AJ54" s="8">
        <f>+SUMIF('ฐานข้อมูล(รายเดือน) ปี54 - 69'!$77:$77,AJ$3,'ฐานข้อมูล(รายเดือน) ปี54 - 69'!54:54)</f>
        <v>0</v>
      </c>
      <c r="AK54" s="8">
        <f>+SUMIF('ฐานข้อมูล(รายเดือน) ปี54 - 69'!$77:$77,AK$3,'ฐานข้อมูล(รายเดือน) ปี54 - 69'!54:54)</f>
        <v>0</v>
      </c>
      <c r="AL54" s="8">
        <f>+SUMIF('ฐานข้อมูล(รายเดือน) ปี54 - 69'!$77:$77,AL$3,'ฐานข้อมูล(รายเดือน) ปี54 - 69'!54:54)</f>
        <v>0</v>
      </c>
    </row>
    <row r="55" spans="1:38" ht="24" thickBot="1">
      <c r="A55" s="6" t="s">
        <v>73</v>
      </c>
      <c r="B55" s="8">
        <f>+SUMIF('ฐานข้อมูล(รายเดือน) ปี33-53'!$77:$77,'ฐานข้อมูล(รายปี)'!B$3:B$3,'ฐานข้อมูล(รายเดือน) ปี33-53'!55:55)</f>
        <v>18620.400000000001</v>
      </c>
      <c r="C55" s="8">
        <f>+SUMIF('ฐานข้อมูล(รายเดือน) ปี33-53'!$77:$77,'ฐานข้อมูล(รายปี)'!C$3:C$3,'ฐานข้อมูล(รายเดือน) ปี33-53'!55:55)</f>
        <v>23751.799999999996</v>
      </c>
      <c r="D55" s="8">
        <f>+SUMIF('ฐานข้อมูล(รายเดือน) ปี33-53'!$77:$77,'ฐานข้อมูล(รายปี)'!D$3:D$3,'ฐานข้อมูล(รายเดือน) ปี33-53'!55:55)</f>
        <v>33151.699999999997</v>
      </c>
      <c r="E55" s="8">
        <f>+SUMIF('ฐานข้อมูล(รายเดือน) ปี33-53'!$77:$77,'ฐานข้อมูล(รายปี)'!E$3:E$3,'ฐานข้อมูล(รายเดือน) ปี33-53'!55:55)</f>
        <v>38902.1</v>
      </c>
      <c r="F55" s="8">
        <f>+SUMIF('ฐานข้อมูล(รายเดือน) ปี33-53'!$77:$77,'ฐานข้อมูล(รายปี)'!F$3:F$3,'ฐานข้อมูล(รายเดือน) ปี33-53'!55:55)</f>
        <v>43253.2</v>
      </c>
      <c r="G55" s="8">
        <f>+SUMIF('ฐานข้อมูล(รายเดือน) ปี33-53'!$77:$77,'ฐานข้อมูล(รายปี)'!G$3:G$3,'ฐานข้อมูล(รายเดือน) ปี33-53'!55:55)</f>
        <v>45524.7</v>
      </c>
      <c r="H55" s="8">
        <f>+SUMIF('ฐานข้อมูล(รายเดือน) ปี33-53'!$77:$77,'ฐานข้อมูล(รายปี)'!H$3:H$3,'ฐานข้อมูล(รายเดือน) ปี33-53'!55:55)</f>
        <v>49106.140000000007</v>
      </c>
      <c r="I55" s="8">
        <f>+SUMIF('ฐานข้อมูล(รายเดือน) ปี33-53'!$77:$77,'ฐานข้อมูล(รายปี)'!I$3:I$3,'ฐานข้อมูล(รายเดือน) ปี33-53'!55:55)</f>
        <v>67999.8</v>
      </c>
      <c r="J55" s="8">
        <f>+SUMIF('ฐานข้อมูล(รายเดือน) ปี33-53'!$77:$77,'ฐานข้อมูล(รายปี)'!J$3:J$3,'ฐานข้อมูล(รายเดือน) ปี33-53'!55:55)</f>
        <v>49294.899999999994</v>
      </c>
      <c r="K55" s="8">
        <f>+SUMIF('ฐานข้อมูล(รายเดือน) ปี33-53'!$77:$77,'ฐานข้อมูล(รายปี)'!K$3:K$3,'ฐานข้อมูล(รายเดือน) ปี33-53'!55:55)</f>
        <v>56363.599999999991</v>
      </c>
      <c r="L55" s="8">
        <f>+SUMIF('ฐานข้อมูล(รายเดือน) ปี33-53'!$77:$77,'ฐานข้อมูล(รายปี)'!L$3:L$3,'ฐานข้อมูล(รายเดือน) ปี33-53'!55:55)</f>
        <v>44074.6</v>
      </c>
      <c r="M55" s="8">
        <f>+SUMIF('ฐานข้อมูล(รายเดือน) ปี33-53'!$77:$77,'ฐานข้อมูล(รายปี)'!M$3:M$3,'ฐานข้อมูล(รายเดือน) ปี33-53'!55:55)</f>
        <v>59134.69</v>
      </c>
      <c r="N55" s="8">
        <f>+SUMIF('ฐานข้อมูล(รายเดือน) ปี33-53'!$77:$77,'ฐานข้อมูล(รายปี)'!N$3:N$3,'ฐานข้อมูล(รายเดือน) ปี33-53'!55:55)</f>
        <v>57862.439000000013</v>
      </c>
      <c r="O55" s="8">
        <f>+SUMIF('ฐานข้อมูล(รายเดือน) ปี33-53'!$77:$77,'ฐานข้อมูล(รายปี)'!O$3:O$3,'ฐานข้อมูล(รายเดือน) ปี33-53'!55:55)</f>
        <v>64113.959999999992</v>
      </c>
      <c r="P55" s="8">
        <f>+SUMIF('ฐานข้อมูล(รายเดือน) ปี33-53'!$77:$77,'ฐานข้อมูล(รายปี)'!P$3:P$3,'ฐานข้อมูล(รายเดือน) ปี33-53'!55:55)</f>
        <v>52610.68</v>
      </c>
      <c r="Q55" s="8">
        <f>+SUMIF('ฐานข้อมูล(รายเดือน) ปี33-53'!$77:$77,'ฐานข้อมูล(รายปี)'!Q$3:Q$3,'ฐานข้อมูล(รายเดือน) ปี33-53'!55:55)</f>
        <v>82113.646000000008</v>
      </c>
      <c r="R55" s="8">
        <f>+SUMIF('ฐานข้อมูล(รายเดือน) ปี33-53'!$77:$77,'ฐานข้อมูล(รายปี)'!R$3:R$3,'ฐานข้อมูล(รายเดือน) ปี33-53'!55:55)</f>
        <v>77165.481000000029</v>
      </c>
      <c r="S55" s="8">
        <f>+SUMIF('ฐานข้อมูล(รายเดือน) ปี33-53'!$77:$77,'ฐานข้อมูล(รายปี)'!S$3:S$3,'ฐานข้อมูล(รายเดือน) ปี33-53'!55:55)</f>
        <v>86128.624599999981</v>
      </c>
      <c r="T55" s="8">
        <f>+SUMIF('ฐานข้อมูล(รายเดือน) ปี33-53'!$77:$77,'ฐานข้อมูล(รายปี)'!T$3:T$3,'ฐานข้อมูล(รายเดือน) ปี33-53'!55:55)</f>
        <v>101430.00011379999</v>
      </c>
      <c r="U55" s="8">
        <f>+SUMIF('ฐานข้อมูล(รายเดือน) ปี33-53'!$77:$77,'ฐานข้อมูล(รายปี)'!U$3:U$3,'ฐานข้อมูล(รายเดือน) ปี33-53'!55:55)</f>
        <v>86640.67</v>
      </c>
      <c r="V55" s="8">
        <f>+SUMIF('ฐานข้อมูล(รายเดือน) ปี33-53'!$77:$77,'ฐานข้อมูล(รายปี)'!V$3:V$3,'ฐานข้อมูล(รายเดือน) ปี33-53'!55:55)</f>
        <v>91553.22</v>
      </c>
      <c r="W55" s="8">
        <f>+SUMIF('ฐานข้อมูล(รายเดือน) ปี54 - 69'!$77:$77,W$3,'ฐานข้อมูล(รายเดือน) ปี54 - 69'!55:55)</f>
        <v>98794.73000000001</v>
      </c>
      <c r="X55" s="8">
        <f>+SUMIF('ฐานข้อมูล(รายเดือน) ปี54 - 69'!$77:$77,X$3,'ฐานข้อมูล(รายเดือน) ปี54 - 69'!55:55)</f>
        <v>122748.742067021</v>
      </c>
      <c r="Y55" s="8">
        <f>+SUMIF('ฐานข้อมูล(รายเดือน) ปี54 - 69'!$77:$77,Y$3,'ฐานข้อมูล(รายเดือน) ปี54 - 69'!55:55)</f>
        <v>101448.08018482001</v>
      </c>
      <c r="Z55" s="8">
        <f>+SUMIF('ฐานข้อมูล(รายเดือน) ปี54 - 69'!$77:$77,Z$3,'ฐานข้อมูล(รายเดือน) ปี54 - 69'!55:55)</f>
        <v>136690.6052853</v>
      </c>
      <c r="AA55" s="8">
        <f>+SUMIF('ฐานข้อมูล(รายเดือน) ปี54 - 69'!$77:$77,AA$3,'ฐานข้อมูล(รายเดือน) ปี54 - 69'!55:55)</f>
        <v>161253.31</v>
      </c>
      <c r="AB55" s="8">
        <f>+SUMIF('ฐานข้อมูล(รายเดือน) ปี54 - 69'!$77:$77,AB$3,'ฐานข้อมูล(รายเดือน) ปี54 - 69'!55:55)</f>
        <v>133726.5944</v>
      </c>
      <c r="AC55" s="8">
        <f>+SUMIF('ฐานข้อมูล(รายเดือน) ปี54 - 69'!$77:$77,AC$3,'ฐานข้อมูล(รายเดือน) ปี54 - 69'!55:55)</f>
        <v>162265.39601761999</v>
      </c>
      <c r="AD55" s="8">
        <f>+SUMIF('ฐานข้อมูล(รายเดือน) ปี54 - 69'!$77:$77,AD$3,'ฐานข้อมูล(รายเดือน) ปี54 - 69'!55:55)</f>
        <v>157040.71149579002</v>
      </c>
      <c r="AE55" s="8">
        <f>+SUMIF('ฐานข้อมูล(รายเดือน) ปี54 - 69'!$77:$77,AE$3,'ฐานข้อมูล(รายเดือน) ปี54 - 69'!55:55)</f>
        <v>169159.17300000004</v>
      </c>
      <c r="AF55" s="8">
        <f>+SUMIF('ฐานข้อมูล(รายเดือน) ปี54 - 69'!$77:$77,AF$3,'ฐานข้อมูล(รายเดือน) ปี54 - 69'!55:55)</f>
        <v>188860.72939999998</v>
      </c>
      <c r="AG55" s="8">
        <f>+SUMIF('ฐานข้อมูล(รายเดือน) ปี54 - 69'!$77:$77,AG$3,'ฐานข้อมูล(รายเดือน) ปี54 - 69'!55:55)</f>
        <v>160069.872</v>
      </c>
      <c r="AH55" s="8">
        <f>+SUMIF('ฐานข้อมูล(รายเดือน) ปี54 - 69'!$77:$77,AH$3,'ฐานข้อมูล(รายเดือน) ปี54 - 69'!55:55)</f>
        <v>143658.30900000001</v>
      </c>
      <c r="AI55" s="8">
        <f>+SUMIF('ฐานข้อมูล(รายเดือน) ปี54 - 69'!$77:$77,AI$3,'ฐานข้อมูล(รายเดือน) ปี54 - 69'!55:55)</f>
        <v>150391.61999999997</v>
      </c>
      <c r="AJ55" s="8">
        <f>+SUMIF('ฐานข้อมูล(รายเดือน) ปี54 - 69'!$77:$77,AJ$3,'ฐานข้อมูล(รายเดือน) ปี54 - 69'!55:55)</f>
        <v>219506.48999999996</v>
      </c>
      <c r="AK55" s="8">
        <f>+SUMIF('ฐานข้อมูล(รายเดือน) ปี54 - 69'!$77:$77,AK$3,'ฐานข้อมูล(รายเดือน) ปี54 - 69'!55:55)</f>
        <v>177378.98199999999</v>
      </c>
      <c r="AL55" s="8">
        <f>+SUMIF('ฐานข้อมูล(รายเดือน) ปี54 - 69'!$77:$77,AL$3,'ฐานข้อมูล(รายเดือน) ปี54 - 69'!55:55)</f>
        <v>53135.853000000003</v>
      </c>
    </row>
    <row r="56" spans="1:38" ht="24" thickBot="1">
      <c r="A56" s="24" t="s">
        <v>74</v>
      </c>
      <c r="B56" s="25">
        <f>+B48+B49</f>
        <v>404939.10000000003</v>
      </c>
      <c r="C56" s="25">
        <f t="shared" ref="C56:AJ56" si="12">+C48+C49</f>
        <v>476974</v>
      </c>
      <c r="D56" s="25">
        <f t="shared" si="12"/>
        <v>525364.47999999998</v>
      </c>
      <c r="E56" s="25">
        <f t="shared" si="12"/>
        <v>608106.40000000014</v>
      </c>
      <c r="F56" s="25">
        <f t="shared" si="12"/>
        <v>707545.4</v>
      </c>
      <c r="G56" s="25">
        <f t="shared" si="12"/>
        <v>815140.03</v>
      </c>
      <c r="H56" s="25">
        <f t="shared" si="12"/>
        <v>895291.2</v>
      </c>
      <c r="I56" s="25">
        <f t="shared" si="12"/>
        <v>909048.96000000008</v>
      </c>
      <c r="J56" s="25">
        <f t="shared" si="12"/>
        <v>815680.29999999993</v>
      </c>
      <c r="K56" s="25">
        <f t="shared" si="12"/>
        <v>793345.3</v>
      </c>
      <c r="L56" s="25">
        <f t="shared" si="12"/>
        <v>817594.68599999987</v>
      </c>
      <c r="M56" s="25">
        <f t="shared" si="12"/>
        <v>874964.38399999996</v>
      </c>
      <c r="N56" s="25">
        <f t="shared" si="12"/>
        <v>959437.40628799994</v>
      </c>
      <c r="O56" s="25">
        <f t="shared" si="12"/>
        <v>1104508.4832492741</v>
      </c>
      <c r="P56" s="25">
        <f t="shared" si="12"/>
        <v>1289843.8369731295</v>
      </c>
      <c r="Q56" s="25">
        <f t="shared" si="12"/>
        <v>1474420.0140667332</v>
      </c>
      <c r="R56" s="25">
        <f t="shared" si="12"/>
        <v>1581518.0073569</v>
      </c>
      <c r="S56" s="25">
        <f t="shared" si="12"/>
        <v>1704202.5019135736</v>
      </c>
      <c r="T56" s="25">
        <f t="shared" si="12"/>
        <v>1837688.1533048567</v>
      </c>
      <c r="U56" s="25">
        <f t="shared" si="12"/>
        <v>1684297.4252373711</v>
      </c>
      <c r="V56" s="25">
        <f t="shared" si="12"/>
        <v>2003130.9370800485</v>
      </c>
      <c r="W56" s="25">
        <f t="shared" si="12"/>
        <v>2224469.4813547847</v>
      </c>
      <c r="X56" s="25">
        <f t="shared" si="12"/>
        <v>2355310.1154089011</v>
      </c>
      <c r="Y56" s="25">
        <f t="shared" si="12"/>
        <v>2571861.4292543633</v>
      </c>
      <c r="Z56" s="25">
        <f t="shared" si="12"/>
        <v>2502901.0601717178</v>
      </c>
      <c r="AA56" s="25">
        <f t="shared" si="12"/>
        <v>2619992.8173644915</v>
      </c>
      <c r="AB56" s="25">
        <f t="shared" si="12"/>
        <v>2813036.0795986829</v>
      </c>
      <c r="AC56" s="25">
        <f t="shared" si="12"/>
        <v>2792766.3747092797</v>
      </c>
      <c r="AD56" s="25">
        <f t="shared" si="12"/>
        <v>2974132.1461629202</v>
      </c>
      <c r="AE56" s="25">
        <f t="shared" si="12"/>
        <v>3061071.3281422001</v>
      </c>
      <c r="AF56" s="25">
        <f t="shared" si="12"/>
        <v>2864562.0999905495</v>
      </c>
      <c r="AG56" s="25">
        <f t="shared" si="12"/>
        <v>2829228.2542398009</v>
      </c>
      <c r="AH56" s="25">
        <f t="shared" si="12"/>
        <v>3071273.4331454583</v>
      </c>
      <c r="AI56" s="25">
        <f t="shared" si="12"/>
        <v>3198538.5705250236</v>
      </c>
      <c r="AJ56" s="25">
        <f t="shared" si="12"/>
        <v>3331219.7321107779</v>
      </c>
      <c r="AK56" s="25">
        <f t="shared" ref="AK56:AL56" si="13">+AK48+AK49</f>
        <v>3391125.8622574732</v>
      </c>
      <c r="AL56" s="25">
        <f t="shared" si="13"/>
        <v>269601.80112442805</v>
      </c>
    </row>
    <row r="57" spans="1:38" ht="23.25">
      <c r="A57" s="45" t="s">
        <v>75</v>
      </c>
      <c r="B57" s="46"/>
      <c r="C57" s="46"/>
      <c r="D57" s="46"/>
      <c r="E57" s="46"/>
      <c r="F57" s="46"/>
      <c r="G57" s="46"/>
      <c r="H57" s="46"/>
      <c r="I57" s="46"/>
      <c r="J57" s="46"/>
      <c r="K57" s="46"/>
      <c r="L57" s="46"/>
      <c r="M57" s="46"/>
      <c r="N57" s="46"/>
      <c r="O57" s="46"/>
      <c r="P57" s="46"/>
      <c r="Q57" s="46"/>
      <c r="R57" s="46"/>
      <c r="S57" s="46"/>
      <c r="T57" s="46"/>
      <c r="U57" s="46"/>
      <c r="V57" s="46"/>
      <c r="W57" s="46"/>
      <c r="X57" s="46"/>
      <c r="Y57" s="46"/>
      <c r="Z57" s="46"/>
      <c r="AA57" s="46"/>
      <c r="AB57" s="46"/>
      <c r="AC57" s="46"/>
      <c r="AD57" s="46"/>
      <c r="AE57" s="46"/>
      <c r="AF57" s="46"/>
      <c r="AG57" s="46"/>
      <c r="AH57" s="46"/>
      <c r="AI57" s="46"/>
      <c r="AJ57" s="46"/>
      <c r="AK57" s="46"/>
      <c r="AL57" s="46"/>
    </row>
    <row r="58" spans="1:38" ht="23.25">
      <c r="A58" s="27" t="s">
        <v>76</v>
      </c>
      <c r="B58" s="28">
        <f>+B59+B60</f>
        <v>0</v>
      </c>
      <c r="C58" s="28">
        <f t="shared" ref="C58:AJ58" si="14">+C59+C60</f>
        <v>0</v>
      </c>
      <c r="D58" s="28">
        <f t="shared" si="14"/>
        <v>0</v>
      </c>
      <c r="E58" s="28">
        <f t="shared" si="14"/>
        <v>41432.14</v>
      </c>
      <c r="F58" s="28">
        <f t="shared" si="14"/>
        <v>48722.280000000006</v>
      </c>
      <c r="G58" s="28">
        <f t="shared" si="14"/>
        <v>52937.32</v>
      </c>
      <c r="H58" s="28">
        <f t="shared" si="14"/>
        <v>37812.800000000003</v>
      </c>
      <c r="I58" s="28">
        <f t="shared" si="14"/>
        <v>58400.299999999996</v>
      </c>
      <c r="J58" s="28">
        <f t="shared" si="14"/>
        <v>74660</v>
      </c>
      <c r="K58" s="28">
        <f t="shared" si="14"/>
        <v>75324.700000000012</v>
      </c>
      <c r="L58" s="28">
        <f t="shared" si="14"/>
        <v>57036.100000000006</v>
      </c>
      <c r="M58" s="28">
        <f t="shared" si="14"/>
        <v>77920.45</v>
      </c>
      <c r="N58" s="28">
        <f t="shared" si="14"/>
        <v>79902.2046909091</v>
      </c>
      <c r="O58" s="28">
        <f t="shared" si="14"/>
        <v>80149.773776988353</v>
      </c>
      <c r="P58" s="28">
        <f t="shared" si="14"/>
        <v>115573.70995007706</v>
      </c>
      <c r="Q58" s="28">
        <f t="shared" si="14"/>
        <v>131219.69999999998</v>
      </c>
      <c r="R58" s="28">
        <f t="shared" si="14"/>
        <v>162950.79385000002</v>
      </c>
      <c r="S58" s="28">
        <f t="shared" si="14"/>
        <v>181793.39225</v>
      </c>
      <c r="T58" s="28">
        <f t="shared" si="14"/>
        <v>202716.48454087213</v>
      </c>
      <c r="U58" s="28">
        <f t="shared" si="14"/>
        <v>199407.51863668067</v>
      </c>
      <c r="V58" s="28">
        <f t="shared" si="14"/>
        <v>208732.8252287365</v>
      </c>
      <c r="W58" s="28">
        <f t="shared" si="14"/>
        <v>230014.29863920462</v>
      </c>
      <c r="X58" s="28">
        <f t="shared" si="14"/>
        <v>260373.77511694346</v>
      </c>
      <c r="Y58" s="28">
        <f t="shared" si="14"/>
        <v>283471.15751148784</v>
      </c>
      <c r="Z58" s="28">
        <f t="shared" si="14"/>
        <v>291007.31367185299</v>
      </c>
      <c r="AA58" s="28">
        <f t="shared" si="14"/>
        <v>267417.1403757541</v>
      </c>
      <c r="AB58" s="28">
        <f t="shared" si="14"/>
        <v>273539.50791446958</v>
      </c>
      <c r="AC58" s="28">
        <f t="shared" si="14"/>
        <v>285963.01157169847</v>
      </c>
      <c r="AD58" s="28">
        <f t="shared" si="14"/>
        <v>278772.40998836362</v>
      </c>
      <c r="AE58" s="28">
        <f t="shared" si="14"/>
        <v>346296.31411948014</v>
      </c>
      <c r="AF58" s="28">
        <f t="shared" si="14"/>
        <v>336730.65339491214</v>
      </c>
      <c r="AG58" s="28">
        <f t="shared" si="14"/>
        <v>297792.18596639729</v>
      </c>
      <c r="AH58" s="28">
        <f t="shared" si="14"/>
        <v>358515.44312265574</v>
      </c>
      <c r="AI58" s="28">
        <f t="shared" si="14"/>
        <v>356027.67334294494</v>
      </c>
      <c r="AJ58" s="28">
        <f t="shared" si="14"/>
        <v>347427.24112936575</v>
      </c>
      <c r="AK58" s="28">
        <f t="shared" ref="AK58:AL58" si="15">+AK59+AK60</f>
        <v>375111.63273617043</v>
      </c>
      <c r="AL58" s="28">
        <f t="shared" si="15"/>
        <v>29300</v>
      </c>
    </row>
    <row r="59" spans="1:38" ht="23.25">
      <c r="A59" s="29" t="s">
        <v>29</v>
      </c>
      <c r="B59" s="8">
        <f>+SUMIF('ฐานข้อมูล(รายเดือน) ปี33-53'!$77:$77,'ฐานข้อมูล(รายปี)'!B$3:B$3,'ฐานข้อมูล(รายเดือน) ปี33-53'!59:59)</f>
        <v>0</v>
      </c>
      <c r="C59" s="8">
        <f>+SUMIF('ฐานข้อมูล(รายเดือน) ปี33-53'!$77:$77,'ฐานข้อมูล(รายปี)'!C$3:C$3,'ฐานข้อมูล(รายเดือน) ปี33-53'!59:59)</f>
        <v>0</v>
      </c>
      <c r="D59" s="8">
        <f>+SUMIF('ฐานข้อมูล(รายเดือน) ปี33-53'!$77:$77,'ฐานข้อมูล(รายปี)'!D$3:D$3,'ฐานข้อมูล(รายเดือน) ปี33-53'!59:59)</f>
        <v>0</v>
      </c>
      <c r="E59" s="8">
        <f>+SUMIF('ฐานข้อมูล(รายเดือน) ปี33-53'!$77:$77,'ฐานข้อมูล(รายปี)'!E$3:E$3,'ฐานข้อมูล(รายเดือน) ปี33-53'!59:59)</f>
        <v>38354.239999999998</v>
      </c>
      <c r="F59" s="8">
        <f>+SUMIF('ฐานข้อมูล(รายเดือน) ปี33-53'!$77:$77,'ฐานข้อมูล(รายปี)'!F$3:F$3,'ฐานข้อมูล(รายเดือน) ปี33-53'!59:59)</f>
        <v>45329.580000000009</v>
      </c>
      <c r="G59" s="8">
        <f>+SUMIF('ฐานข้อมูล(รายเดือน) ปี33-53'!$77:$77,'ฐานข้อมูล(รายปี)'!G$3:G$3,'ฐานข้อมูล(รายเดือน) ปี33-53'!59:59)</f>
        <v>49143.32</v>
      </c>
      <c r="H59" s="8">
        <v>34147.800000000003</v>
      </c>
      <c r="I59" s="8">
        <f>+SUMIF('ฐานข้อมูล(รายเดือน) ปี33-53'!$77:$77,'ฐานข้อมูล(รายปี)'!I$3:I$3,'ฐานข้อมูล(รายเดือน) ปี33-53'!59:59)</f>
        <v>55313.2</v>
      </c>
      <c r="J59" s="8">
        <f>+SUMIF('ฐานข้อมูล(รายเดือน) ปี33-53'!$77:$77,'ฐานข้อมูล(รายปี)'!J$3:J$3,'ฐานข้อมูล(รายเดือน) ปี33-53'!59:59)</f>
        <v>63858.2</v>
      </c>
      <c r="K59" s="8">
        <f>+SUMIF('ฐานข้อมูล(รายเดือน) ปี33-53'!$77:$77,'ฐานข้อมูล(รายปี)'!K$3:K$3,'ฐานข้อมูล(รายเดือน) ปี33-53'!59:59)</f>
        <v>64654.700000000004</v>
      </c>
      <c r="L59" s="8">
        <f>+SUMIF('ฐานข้อมูล(รายเดือน) ปี33-53'!$77:$77,'ฐานข้อมูล(รายปี)'!L$3:L$3,'ฐานข้อมูล(รายเดือน) ปี33-53'!59:59)</f>
        <v>47357.600000000006</v>
      </c>
      <c r="M59" s="8">
        <f>+SUMIF('ฐานข้อมูล(รายเดือน) ปี33-53'!$77:$77,'ฐานข้อมูล(รายปี)'!M$3:M$3,'ฐานข้อมูล(รายเดือน) ปี33-53'!59:59)</f>
        <v>65681.899999999994</v>
      </c>
      <c r="N59" s="8">
        <f>+SUMIF('ฐานข้อมูล(รายเดือน) ปี33-53'!$77:$77,'ฐานข้อมูล(รายปี)'!N$3:N$3,'ฐานข้อมูล(รายเดือน) ปี33-53'!59:59)</f>
        <v>65768.931600000011</v>
      </c>
      <c r="O59" s="8">
        <f>+SUMIF('ฐานข้อมูล(รายเดือน) ปี33-53'!$77:$77,'ฐานข้อมูล(รายปี)'!O$3:O$3,'ฐานข้อมูล(รายเดือน) ปี33-53'!59:59)</f>
        <v>69261.283776988348</v>
      </c>
      <c r="P59" s="8">
        <f>+SUMIF('ฐานข้อมูล(รายเดือน) ปี33-53'!$77:$77,'ฐานข้อมูล(รายปี)'!P$3:P$3,'ฐานข้อมูล(รายเดือน) ปี33-53'!59:59)</f>
        <v>96946.79248305998</v>
      </c>
      <c r="Q59" s="8">
        <f>+SUMIF('ฐานข้อมูล(รายเดือน) ปี33-53'!$77:$77,'ฐานข้อมูล(รายปี)'!Q$3:Q$3,'ฐานข้อมูล(รายเดือน) ปี33-53'!59:59)</f>
        <v>109625.29</v>
      </c>
      <c r="R59" s="8">
        <f>+SUMIF('ฐานข้อมูล(รายเดือน) ปี33-53'!$77:$77,'ฐานข้อมูล(รายปี)'!R$3:R$3,'ฐานข้อมูล(รายเดือน) ปี33-53'!59:59)</f>
        <v>138206.09385</v>
      </c>
      <c r="S59" s="8">
        <f>+SUMIF('ฐานข้อมูล(รายเดือน) ปี33-53'!$77:$77,'ฐานข้อมูล(รายปี)'!S$3:S$3,'ฐานข้อมูล(รายเดือน) ปี33-53'!59:59)</f>
        <v>150034.98225</v>
      </c>
      <c r="T59" s="8">
        <f>+SUMIF('ฐานข้อมูล(รายเดือน) ปี33-53'!$77:$77,'ฐานข้อมูล(รายปี)'!T$3:T$3,'ฐานข้อมูล(รายเดือน) ปี33-53'!59:59)</f>
        <v>173993.77312408213</v>
      </c>
      <c r="U59" s="8">
        <f>+SUMIF('ฐานข้อมูล(รายเดือน) ปี33-53'!$77:$77,'ฐานข้อมูล(รายปี)'!U$3:U$3,'ฐานข้อมูล(รายเดือน) ปี33-53'!59:59)</f>
        <v>157838.01378626248</v>
      </c>
      <c r="V59" s="8">
        <f>+SUMIF('ฐานข้อมูล(รายเดือน) ปี33-53'!$77:$77,'ฐานข้อมูล(รายปี)'!V$3:V$3,'ฐานข้อมูล(รายเดือน) ปี33-53'!59:59)</f>
        <v>160051.77877407378</v>
      </c>
      <c r="W59" s="8">
        <f>+SUMIF('ฐานข้อมูล(รายเดือน) ปี54 - 69'!$77:$77,W$3,'ฐานข้อมูล(รายเดือน) ปี54 - 69'!59:59)</f>
        <v>188471.24590886463</v>
      </c>
      <c r="X59" s="8">
        <f>+SUMIF('ฐานข้อมูล(รายเดือน) ปี54 - 69'!$77:$77,X$3,'ฐานข้อมูล(รายเดือน) ปี54 - 69'!59:59)</f>
        <v>216011.62179779162</v>
      </c>
      <c r="Y59" s="8">
        <f>+SUMIF('ฐานข้อมูล(รายเดือน) ปี54 - 69'!$77:$77,Y$3,'ฐานข้อมูล(รายเดือน) ปี54 - 69'!59:59)</f>
        <v>228941.12936918967</v>
      </c>
      <c r="Z59" s="8">
        <f>+SUMIF('ฐานข้อมูล(รายเดือน) ปี54 - 69'!$77:$77,Z$3,'ฐานข้อมูล(รายเดือน) ปี54 - 69'!59:59)</f>
        <v>226086.46627086934</v>
      </c>
      <c r="AA59" s="8">
        <f>+SUMIF('ฐานข้อมูล(รายเดือน) ปี54 - 69'!$77:$77,AA$3,'ฐานข้อมูล(รายเดือน) ปี54 - 69'!59:59)</f>
        <v>217182.4646530032</v>
      </c>
      <c r="AB59" s="8">
        <f>+SUMIF('ฐานข้อมูล(รายเดือน) ปี54 - 69'!$77:$77,AB$3,'ฐานข้อมูล(รายเดือน) ปี54 - 69'!59:59)</f>
        <v>204172.16169453776</v>
      </c>
      <c r="AC59" s="8">
        <f>+SUMIF('ฐานข้อมูล(รายเดือน) ปี54 - 69'!$77:$77,AC$3,'ฐานข้อมูล(รายเดือน) ปี54 - 69'!59:59)</f>
        <v>205862.47593711299</v>
      </c>
      <c r="AD59" s="8">
        <f>+SUMIF('ฐานข้อมูล(รายเดือน) ปี54 - 69'!$77:$77,AD$3,'ฐานข้อมูล(รายเดือน) ปี54 - 69'!59:59)</f>
        <v>212632.82845200002</v>
      </c>
      <c r="AE59" s="8">
        <f>+SUMIF('ฐานข้อมูล(รายเดือน) ปี54 - 69'!$77:$77,AE$3,'ฐานข้อมูล(รายเดือน) ปี54 - 69'!59:59)</f>
        <v>252946.01814415288</v>
      </c>
      <c r="AF59" s="8">
        <f>+SUMIF('ฐานข้อมูล(รายเดือน) ปี54 - 69'!$77:$77,AF$3,'ฐานข้อมูล(รายเดือน) ปี54 - 69'!59:59)</f>
        <v>238235.98034679121</v>
      </c>
      <c r="AG59" s="8">
        <f>+SUMIF('ฐานข้อมูล(รายเดือน) ปี54 - 69'!$77:$77,AG$3,'ฐานข้อมูล(รายเดือน) ปี54 - 69'!59:59)</f>
        <v>216289.92449550089</v>
      </c>
      <c r="AH59" s="8">
        <f>+SUMIF('ฐานข้อมูล(รายเดือน) ปี54 - 69'!$77:$77,AH$3,'ฐานข้อมูล(รายเดือน) ปี54 - 69'!59:59)</f>
        <v>269066.18891080847</v>
      </c>
      <c r="AI59" s="8">
        <f>+SUMIF('ฐานข้อมูล(รายเดือน) ปี54 - 69'!$77:$77,AI$3,'ฐานข้อมูล(รายเดือน) ปี54 - 69'!59:59)</f>
        <v>270427.94718696945</v>
      </c>
      <c r="AJ59" s="8">
        <f>+SUMIF('ฐานข้อมูล(รายเดือน) ปี54 - 69'!$77:$77,AJ$3,'ฐานข้อมูล(รายเดือน) ปี54 - 69'!59:59)</f>
        <v>251484.66773965966</v>
      </c>
      <c r="AK59" s="8">
        <f>+SUMIF('ฐานข้อมูล(รายเดือน) ปี54 - 69'!$77:$77,AK$3,'ฐานข้อมูล(รายเดือน) ปี54 - 69'!59:59)</f>
        <v>273853.57893322047</v>
      </c>
      <c r="AL59" s="8">
        <f>+SUMIF('ฐานข้อมูล(รายเดือน) ปี54 - 69'!$77:$77,AL$3,'ฐานข้อมูล(รายเดือน) ปี54 - 69'!59:59)</f>
        <v>25700</v>
      </c>
    </row>
    <row r="60" spans="1:38" ht="23.25">
      <c r="A60" s="30" t="s">
        <v>46</v>
      </c>
      <c r="B60" s="32">
        <f>+SUMIF('ฐานข้อมูล(รายเดือน) ปี33-53'!$77:$77,'ฐานข้อมูล(รายปี)'!B$3:B$3,'ฐานข้อมูล(รายเดือน) ปี33-53'!60:60)</f>
        <v>0</v>
      </c>
      <c r="C60" s="32">
        <f>+SUMIF('ฐานข้อมูล(รายเดือน) ปี33-53'!$77:$77,'ฐานข้อมูล(รายปี)'!C$3:C$3,'ฐานข้อมูล(รายเดือน) ปี33-53'!60:60)</f>
        <v>0</v>
      </c>
      <c r="D60" s="32">
        <f>+SUMIF('ฐานข้อมูล(รายเดือน) ปี33-53'!$77:$77,'ฐานข้อมูล(รายปี)'!D$3:D$3,'ฐานข้อมูล(รายเดือน) ปี33-53'!60:60)</f>
        <v>0</v>
      </c>
      <c r="E60" s="32">
        <f>+SUMIF('ฐานข้อมูล(รายเดือน) ปี33-53'!$77:$77,'ฐานข้อมูล(รายปี)'!E$3:E$3,'ฐานข้อมูล(รายเดือน) ปี33-53'!60:60)</f>
        <v>3077.9</v>
      </c>
      <c r="F60" s="32">
        <f>+SUMIF('ฐานข้อมูล(รายเดือน) ปี33-53'!$77:$77,'ฐานข้อมูล(รายปี)'!F$3:F$3,'ฐานข้อมูล(รายเดือน) ปี33-53'!60:60)</f>
        <v>3392.6999999999994</v>
      </c>
      <c r="G60" s="32">
        <f>+SUMIF('ฐานข้อมูล(รายเดือน) ปี33-53'!$77:$77,'ฐานข้อมูล(รายปี)'!G$3:G$3,'ฐานข้อมูล(รายเดือน) ปี33-53'!60:60)</f>
        <v>3794</v>
      </c>
      <c r="H60" s="32">
        <v>3665</v>
      </c>
      <c r="I60" s="32">
        <f>+SUMIF('ฐานข้อมูล(รายเดือน) ปี33-53'!$77:$77,'ฐานข้อมูล(รายปี)'!I$3:I$3,'ฐานข้อมูล(รายเดือน) ปี33-53'!60:60)</f>
        <v>3087.1</v>
      </c>
      <c r="J60" s="32">
        <f>+SUMIF('ฐานข้อมูล(รายเดือน) ปี33-53'!$77:$77,'ฐานข้อมูล(รายปี)'!J$3:J$3,'ฐานข้อมูล(รายเดือน) ปี33-53'!60:60)</f>
        <v>10801.800000000001</v>
      </c>
      <c r="K60" s="32">
        <f>+SUMIF('ฐานข้อมูล(รายเดือน) ปี33-53'!$77:$77,'ฐานข้อมูล(รายปี)'!K$3:K$3,'ฐานข้อมูล(รายเดือน) ปี33-53'!60:60)</f>
        <v>10670</v>
      </c>
      <c r="L60" s="32">
        <f>+SUMIF('ฐานข้อมูล(รายเดือน) ปี33-53'!$77:$77,'ฐานข้อมูล(รายปี)'!L$3:L$3,'ฐานข้อมูล(รายเดือน) ปี33-53'!60:60)</f>
        <v>9678.5</v>
      </c>
      <c r="M60" s="32">
        <f>+SUMIF('ฐานข้อมูล(รายเดือน) ปี33-53'!$77:$77,'ฐานข้อมูล(รายปี)'!M$3:M$3,'ฐานข้อมูล(รายเดือน) ปี33-53'!60:60)</f>
        <v>12238.550000000001</v>
      </c>
      <c r="N60" s="32">
        <f>+SUMIF('ฐานข้อมูล(รายเดือน) ปี33-53'!$77:$77,'ฐานข้อมูล(รายปี)'!N$3:N$3,'ฐานข้อมูล(รายเดือน) ปี33-53'!60:60)</f>
        <v>14133.27309090909</v>
      </c>
      <c r="O60" s="32">
        <f>+SUMIF('ฐานข้อมูล(รายเดือน) ปี33-53'!$77:$77,'ฐานข้อมูล(รายปี)'!O$3:O$3,'ฐานข้อมูล(รายเดือน) ปี33-53'!60:60)</f>
        <v>10888.49</v>
      </c>
      <c r="P60" s="32">
        <f>+SUMIF('ฐานข้อมูล(รายเดือน) ปี33-53'!$77:$77,'ฐานข้อมูล(รายปี)'!P$3:P$3,'ฐานข้อมูล(รายเดือน) ปี33-53'!60:60)</f>
        <v>18626.917467017069</v>
      </c>
      <c r="Q60" s="32">
        <f>+SUMIF('ฐานข้อมูล(รายเดือน) ปี33-53'!$77:$77,'ฐานข้อมูล(รายปี)'!Q$3:Q$3,'ฐานข้อมูล(รายเดือน) ปี33-53'!60:60)</f>
        <v>21594.41</v>
      </c>
      <c r="R60" s="32">
        <f>+SUMIF('ฐานข้อมูล(รายเดือน) ปี33-53'!$77:$77,'ฐานข้อมูล(รายปี)'!R$3:R$3,'ฐานข้อมูล(รายเดือน) ปี33-53'!60:60)</f>
        <v>24744.700000000004</v>
      </c>
      <c r="S60" s="32">
        <f>+SUMIF('ฐานข้อมูล(รายเดือน) ปี33-53'!$77:$77,'ฐานข้อมูล(รายปี)'!S$3:S$3,'ฐานข้อมูล(รายเดือน) ปี33-53'!60:60)</f>
        <v>31758.41</v>
      </c>
      <c r="T60" s="32">
        <f>+SUMIF('ฐานข้อมูล(รายเดือน) ปี33-53'!$77:$77,'ฐานข้อมูล(รายปี)'!T$3:T$3,'ฐานข้อมูล(รายเดือน) ปี33-53'!60:60)</f>
        <v>28722.71141679</v>
      </c>
      <c r="U60" s="32">
        <f>+SUMIF('ฐานข้อมูล(รายเดือน) ปี33-53'!$77:$77,'ฐานข้อมูล(รายปี)'!U$3:U$3,'ฐานข้อมูล(รายเดือน) ปี33-53'!60:60)</f>
        <v>41569.504850418176</v>
      </c>
      <c r="V60" s="32">
        <f>+SUMIF('ฐานข้อมูล(รายเดือน) ปี33-53'!$77:$77,'ฐานข้อมูล(รายปี)'!V$3:V$3,'ฐานข้อมูล(รายเดือน) ปี33-53'!60:60)</f>
        <v>48681.046454662726</v>
      </c>
      <c r="W60" s="32">
        <f>+SUMIF('ฐานข้อมูล(รายเดือน) ปี54 - 69'!$77:$77,W$3,'ฐานข้อมูล(รายเดือน) ปี54 - 69'!60:60)</f>
        <v>41543.052730339994</v>
      </c>
      <c r="X60" s="32">
        <f>+SUMIF('ฐานข้อมูล(รายเดือน) ปี54 - 69'!$77:$77,X$3,'ฐานข้อมูล(รายเดือน) ปี54 - 69'!60:60)</f>
        <v>44362.153319151825</v>
      </c>
      <c r="Y60" s="32">
        <f>+SUMIF('ฐานข้อมูล(รายเดือน) ปี54 - 69'!$77:$77,Y$3,'ฐานข้อมูล(รายเดือน) ปี54 - 69'!60:60)</f>
        <v>54530.028142298179</v>
      </c>
      <c r="Z60" s="32">
        <f>+SUMIF('ฐานข้อมูล(รายเดือน) ปี54 - 69'!$77:$77,Z$3,'ฐานข้อมูล(รายเดือน) ปี54 - 69'!60:60)</f>
        <v>64920.84740098365</v>
      </c>
      <c r="AA60" s="32">
        <f>+SUMIF('ฐานข้อมูล(รายเดือน) ปี54 - 69'!$77:$77,AA$3,'ฐานข้อมูล(รายเดือน) ปี54 - 69'!60:60)</f>
        <v>50234.675722750908</v>
      </c>
      <c r="AB60" s="32">
        <f>+SUMIF('ฐานข้อมูล(รายเดือน) ปี54 - 69'!$77:$77,AB$3,'ฐานข้อมูล(รายเดือน) ปี54 - 69'!60:60)</f>
        <v>69367.346219931816</v>
      </c>
      <c r="AC60" s="32">
        <f>+SUMIF('ฐานข้อมูล(รายเดือน) ปี54 - 69'!$77:$77,AC$3,'ฐานข้อมูล(รายเดือน) ปี54 - 69'!60:60)</f>
        <v>80100.535634585452</v>
      </c>
      <c r="AD60" s="32">
        <f>+SUMIF('ฐานข้อมูล(รายเดือน) ปี54 - 69'!$77:$77,AD$3,'ฐานข้อมูล(รายเดือน) ปี54 - 69'!60:60)</f>
        <v>66139.581536363636</v>
      </c>
      <c r="AE60" s="32">
        <f>+SUMIF('ฐานข้อมูล(รายเดือน) ปี54 - 69'!$77:$77,AE$3,'ฐานข้อมูล(รายเดือน) ปี54 - 69'!60:60)</f>
        <v>93350.295975327259</v>
      </c>
      <c r="AF60" s="32">
        <f>+SUMIF('ฐานข้อมูล(รายเดือน) ปี54 - 69'!$77:$77,AF$3,'ฐานข้อมูล(รายเดือน) ปี54 - 69'!60:60)</f>
        <v>98494.673048120894</v>
      </c>
      <c r="AG60" s="32">
        <f>+SUMIF('ฐานข้อมูล(รายเดือน) ปี54 - 69'!$77:$77,AG$3,'ฐานข้อมูล(รายเดือน) ปี54 - 69'!60:60)</f>
        <v>81502.261470896367</v>
      </c>
      <c r="AH60" s="32">
        <f>+SUMIF('ฐานข้อมูล(รายเดือน) ปี54 - 69'!$77:$77,AH$3,'ฐานข้อมูล(รายเดือน) ปี54 - 69'!60:60)</f>
        <v>89449.254211847263</v>
      </c>
      <c r="AI60" s="32">
        <f>+SUMIF('ฐานข้อมูล(รายเดือน) ปี54 - 69'!$77:$77,AI$3,'ฐานข้อมูล(รายเดือน) ปี54 - 69'!60:60)</f>
        <v>85599.72615597547</v>
      </c>
      <c r="AJ60" s="32">
        <f>+SUMIF('ฐานข้อมูล(รายเดือน) ปี54 - 69'!$77:$77,AJ$3,'ฐานข้อมูล(รายเดือน) ปี54 - 69'!60:60)</f>
        <v>95942.5733897061</v>
      </c>
      <c r="AK60" s="32">
        <f>+SUMIF('ฐานข้อมูล(รายเดือน) ปี54 - 69'!$77:$77,AK$3,'ฐานข้อมูล(รายเดือน) ปี54 - 69'!60:60)</f>
        <v>101258.05380294997</v>
      </c>
      <c r="AL60" s="32">
        <f>+SUMIF('ฐานข้อมูล(รายเดือน) ปี54 - 69'!$77:$77,AL$3,'ฐานข้อมูล(รายเดือน) ปี54 - 69'!60:60)</f>
        <v>3600</v>
      </c>
    </row>
    <row r="61" spans="1:38" ht="23.25">
      <c r="A61" s="26" t="s">
        <v>146</v>
      </c>
      <c r="B61" s="33"/>
      <c r="C61" s="33"/>
      <c r="D61" s="33"/>
      <c r="E61" s="33"/>
      <c r="F61" s="33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>
        <f>+SUMIF('ฐานข้อมูล(รายเดือน) ปี54 - 69'!$77:$77,W$3,'ฐานข้อมูล(รายเดือน) ปี54 - 69'!61:61)</f>
        <v>0</v>
      </c>
      <c r="X61" s="33">
        <f>+SUMIF('ฐานข้อมูล(รายเดือน) ปี54 - 69'!$77:$77,X$3,'ฐานข้อมูล(รายเดือน) ปี54 - 69'!61:61)</f>
        <v>0</v>
      </c>
      <c r="Y61" s="33">
        <f>+SUMIF('ฐานข้อมูล(รายเดือน) ปี54 - 69'!$77:$77,Y$3,'ฐานข้อมูล(รายเดือน) ปี54 - 69'!61:61)</f>
        <v>0</v>
      </c>
      <c r="Z61" s="33">
        <f>+SUMIF('ฐานข้อมูล(รายเดือน) ปี54 - 69'!$77:$77,Z$3,'ฐานข้อมูล(รายเดือน) ปี54 - 69'!61:61)</f>
        <v>8609.5069999999978</v>
      </c>
      <c r="AA61" s="33">
        <f>+SUMIF('ฐานข้อมูล(รายเดือน) ปี54 - 69'!$77:$77,AA$3,'ฐานข้อมูล(รายเดือน) ปี54 - 69'!61:61)</f>
        <v>11348.402000000002</v>
      </c>
      <c r="AB61" s="33">
        <f>+SUMIF('ฐานข้อมูล(รายเดือน) ปี54 - 69'!$77:$77,AB$3,'ฐานข้อมูล(รายเดือน) ปี54 - 69'!61:61)</f>
        <v>10668.87</v>
      </c>
      <c r="AC61" s="33">
        <f>+SUMIF('ฐานข้อมูล(รายเดือน) ปี54 - 69'!$77:$77,AC$3,'ฐานข้อมูล(รายเดือน) ปี54 - 69'!61:61)</f>
        <v>10109.7569</v>
      </c>
      <c r="AD61" s="33">
        <f>+SUMIF('ฐานข้อมูล(รายเดือน) ปี54 - 69'!$77:$77,AD$3,'ฐานข้อมูล(รายเดือน) ปี54 - 69'!61:61)</f>
        <v>12258.666999999999</v>
      </c>
      <c r="AE61" s="33">
        <f>+SUMIF('ฐานข้อมูล(รายเดือน) ปี54 - 69'!$77:$77,AE$3,'ฐานข้อมูล(รายเดือน) ปี54 - 69'!61:61)</f>
        <v>8226.8719999999994</v>
      </c>
      <c r="AF61" s="33">
        <f>+SUMIF('ฐานข้อมูล(รายเดือน) ปี54 - 69'!$77:$77,AF$3,'ฐานข้อมูล(รายเดือน) ปี54 - 69'!61:61)</f>
        <v>7474.9650000000001</v>
      </c>
      <c r="AG61" s="33">
        <f>+SUMIF('ฐานข้อมูล(รายเดือน) ปี54 - 69'!$77:$77,AG$3,'ฐานข้อมูล(รายเดือน) ปี54 - 69'!61:61)</f>
        <v>7487.4000000000005</v>
      </c>
      <c r="AH61" s="33">
        <f>+SUMIF('ฐานข้อมูล(รายเดือน) ปี54 - 69'!$77:$77,AH$3,'ฐานข้อมูล(รายเดือน) ปี54 - 69'!61:61)</f>
        <v>8339.14</v>
      </c>
      <c r="AI61" s="33">
        <f>+SUMIF('ฐานข้อมูล(รายเดือน) ปี54 - 69'!$77:$77,AI$3,'ฐานข้อมูล(รายเดือน) ปี54 - 69'!61:61)</f>
        <v>8837.07</v>
      </c>
      <c r="AJ61" s="33">
        <f>+SUMIF('ฐานข้อมูล(รายเดือน) ปี54 - 69'!$77:$77,AJ$3,'ฐานข้อมูล(รายเดือน) ปี54 - 69'!61:61)</f>
        <v>9431.6380321699999</v>
      </c>
      <c r="AK61" s="33">
        <f>+SUMIF('ฐานข้อมูล(รายเดือน) ปี54 - 69'!$77:$77,AK$3,'ฐานข้อมูล(รายเดือน) ปี54 - 69'!61:61)</f>
        <v>8287.73</v>
      </c>
      <c r="AL61" s="33">
        <f>+SUMIF('ฐานข้อมูล(รายเดือน) ปี54 - 69'!$77:$77,AL$3,'ฐานข้อมูล(รายเดือน) ปี54 - 69'!61:61)</f>
        <v>772.73</v>
      </c>
    </row>
    <row r="62" spans="1:38" ht="23.25">
      <c r="A62" s="27" t="s">
        <v>147</v>
      </c>
      <c r="B62" s="28">
        <f>+SUMIF('ฐานข้อมูล(รายเดือน) ปี33-53'!$77:$77,'ฐานข้อมูล(รายปี)'!B$3:B$3,'ฐานข้อมูล(รายเดือน) ปี33-53'!61:61)</f>
        <v>0</v>
      </c>
      <c r="C62" s="28">
        <f>+SUMIF('ฐานข้อมูล(รายเดือน) ปี33-53'!$77:$77,'ฐานข้อมูล(รายปี)'!C$3:C$3,'ฐานข้อมูล(รายเดือน) ปี33-53'!61:61)</f>
        <v>0</v>
      </c>
      <c r="D62" s="28">
        <f>+SUMIF('ฐานข้อมูล(รายเดือน) ปี33-53'!$77:$77,'ฐานข้อมูล(รายปี)'!D$3:D$3,'ฐานข้อมูล(รายเดือน) ปี33-53'!61:61)</f>
        <v>0</v>
      </c>
      <c r="E62" s="28">
        <f>+SUMIF('ฐานข้อมูล(รายเดือน) ปี33-53'!$77:$77,'ฐานข้อมูล(รายปี)'!E$3:E$3,'ฐานข้อมูล(รายเดือน) ปี33-53'!61:61)</f>
        <v>0</v>
      </c>
      <c r="F62" s="28">
        <f>+SUMIF('ฐานข้อมูล(รายเดือน) ปี33-53'!$77:$77,'ฐานข้อมูล(รายปี)'!F$3:F$3,'ฐานข้อมูล(รายเดือน) ปี33-53'!61:61)</f>
        <v>0</v>
      </c>
      <c r="G62" s="28">
        <f>+SUMIF('ฐานข้อมูล(รายเดือน) ปี33-53'!$77:$77,'ฐานข้อมูล(รายปี)'!G$3:G$3,'ฐานข้อมูล(รายเดือน) ปี33-53'!61:61)</f>
        <v>0</v>
      </c>
      <c r="H62" s="28">
        <v>0</v>
      </c>
      <c r="I62" s="28">
        <f>+SUMIF('ฐานข้อมูล(รายเดือน) ปี33-53'!$77:$77,'ฐานข้อมูล(รายปี)'!I$3:I$3,'ฐานข้อมูล(รายเดือน) ปี33-53'!61:61)</f>
        <v>0</v>
      </c>
      <c r="J62" s="28">
        <f>+SUMIF('ฐานข้อมูล(รายเดือน) ปี33-53'!$77:$77,'ฐานข้อมูล(รายปี)'!J$3:J$3,'ฐานข้อมูล(รายเดือน) ปี33-53'!61:61)</f>
        <v>0</v>
      </c>
      <c r="K62" s="28">
        <f>+SUMIF('ฐานข้อมูล(รายเดือน) ปี33-53'!$77:$77,'ฐานข้อมูล(รายปี)'!K$3:K$3,'ฐานข้อมูล(รายเดือน) ปี33-53'!61:61)</f>
        <v>2994.4000000000005</v>
      </c>
      <c r="L62" s="28">
        <f>+SUMIF('ฐานข้อมูล(รายเดือน) ปี33-53'!$77:$77,'ฐานข้อมูล(รายปี)'!L$3:L$3,'ฐานข้อมูล(รายเดือน) ปี33-53'!61:61)</f>
        <v>3198.3999999999996</v>
      </c>
      <c r="M62" s="28">
        <f>+SUMIF('ฐานข้อมูล(รายเดือน) ปี33-53'!$77:$77,'ฐานข้อมูล(รายปี)'!M$3:M$3,'ฐานข้อมูล(รายเดือน) ปี33-53'!61:61)</f>
        <v>3732.1476250000005</v>
      </c>
      <c r="N62" s="28">
        <f>+SUMIF('ฐานข้อมูล(รายเดือน) ปี33-53'!$77:$77,'ฐานข้อมูล(รายปี)'!N$3:N$3,'ฐานข้อมูล(รายเดือน) ปี33-53'!61:61)</f>
        <v>4108.9102499999999</v>
      </c>
      <c r="O62" s="28">
        <f>+SUMIF('ฐานข้อมูล(รายเดือน) ปี33-53'!$77:$77,'ฐานข้อมูล(รายปี)'!O$3:O$3,'ฐานข้อมูล(รายเดือน) ปี33-53'!61:61)</f>
        <v>5042.0786096035008</v>
      </c>
      <c r="P62" s="28">
        <f>+SUMIF('ฐานข้อมูล(รายเดือน) ปี33-53'!$77:$77,'ฐานข้อมูล(รายปี)'!P$3:P$3,'ฐานข้อมูล(รายเดือน) ปี33-53'!61:61)</f>
        <v>6367.5801999999994</v>
      </c>
      <c r="Q62" s="28">
        <f>+SUMIF('ฐานข้อมูล(รายเดือน) ปี33-53'!$77:$77,'ฐานข้อมูล(รายปี)'!Q$3:Q$3,'ฐานข้อมูล(รายเดือน) ปี33-53'!61:61)</f>
        <v>7450.63</v>
      </c>
      <c r="R62" s="28">
        <f>+SUMIF('ฐานข้อมูล(รายเดือน) ปี33-53'!$77:$77,'ฐานข้อมูล(รายปี)'!R$3:R$3,'ฐานข้อมูล(รายเดือน) ปี33-53'!61:61)</f>
        <v>9171.6376999999993</v>
      </c>
      <c r="S62" s="28">
        <f>+SUMIF('ฐานข้อมูล(รายเดือน) ปี33-53'!$77:$77,'ฐานข้อมูล(รายปี)'!S$3:S$3,'ฐานข้อมูล(รายเดือน) ปี33-53'!61:61)</f>
        <v>9514.3189499999989</v>
      </c>
      <c r="T62" s="28">
        <f>+SUMIF('ฐานข้อมูล(รายเดือน) ปี33-53'!$77:$77,'ฐานข้อมูล(รายปี)'!T$3:T$3,'ฐานข้อมูล(รายเดือน) ปี33-53'!61:61)</f>
        <v>11624.9022</v>
      </c>
      <c r="U62" s="28">
        <f>+SUMIF('ฐานข้อมูล(รายเดือน) ปี33-53'!$77:$77,'ฐานข้อมูล(รายปี)'!U$3:U$3,'ฐานข้อมูล(รายเดือน) ปี33-53'!61:61)</f>
        <v>9040.4036000000015</v>
      </c>
      <c r="V62" s="28">
        <f>+SUMIF('ฐานข้อมูล(รายเดือน) ปี33-53'!$77:$77,'ฐานข้อมูล(รายปี)'!V$3:V$3,'ฐานข้อมูล(รายเดือน) ปี33-53'!61:61)</f>
        <v>11095.753000000001</v>
      </c>
      <c r="W62" s="28">
        <f>+SUMIF('ฐานข้อมูล(รายเดือน) ปี54 - 69'!$77:$77,W$3,'ฐานข้อมูล(รายเดือน) ปี54 - 69'!62:62)</f>
        <v>12677.0589</v>
      </c>
      <c r="X62" s="28">
        <f>+SUMIF('ฐานข้อมูล(รายเดือน) ปี54 - 69'!$77:$77,X$3,'ฐานข้อมูล(รายเดือน) ปี54 - 69'!62:62)</f>
        <v>14814.560150000001</v>
      </c>
      <c r="Y62" s="28">
        <f>+SUMIF('ฐานข้อมูล(รายเดือน) ปี54 - 69'!$77:$77,Y$3,'ฐานข้อมูล(รายเดือน) ปี54 - 69'!62:62)</f>
        <v>15475.677000666999</v>
      </c>
      <c r="Z62" s="28">
        <f>+SUMIF('ฐานข้อมูล(รายเดือน) ปี54 - 69'!$77:$77,Z$3,'ฐานข้อมูล(รายเดือน) ปี54 - 69'!62:62)</f>
        <v>15438.556674786652</v>
      </c>
      <c r="AA62" s="28">
        <f>+SUMIF('ฐานข้อมูล(รายเดือน) ปี54 - 69'!$77:$77,AA$3,'ฐานข้อมูล(รายเดือน) ปี54 - 69'!62:62)</f>
        <v>14398.806070465451</v>
      </c>
      <c r="AB62" s="28">
        <f>+SUMIF('ฐานข้อมูล(รายเดือน) ปี54 - 69'!$77:$77,AB$3,'ฐานข้อมูล(รายเดือน) ปี54 - 69'!62:62)</f>
        <v>14310.982089926001</v>
      </c>
      <c r="AC62" s="28">
        <f>+SUMIF('ฐานข้อมูล(รายเดือน) ปี54 - 69'!$77:$77,AC$3,'ฐานข้อมูล(รายเดือน) ปี54 - 69'!62:62)</f>
        <v>15119.713471521</v>
      </c>
      <c r="AD62" s="28">
        <f>+SUMIF('ฐานข้อมูล(รายเดือน) ปี54 - 69'!$77:$77,AD$3,'ฐานข้อมูล(รายเดือน) ปี54 - 69'!62:62)</f>
        <v>16914.834300000002</v>
      </c>
      <c r="AE62" s="28">
        <f>+SUMIF('ฐานข้อมูล(รายเดือน) ปี54 - 69'!$77:$77,AE$3,'ฐานข้อมูล(รายเดือน) ปี54 - 69'!62:62)</f>
        <v>17289.372300000003</v>
      </c>
      <c r="AF62" s="28">
        <f>+SUMIF('ฐานข้อมูล(รายเดือน) ปี54 - 69'!$77:$77,AF$3,'ฐานข้อมูล(รายเดือน) ปี54 - 69'!62:62)</f>
        <v>18458.716349999999</v>
      </c>
      <c r="AG62" s="28">
        <f>+SUMIF('ฐานข้อมูล(รายเดือน) ปี54 - 69'!$77:$77,AG$3,'ฐานข้อมูล(รายเดือน) ปี54 - 69'!62:62)</f>
        <v>20687.476707508304</v>
      </c>
      <c r="AH62" s="28">
        <f>+SUMIF('ฐานข้อมูล(รายเดือน) ปี54 - 69'!$77:$77,AH$3,'ฐานข้อมูล(รายเดือน) ปี54 - 69'!62:62)</f>
        <v>26556.536446114202</v>
      </c>
      <c r="AI62" s="28">
        <f>+SUMIF('ฐานข้อมูล(รายเดือน) ปี54 - 69'!$77:$77,AI$3,'ฐานข้อมูล(รายเดือน) ปี54 - 69'!62:62)</f>
        <v>25548.745738998845</v>
      </c>
      <c r="AJ62" s="28">
        <f>+SUMIF('ฐานข้อมูล(รายเดือน) ปี54 - 69'!$77:$77,AJ$3,'ฐานข้อมูล(รายเดือน) ปี54 - 69'!62:62)</f>
        <v>26293.309365165558</v>
      </c>
      <c r="AK62" s="28">
        <f>+SUMIF('ฐานข้อมูล(รายเดือน) ปี54 - 69'!$77:$77,AK$3,'ฐานข้อมูล(รายเดือน) ปี54 - 69'!62:62)</f>
        <v>26621.937086082547</v>
      </c>
      <c r="AL62" s="28">
        <f>+SUMIF('ฐานข้อมูล(รายเดือน) ปี54 - 69'!$77:$77,AL$3,'ฐานข้อมูล(รายเดือน) ปี54 - 69'!62:62)</f>
        <v>2212.1061291300007</v>
      </c>
    </row>
    <row r="63" spans="1:38" ht="24" thickBot="1">
      <c r="A63" s="26" t="s">
        <v>148</v>
      </c>
      <c r="B63" s="33">
        <f>+SUMIF('ฐานข้อมูล(รายเดือน) ปี33-53'!$77:$77,'ฐานข้อมูล(รายปี)'!B$3:B$3,'ฐานข้อมูล(รายเดือน) ปี33-53'!62:62)</f>
        <v>0</v>
      </c>
      <c r="C63" s="33">
        <f>+SUMIF('ฐานข้อมูล(รายเดือน) ปี33-53'!$77:$77,'ฐานข้อมูล(รายปี)'!C$3:C$3,'ฐานข้อมูล(รายเดือน) ปี33-53'!62:62)</f>
        <v>0</v>
      </c>
      <c r="D63" s="33">
        <f>+SUMIF('ฐานข้อมูล(รายเดือน) ปี33-53'!$77:$77,'ฐานข้อมูล(รายปี)'!D$3:D$3,'ฐานข้อมูล(รายเดือน) ปี33-53'!62:62)</f>
        <v>0</v>
      </c>
      <c r="E63" s="33">
        <f>+SUMIF('ฐานข้อมูล(รายเดือน) ปี33-53'!$77:$77,'ฐานข้อมูล(รายปี)'!E$3:E$3,'ฐานข้อมูล(รายเดือน) ปี33-53'!62:62)</f>
        <v>10348.099999999999</v>
      </c>
      <c r="F63" s="33">
        <f>+SUMIF('ฐานข้อมูล(รายเดือน) ปี33-53'!$77:$77,'ฐานข้อมูล(รายปี)'!F$3:F$3,'ฐานข้อมูล(รายเดือน) ปี33-53'!62:62)</f>
        <v>6261.5999999999995</v>
      </c>
      <c r="G63" s="33">
        <f>+SUMIF('ฐานข้อมูล(รายเดือน) ปี33-53'!$77:$77,'ฐานข้อมูล(รายปี)'!G$3:G$3,'ฐานข้อมูล(รายเดือน) ปี33-53'!62:62)</f>
        <v>7107.9999999999991</v>
      </c>
      <c r="H63" s="33">
        <v>7473.3</v>
      </c>
      <c r="I63" s="33">
        <f>+SUMIF('ฐานข้อมูล(รายเดือน) ปี33-53'!$77:$77,'ฐานข้อมูล(รายปี)'!I$3:I$3,'ฐานข้อมูล(รายเดือน) ปี33-53'!62:62)</f>
        <v>7072.8</v>
      </c>
      <c r="J63" s="33">
        <f>+SUMIF('ฐานข้อมูล(รายเดือน) ปี33-53'!$77:$77,'ฐานข้อมูล(รายปี)'!J$3:J$3,'ฐานข้อมูล(รายเดือน) ปี33-53'!62:62)</f>
        <v>7559.0999999999995</v>
      </c>
      <c r="K63" s="33">
        <f>+SUMIF('ฐานข้อมูล(รายเดือน) ปี33-53'!$77:$77,'ฐานข้อมูล(รายปี)'!K$3:K$3,'ฐานข้อมูล(รายเดือน) ปี33-53'!62:62)</f>
        <v>5915.7</v>
      </c>
      <c r="L63" s="33">
        <f>+SUMIF('ฐานข้อมูล(รายเดือน) ปี33-53'!$77:$77,'ฐานข้อมูล(รายปี)'!L$3:L$3,'ฐานข้อมูล(รายเดือน) ปี33-53'!62:62)</f>
        <v>7277.6999999999989</v>
      </c>
      <c r="M63" s="33">
        <f>+SUMIF('ฐานข้อมูล(รายเดือน) ปี33-53'!$77:$77,'ฐานข้อมูล(รายปี)'!M$3:M$3,'ฐานข้อมูล(รายเดือน) ปี33-53'!62:62)</f>
        <v>7697.82</v>
      </c>
      <c r="N63" s="33">
        <f>+SUMIF('ฐานข้อมูล(รายเดือน) ปี33-53'!$77:$77,'ฐานข้อมูล(รายปี)'!N$3:N$3,'ฐานข้อมูล(รายเดือน) ปี33-53'!62:62)</f>
        <v>8234.2349999999988</v>
      </c>
      <c r="O63" s="33">
        <f>+SUMIF('ฐานข้อมูล(รายเดือน) ปี33-53'!$77:$77,'ฐานข้อมูล(รายปี)'!O$3:O$3,'ฐานข้อมูล(รายเดือน) ปี33-53'!62:62)</f>
        <v>10500.773295000001</v>
      </c>
      <c r="P63" s="33">
        <f>+SUMIF('ฐานข้อมูล(รายเดือน) ปี33-53'!$77:$77,'ฐานข้อมูล(รายปี)'!P$3:P$3,'ฐานข้อมูล(รายเดือน) ปี33-53'!62:62)</f>
        <v>11225.797999999999</v>
      </c>
      <c r="Q63" s="33">
        <f>+SUMIF('ฐานข้อมูล(รายเดือน) ปี33-53'!$77:$77,'ฐานข้อมูล(รายปี)'!Q$3:Q$3,'ฐานข้อมูล(รายเดือน) ปี33-53'!62:62)</f>
        <v>12421.248336124127</v>
      </c>
      <c r="R63" s="33">
        <f>+SUMIF('ฐานข้อมูล(รายเดือน) ปี33-53'!$77:$77,'ฐานข้อมูล(รายปี)'!R$3:R$3,'ฐานข้อมูล(รายเดือน) ปี33-53'!62:62)</f>
        <v>12398.900000000001</v>
      </c>
      <c r="S63" s="33">
        <f>+SUMIF('ฐานข้อมูล(รายเดือน) ปี33-53'!$77:$77,'ฐานข้อมูล(รายปี)'!S$3:S$3,'ฐานข้อมูล(รายเดือน) ปี33-53'!62:62)</f>
        <v>10415.550000000001</v>
      </c>
      <c r="T63" s="33">
        <f>+SUMIF('ฐานข้อมูล(รายเดือน) ปี33-53'!$77:$77,'ฐานข้อมูล(รายปี)'!T$3:T$3,'ฐานข้อมูล(รายเดือน) ปี33-53'!62:62)</f>
        <v>12044.189999999999</v>
      </c>
      <c r="U63" s="33">
        <f>+SUMIF('ฐานข้อมูล(รายเดือน) ปี33-53'!$77:$77,'ฐานข้อมูล(รายปี)'!U$3:U$3,'ฐานข้อมูล(รายเดือน) ปี33-53'!62:62)</f>
        <v>11159.957000000002</v>
      </c>
      <c r="V63" s="33">
        <f>+SUMIF('ฐานข้อมูล(รายเดือน) ปี33-53'!$77:$77,'ฐานข้อมูล(รายปี)'!V$3:V$3,'ฐานข้อมูล(รายเดือน) ปี33-53'!62:62)</f>
        <v>13005.097999999998</v>
      </c>
      <c r="W63" s="33">
        <f>+SUMIF('ฐานข้อมูล(รายเดือน) ปี54 - 69'!$77:$77,W$3,'ฐานข้อมูล(รายเดือน) ปี54 - 69'!63:63)</f>
        <v>14812.783499999998</v>
      </c>
      <c r="X63" s="33">
        <f>+SUMIF('ฐานข้อมูล(รายเดือน) ปี54 - 69'!$77:$77,X$3,'ฐานข้อมูล(รายเดือน) ปี54 - 69'!63:63)</f>
        <v>15280.372000000001</v>
      </c>
      <c r="Y63" s="33">
        <f>+SUMIF('ฐานข้อมูล(รายเดือน) ปี54 - 69'!$77:$77,Y$3,'ฐานข้อมูล(รายเดือน) ปี54 - 69'!63:63)</f>
        <v>16945.625</v>
      </c>
      <c r="Z63" s="33">
        <f>+SUMIF('ฐานข้อมูล(รายเดือน) ปี54 - 69'!$77:$77,Z$3,'ฐานข้อมูล(รายเดือน) ปี54 - 69'!63:63)</f>
        <v>16178.203000000001</v>
      </c>
      <c r="AA63" s="33">
        <f>+SUMIF('ฐานข้อมูล(รายเดือน) ปี54 - 69'!$77:$77,AA$3,'ฐานข้อมูล(รายเดือน) ปี54 - 69'!63:63)</f>
        <v>16540.578000000001</v>
      </c>
      <c r="AB63" s="33">
        <f>+SUMIF('ฐานข้อมูล(รายเดือน) ปี54 - 69'!$77:$77,AB$3,'ฐานข้อมูล(รายเดือน) ปี54 - 69'!63:63)</f>
        <v>17155.958000000002</v>
      </c>
      <c r="AC63" s="33">
        <f>+SUMIF('ฐานข้อมูล(รายเดือน) ปี54 - 69'!$77:$77,AC$3,'ฐานข้อมูล(รายเดือน) ปี54 - 69'!63:63)</f>
        <v>17793.852999999999</v>
      </c>
      <c r="AD63" s="33">
        <f>+SUMIF('ฐานข้อมูล(รายเดือน) ปี54 - 69'!$77:$77,AD$3,'ฐานข้อมูล(รายเดือน) ปี54 - 69'!63:63)</f>
        <v>12583.249</v>
      </c>
      <c r="AE63" s="33">
        <f>+SUMIF('ฐานข้อมูล(รายเดือน) ปี54 - 69'!$77:$77,AE$3,'ฐานข้อมูล(รายเดือน) ปี54 - 69'!63:63)</f>
        <v>12981.937000000002</v>
      </c>
      <c r="AF63" s="33">
        <f>+SUMIF('ฐานข้อมูล(รายเดือน) ปี54 - 69'!$77:$77,AF$3,'ฐานข้อมูล(รายเดือน) ปี54 - 69'!63:63)</f>
        <v>11579.961000000003</v>
      </c>
      <c r="AG63" s="33">
        <f>+SUMIF('ฐานข้อมูล(รายเดือน) ปี54 - 69'!$77:$77,AG$3,'ฐานข้อมูล(รายเดือน) ปี54 - 69'!63:63)</f>
        <v>12477.53505993</v>
      </c>
      <c r="AH63" s="33">
        <f>+SUMIF('ฐานข้อมูล(รายเดือน) ปี54 - 69'!$77:$77,AH$3,'ฐานข้อมูล(รายเดือน) ปี54 - 69'!63:63)</f>
        <v>13538.233000000002</v>
      </c>
      <c r="AI63" s="33">
        <f>+SUMIF('ฐานข้อมูล(รายเดือน) ปี54 - 69'!$77:$77,AI$3,'ฐานข้อมูล(รายเดือน) ปี54 - 69'!63:63)</f>
        <v>13602.648999999999</v>
      </c>
      <c r="AJ63" s="33">
        <f>+SUMIF('ฐานข้อมูล(รายเดือน) ปี54 - 69'!$77:$77,AJ$3,'ฐานข้อมูล(รายเดือน) ปี54 - 69'!63:63)</f>
        <v>14098.369000000001</v>
      </c>
      <c r="AK63" s="33">
        <f>+SUMIF('ฐานข้อมูล(รายเดือน) ปี54 - 69'!$77:$77,AK$3,'ฐานข้อมูล(รายเดือน) ปี54 - 69'!63:63)</f>
        <v>14492.713</v>
      </c>
      <c r="AL63" s="33">
        <f>+SUMIF('ฐานข้อมูล(รายเดือน) ปี54 - 69'!$77:$77,AL$3,'ฐานข้อมูล(รายเดือน) ปี54 - 69'!63:63)</f>
        <v>984.322</v>
      </c>
    </row>
    <row r="64" spans="1:38" ht="24" thickBot="1">
      <c r="A64" s="24" t="s">
        <v>79</v>
      </c>
      <c r="B64" s="25">
        <f>+B56-SUM(B59:B63)</f>
        <v>404939.10000000003</v>
      </c>
      <c r="C64" s="25">
        <f t="shared" ref="C64:V64" si="16">+C56-SUM(C59:C63)</f>
        <v>476974</v>
      </c>
      <c r="D64" s="25">
        <f t="shared" si="16"/>
        <v>525364.47999999998</v>
      </c>
      <c r="E64" s="25">
        <f t="shared" si="16"/>
        <v>556326.16000000015</v>
      </c>
      <c r="F64" s="25">
        <f t="shared" si="16"/>
        <v>652561.52</v>
      </c>
      <c r="G64" s="25">
        <f t="shared" si="16"/>
        <v>755094.71000000008</v>
      </c>
      <c r="H64" s="25">
        <f t="shared" si="16"/>
        <v>850005.1</v>
      </c>
      <c r="I64" s="25">
        <f t="shared" si="16"/>
        <v>843575.8600000001</v>
      </c>
      <c r="J64" s="25">
        <f t="shared" si="16"/>
        <v>733461.2</v>
      </c>
      <c r="K64" s="25">
        <f t="shared" si="16"/>
        <v>709110.5</v>
      </c>
      <c r="L64" s="25">
        <f t="shared" si="16"/>
        <v>750082.4859999998</v>
      </c>
      <c r="M64" s="25">
        <f t="shared" si="16"/>
        <v>785613.96637499996</v>
      </c>
      <c r="N64" s="25">
        <f t="shared" si="16"/>
        <v>867192.05634709087</v>
      </c>
      <c r="O64" s="25">
        <f t="shared" si="16"/>
        <v>1008815.8575676822</v>
      </c>
      <c r="P64" s="25">
        <f t="shared" si="16"/>
        <v>1156676.7488230525</v>
      </c>
      <c r="Q64" s="25">
        <f t="shared" si="16"/>
        <v>1323328.4357306091</v>
      </c>
      <c r="R64" s="25">
        <f t="shared" si="16"/>
        <v>1396996.6758069</v>
      </c>
      <c r="S64" s="25">
        <f t="shared" si="16"/>
        <v>1502479.2407135735</v>
      </c>
      <c r="T64" s="25">
        <f t="shared" si="16"/>
        <v>1611302.5765639846</v>
      </c>
      <c r="U64" s="25">
        <f t="shared" si="16"/>
        <v>1464689.5460006904</v>
      </c>
      <c r="V64" s="25">
        <f t="shared" si="16"/>
        <v>1770297.260851312</v>
      </c>
      <c r="W64" s="25">
        <f t="shared" ref="W64:AJ64" si="17">+W56-SUM(W59:W63)</f>
        <v>1966965.3403155801</v>
      </c>
      <c r="X64" s="25">
        <f t="shared" si="17"/>
        <v>2064841.4081419576</v>
      </c>
      <c r="Y64" s="25">
        <f t="shared" si="17"/>
        <v>2255968.9697422083</v>
      </c>
      <c r="Z64" s="25">
        <f t="shared" si="17"/>
        <v>2171667.479825078</v>
      </c>
      <c r="AA64" s="25">
        <f t="shared" si="17"/>
        <v>2310287.8909182721</v>
      </c>
      <c r="AB64" s="25">
        <f t="shared" si="17"/>
        <v>2497360.7615942871</v>
      </c>
      <c r="AC64" s="25">
        <f t="shared" si="17"/>
        <v>2463780.0397660602</v>
      </c>
      <c r="AD64" s="25">
        <f t="shared" si="17"/>
        <v>2653602.9858745565</v>
      </c>
      <c r="AE64" s="25">
        <f t="shared" si="17"/>
        <v>2676276.8327227202</v>
      </c>
      <c r="AF64" s="25">
        <f t="shared" si="17"/>
        <v>2490317.8042456373</v>
      </c>
      <c r="AG64" s="25">
        <f t="shared" si="17"/>
        <v>2490783.6565059652</v>
      </c>
      <c r="AH64" s="25">
        <f t="shared" si="17"/>
        <v>2664324.0805766885</v>
      </c>
      <c r="AI64" s="25">
        <f t="shared" si="17"/>
        <v>2794522.43244308</v>
      </c>
      <c r="AJ64" s="25">
        <f t="shared" si="17"/>
        <v>2933969.1745840767</v>
      </c>
      <c r="AK64" s="25">
        <f t="shared" ref="AK64:AL64" si="18">+AK56-SUM(AK59:AK63)</f>
        <v>2966611.8494352205</v>
      </c>
      <c r="AL64" s="25">
        <f t="shared" si="18"/>
        <v>236332.64299529805</v>
      </c>
    </row>
    <row r="65" spans="1:38" ht="24" thickBot="1">
      <c r="A65" s="48" t="s">
        <v>80</v>
      </c>
      <c r="B65" s="13">
        <f>+SUMIF('ฐานข้อมูล(รายเดือน) ปี33-53'!$77:$77,'ฐานข้อมูล(รายปี)'!B$3:B$3,'ฐานข้อมูล(รายเดือน) ปี33-53'!64:64)</f>
        <v>0</v>
      </c>
      <c r="C65" s="13">
        <f>+SUMIF('ฐานข้อมูล(รายเดือน) ปี33-53'!$77:$77,'ฐานข้อมูล(รายปี)'!C$3:C$3,'ฐานข้อมูล(รายเดือน) ปี33-53'!64:64)</f>
        <v>0</v>
      </c>
      <c r="D65" s="13">
        <f>+SUMIF('ฐานข้อมูล(รายเดือน) ปี33-53'!$77:$77,'ฐานข้อมูล(รายปี)'!D$3:D$3,'ฐานข้อมูล(รายเดือน) ปี33-53'!64:64)</f>
        <v>0</v>
      </c>
      <c r="E65" s="13">
        <f>+SUMIF('ฐานข้อมูล(รายเดือน) ปี33-53'!$77:$77,'ฐานข้อมูล(รายปี)'!E$3:E$3,'ฐานข้อมูล(รายเดือน) ปี33-53'!64:64)</f>
        <v>0</v>
      </c>
      <c r="F65" s="13">
        <f>+SUMIF('ฐานข้อมูล(รายเดือน) ปี33-53'!$77:$77,'ฐานข้อมูล(รายปี)'!F$3:F$3,'ฐานข้อมูล(รายเดือน) ปี33-53'!64:64)</f>
        <v>0</v>
      </c>
      <c r="G65" s="13">
        <f>+SUMIF('ฐานข้อมูล(รายเดือน) ปี33-53'!$77:$77,'ฐานข้อมูล(รายปี)'!G$3:G$3,'ฐานข้อมูล(รายเดือน) ปี33-53'!64:64)</f>
        <v>0</v>
      </c>
      <c r="H65" s="13">
        <f>+SUMIF('ฐานข้อมูล(รายเดือน) ปี33-53'!$77:$77,'ฐานข้อมูล(รายปี)'!H$3:H$3,'ฐานข้อมูล(รายเดือน) ปี33-53'!64:64)</f>
        <v>0</v>
      </c>
      <c r="I65" s="13">
        <f>+SUMIF('ฐานข้อมูล(รายเดือน) ปี33-53'!$77:$77,'ฐานข้อมูล(รายปี)'!I$3:I$3,'ฐานข้อมูล(รายเดือน) ปี33-53'!64:64)</f>
        <v>0</v>
      </c>
      <c r="J65" s="13">
        <f>+SUMIF('ฐานข้อมูล(รายเดือน) ปี33-53'!$77:$77,'ฐานข้อมูล(รายปี)'!J$3:J$3,'ฐานข้อมูล(รายเดือน) ปี33-53'!64:64)</f>
        <v>0</v>
      </c>
      <c r="K65" s="13">
        <f>+SUMIF('ฐานข้อมูล(รายเดือน) ปี33-53'!$77:$77,'ฐานข้อมูล(รายปี)'!K$3:K$3,'ฐานข้อมูล(รายเดือน) ปี33-53'!64:64)</f>
        <v>0</v>
      </c>
      <c r="L65" s="13">
        <f>+SUMIF('ฐานข้อมูล(รายเดือน) ปี33-53'!$77:$77,'ฐานข้อมูล(รายปี)'!L$3:L$3,'ฐานข้อมูล(รายเดือน) ปี33-53'!64:64)</f>
        <v>0</v>
      </c>
      <c r="M65" s="13">
        <f>+SUMIF('ฐานข้อมูล(รายเดือน) ปี33-53'!$77:$77,'ฐานข้อมูล(รายปี)'!M$3:M$3,'ฐานข้อมูล(รายเดือน) ปี33-53'!64:64)</f>
        <v>0</v>
      </c>
      <c r="N65" s="13">
        <f>+SUMIF('ฐานข้อมูล(รายเดือน) ปี33-53'!$77:$77,'ฐานข้อมูล(รายปี)'!N$3:N$3,'ฐานข้อมูล(รายเดือน) ปี33-53'!64:64)</f>
        <v>16525</v>
      </c>
      <c r="O65" s="13">
        <f>+SUMIF('ฐานข้อมูล(รายเดือน) ปี33-53'!$77:$77,'ฐานข้อมูล(รายปี)'!O$3:O$3,'ฐานข้อมูล(รายเดือน) ปี33-53'!64:64)</f>
        <v>40604.17</v>
      </c>
      <c r="P65" s="13">
        <f>+SUMIF('ฐานข้อมูล(รายเดือน) ปี33-53'!$77:$77,'ฐานข้อมูล(รายปี)'!P$3:P$3,'ฐานข้อมูล(รายเดือน) ปี33-53'!64:64)</f>
        <v>47726.122000000003</v>
      </c>
      <c r="Q65" s="13">
        <f>+SUMIF('ฐานข้อมูล(รายเดือน) ปี33-53'!$77:$77,'ฐานข้อมูล(รายปี)'!Q$3:Q$3,'ฐานข้อมูล(รายเดือน) ปี33-53'!64:64)</f>
        <v>58400</v>
      </c>
      <c r="R65" s="13">
        <f>+SUMIF('ฐานข้อมูล(รายเดือน) ปี33-53'!$77:$77,'ฐานข้อมูล(รายปี)'!R$3:R$3,'ฐานข้อมูล(รายเดือน) ปี33-53'!64:64)</f>
        <v>57311.897000000004</v>
      </c>
      <c r="S65" s="13">
        <f>+SUMIF('ฐานข้อมูล(รายเดือน) ปี33-53'!$77:$77,'ฐานข้อมูล(รายปี)'!S$3:S$3,'ฐานข้อมูล(รายเดือน) ปี33-53'!64:64)</f>
        <v>57591.58</v>
      </c>
      <c r="T65" s="13">
        <f>+SUMIF('ฐานข้อมูล(รายเดือน) ปี33-53'!$77:$77,'ฐานข้อมูล(รายปี)'!T$3:T$3,'ฐานข้อมูล(รายเดือน) ปี33-53'!64:64)</f>
        <v>65420.33</v>
      </c>
      <c r="U65" s="13">
        <f>+SUMIF('ฐานข้อมูล(รายเดือน) ปี33-53'!$77:$77,'ฐานข้อมูล(รายปี)'!U$3:U$3,'ฐานข้อมูล(รายเดือน) ปี33-53'!64:64)</f>
        <v>53831.63</v>
      </c>
      <c r="V65" s="13">
        <f>+SUMIF('ฐานข้อมูล(รายเดือน) ปี33-53'!$77:$77,'ฐานข้อมูล(รายปี)'!V$3:V$3,'ฐานข้อมูล(รายเดือน) ปี33-53'!64:64)</f>
        <v>65735.959999999992</v>
      </c>
      <c r="W65" s="13">
        <f>+SUMIF('ฐานข้อมูล(รายเดือน) ปี54 - 69'!$77:$77,W$3,'ฐานข้อมูล(รายเดือน) ปี54 - 69'!65:65)</f>
        <v>74555.56</v>
      </c>
      <c r="X65" s="13">
        <f>+SUMIF('ฐานข้อมูล(รายเดือน) ปี54 - 69'!$77:$77,X$3,'ฐานข้อมูล(รายเดือน) ปี54 - 69'!65:65)</f>
        <v>88965.26999999999</v>
      </c>
      <c r="Y65" s="13">
        <f>+SUMIF('ฐานข้อมูล(รายเดือน) ปี54 - 69'!$77:$77,Y$3,'ฐานข้อมูล(รายเดือน) ปี54 - 69'!65:65)</f>
        <v>93967.33</v>
      </c>
      <c r="Z65" s="13">
        <f>+SUMIF('ฐานข้อมูล(รายเดือน) ปี54 - 69'!$77:$77,Z$3,'ฐานข้อมูล(รายเดือน) ปี54 - 69'!65:65)</f>
        <v>97041.040276850006</v>
      </c>
      <c r="AA65" s="13">
        <f>+SUMIF('ฐานข้อมูล(รายเดือน) ปี54 - 69'!$77:$77,AA$3,'ฐานข้อมูล(รายเดือน) ปี54 - 69'!65:65)</f>
        <v>96765.329605729989</v>
      </c>
      <c r="AB65" s="13">
        <f>+SUMIF('ฐานข้อมูล(รายเดือน) ปี54 - 69'!$77:$77,AB$3,'ฐานข้อมูล(รายเดือน) ปี54 - 69'!65:65)</f>
        <v>102720.23000000001</v>
      </c>
      <c r="AC65" s="13">
        <f>+SUMIF('ฐานข้อมูล(รายเดือน) ปี54 - 69'!$77:$77,AC$3,'ฐานข้อมูล(รายเดือน) ปี54 - 69'!65:65)</f>
        <v>108115.06472393998</v>
      </c>
      <c r="AD65" s="13">
        <f>+SUMIF('ฐานข้อมูล(รายเดือน) ปี54 - 69'!$77:$77,AD$3,'ฐานข้อมูล(รายเดือน) ปี54 - 69'!65:65)</f>
        <v>116657.99300000002</v>
      </c>
      <c r="AE65" s="13">
        <f>+SUMIF('ฐานข้อมูล(รายเดือน) ปี54 - 69'!$77:$77,AE$3,'ฐานข้อมูล(รายเดือน) ปี54 - 69'!65:65)</f>
        <v>110161.29999999999</v>
      </c>
      <c r="AF65" s="13">
        <f>+SUMIF('ฐานข้อมูล(รายเดือน) ปี54 - 69'!$77:$77,AF$3,'ฐานข้อมูล(รายเดือน) ปี54 - 69'!65:65)</f>
        <v>102042.247</v>
      </c>
      <c r="AG65" s="13">
        <f>+SUMIF('ฐานข้อมูล(รายเดือน) ปี54 - 69'!$77:$77,AG$3,'ฐานข้อมูล(รายเดือน) ปี54 - 69'!65:65)</f>
        <v>115160.2758614</v>
      </c>
      <c r="AH65" s="13">
        <f>+SUMIF('ฐานข้อมูล(รายเดือน) ปี54 - 69'!$77:$77,AH$3,'ฐานข้อมูล(รายเดือน) ปี54 - 69'!65:65)</f>
        <v>132668.11898321001</v>
      </c>
      <c r="AI65" s="13">
        <f>+SUMIF('ฐานข้อมูล(รายเดือน) ปี54 - 69'!$77:$77,AI$3,'ฐานข้อมูล(รายเดือน) ปี54 - 69'!65:65)</f>
        <v>127703.33722695001</v>
      </c>
      <c r="AJ65" s="13">
        <f>+SUMIF('ฐานข้อมูล(รายเดือน) ปี54 - 69'!$77:$77,AJ$3,'ฐานข้อมูล(รายเดือน) ปี54 - 69'!65:65)</f>
        <v>136290.14619515001</v>
      </c>
      <c r="AK65" s="13">
        <f>+SUMIF('ฐานข้อมูล(รายเดือน) ปี54 - 69'!$77:$77,AK$3,'ฐานข้อมูล(รายเดือน) ปี54 - 69'!65:65)</f>
        <v>140857.03848440002</v>
      </c>
      <c r="AL65" s="13">
        <f>+SUMIF('ฐานข้อมูล(รายเดือน) ปี54 - 69'!$77:$77,AL$3,'ฐานข้อมูล(รายเดือน) ปี54 - 69'!65:65)</f>
        <v>0</v>
      </c>
    </row>
    <row r="66" spans="1:38" ht="24" thickBot="1">
      <c r="A66" s="24" t="s">
        <v>81</v>
      </c>
      <c r="B66" s="25">
        <f>+B64-B65</f>
        <v>404939.10000000003</v>
      </c>
      <c r="C66" s="25">
        <f t="shared" ref="C66:AJ66" si="19">+C64-C65</f>
        <v>476974</v>
      </c>
      <c r="D66" s="25">
        <f t="shared" si="19"/>
        <v>525364.47999999998</v>
      </c>
      <c r="E66" s="25">
        <f t="shared" si="19"/>
        <v>556326.16000000015</v>
      </c>
      <c r="F66" s="25">
        <f t="shared" si="19"/>
        <v>652561.52</v>
      </c>
      <c r="G66" s="25">
        <f t="shared" si="19"/>
        <v>755094.71000000008</v>
      </c>
      <c r="H66" s="25">
        <f t="shared" si="19"/>
        <v>850005.1</v>
      </c>
      <c r="I66" s="25">
        <f t="shared" si="19"/>
        <v>843575.8600000001</v>
      </c>
      <c r="J66" s="25">
        <f t="shared" si="19"/>
        <v>733461.2</v>
      </c>
      <c r="K66" s="25">
        <f t="shared" si="19"/>
        <v>709110.5</v>
      </c>
      <c r="L66" s="25">
        <f t="shared" si="19"/>
        <v>750082.4859999998</v>
      </c>
      <c r="M66" s="25">
        <f t="shared" si="19"/>
        <v>785613.96637499996</v>
      </c>
      <c r="N66" s="25">
        <f t="shared" si="19"/>
        <v>850667.05634709087</v>
      </c>
      <c r="O66" s="25">
        <f t="shared" si="19"/>
        <v>968211.68756768212</v>
      </c>
      <c r="P66" s="25">
        <f t="shared" si="19"/>
        <v>1108950.6268230525</v>
      </c>
      <c r="Q66" s="25">
        <f t="shared" si="19"/>
        <v>1264928.4357306091</v>
      </c>
      <c r="R66" s="25">
        <f t="shared" si="19"/>
        <v>1339684.7788068999</v>
      </c>
      <c r="S66" s="25">
        <f t="shared" si="19"/>
        <v>1444887.6607135735</v>
      </c>
      <c r="T66" s="25">
        <f t="shared" si="19"/>
        <v>1545882.2465639845</v>
      </c>
      <c r="U66" s="25">
        <f t="shared" si="19"/>
        <v>1410857.9160006905</v>
      </c>
      <c r="V66" s="25">
        <f t="shared" si="19"/>
        <v>1704561.300851312</v>
      </c>
      <c r="W66" s="25">
        <f t="shared" si="19"/>
        <v>1892409.7803155801</v>
      </c>
      <c r="X66" s="25">
        <f t="shared" si="19"/>
        <v>1975876.1381419576</v>
      </c>
      <c r="Y66" s="25">
        <f t="shared" si="19"/>
        <v>2162001.6397422082</v>
      </c>
      <c r="Z66" s="25">
        <f t="shared" si="19"/>
        <v>2074626.4395482279</v>
      </c>
      <c r="AA66" s="25">
        <f t="shared" si="19"/>
        <v>2213522.5613125423</v>
      </c>
      <c r="AB66" s="25">
        <f t="shared" si="19"/>
        <v>2394640.5315942871</v>
      </c>
      <c r="AC66" s="25">
        <f t="shared" si="19"/>
        <v>2355664.9750421201</v>
      </c>
      <c r="AD66" s="25">
        <f t="shared" si="19"/>
        <v>2536944.9928745562</v>
      </c>
      <c r="AE66" s="25">
        <f t="shared" si="19"/>
        <v>2566115.5327227204</v>
      </c>
      <c r="AF66" s="25">
        <f t="shared" si="19"/>
        <v>2388275.5572456373</v>
      </c>
      <c r="AG66" s="25">
        <f t="shared" si="19"/>
        <v>2375623.380644565</v>
      </c>
      <c r="AH66" s="25">
        <f t="shared" si="19"/>
        <v>2531655.9615934785</v>
      </c>
      <c r="AI66" s="25">
        <f t="shared" si="19"/>
        <v>2666819.0952161299</v>
      </c>
      <c r="AJ66" s="25">
        <f t="shared" si="19"/>
        <v>2797679.0283889268</v>
      </c>
      <c r="AK66" s="25">
        <f t="shared" ref="AK66:AL66" si="20">+AK64-AK65</f>
        <v>2825754.8109508203</v>
      </c>
      <c r="AL66" s="25">
        <f t="shared" si="20"/>
        <v>236332.64299529805</v>
      </c>
    </row>
    <row r="67" spans="1:38" ht="23.25">
      <c r="A67" s="59" t="s">
        <v>155</v>
      </c>
      <c r="B67" s="60" t="s">
        <v>156</v>
      </c>
      <c r="C67" s="60" t="s">
        <v>156</v>
      </c>
      <c r="D67" s="60" t="s">
        <v>156</v>
      </c>
      <c r="E67" s="60">
        <v>3263426</v>
      </c>
      <c r="F67" s="60">
        <v>3689090</v>
      </c>
      <c r="G67" s="60">
        <v>4217614</v>
      </c>
      <c r="H67" s="60">
        <v>4638604</v>
      </c>
      <c r="I67" s="60">
        <v>4710310</v>
      </c>
      <c r="J67" s="60">
        <v>4701553</v>
      </c>
      <c r="K67" s="60">
        <v>4789826</v>
      </c>
      <c r="L67" s="60">
        <v>5069820</v>
      </c>
      <c r="M67" s="60">
        <v>5345001</v>
      </c>
      <c r="N67" s="60">
        <v>5769578</v>
      </c>
      <c r="O67" s="60">
        <v>6317303</v>
      </c>
      <c r="P67" s="60">
        <v>6954282</v>
      </c>
      <c r="Q67" s="60">
        <v>7614411</v>
      </c>
      <c r="R67" s="60">
        <v>8400644</v>
      </c>
      <c r="S67" s="60">
        <v>9076301</v>
      </c>
      <c r="T67" s="60">
        <v>9706929</v>
      </c>
      <c r="U67" s="60">
        <v>9658667</v>
      </c>
      <c r="V67" s="60">
        <v>10808145</v>
      </c>
      <c r="W67" s="60">
        <v>11306906</v>
      </c>
      <c r="X67" s="60">
        <v>12357342</v>
      </c>
      <c r="Y67" s="60">
        <v>12915158</v>
      </c>
      <c r="Z67" s="60">
        <v>13230304</v>
      </c>
      <c r="AA67" s="60">
        <v>13743480</v>
      </c>
      <c r="AB67" s="60">
        <v>14590337</v>
      </c>
      <c r="AC67" s="60">
        <v>15488664</v>
      </c>
      <c r="AD67" s="60">
        <v>16373343</v>
      </c>
      <c r="AE67" s="60">
        <v>16889174</v>
      </c>
      <c r="AF67" s="60">
        <v>15661291</v>
      </c>
      <c r="AG67" s="60">
        <v>16186634</v>
      </c>
      <c r="AH67" s="60">
        <v>17377997</v>
      </c>
      <c r="AI67" s="60">
        <v>17954668</v>
      </c>
      <c r="AJ67" s="60">
        <v>18582671</v>
      </c>
      <c r="AK67" s="60"/>
      <c r="AL67" s="60"/>
    </row>
    <row r="68" spans="1:38" ht="23.25">
      <c r="A68" s="61" t="s">
        <v>157</v>
      </c>
      <c r="B68" s="62" t="s">
        <v>156</v>
      </c>
      <c r="C68" s="62" t="s">
        <v>156</v>
      </c>
      <c r="D68" s="62" t="s">
        <v>156</v>
      </c>
      <c r="E68" s="62">
        <f>+E66/E67*100</f>
        <v>17.047304274710079</v>
      </c>
      <c r="F68" s="62">
        <f t="shared" ref="F68:AJ68" si="21">+F66/F67*100</f>
        <v>17.68895635509028</v>
      </c>
      <c r="G68" s="62">
        <f t="shared" si="21"/>
        <v>17.903362185349348</v>
      </c>
      <c r="H68" s="62">
        <f t="shared" si="21"/>
        <v>18.324588604675025</v>
      </c>
      <c r="I68" s="62">
        <f t="shared" si="21"/>
        <v>17.909136765945345</v>
      </c>
      <c r="J68" s="62">
        <f t="shared" si="21"/>
        <v>15.600402675456385</v>
      </c>
      <c r="K68" s="62">
        <f t="shared" si="21"/>
        <v>14.804514819536241</v>
      </c>
      <c r="L68" s="62">
        <f t="shared" si="21"/>
        <v>14.79505161918963</v>
      </c>
      <c r="M68" s="62">
        <f t="shared" si="21"/>
        <v>14.698107004563704</v>
      </c>
      <c r="N68" s="62">
        <f t="shared" si="21"/>
        <v>14.744008250639663</v>
      </c>
      <c r="O68" s="62">
        <f t="shared" si="21"/>
        <v>15.326345555495472</v>
      </c>
      <c r="P68" s="62">
        <f t="shared" si="21"/>
        <v>15.946299370992614</v>
      </c>
      <c r="Q68" s="62">
        <f t="shared" si="21"/>
        <v>16.612295235056386</v>
      </c>
      <c r="R68" s="62">
        <f t="shared" si="21"/>
        <v>15.947405684693935</v>
      </c>
      <c r="S68" s="62">
        <f t="shared" si="21"/>
        <v>15.919344903982068</v>
      </c>
      <c r="T68" s="62">
        <f t="shared" si="21"/>
        <v>15.925554277403126</v>
      </c>
      <c r="U68" s="62">
        <f t="shared" si="21"/>
        <v>14.607170078445508</v>
      </c>
      <c r="V68" s="62">
        <f t="shared" si="21"/>
        <v>15.771080984306854</v>
      </c>
      <c r="W68" s="62">
        <f t="shared" si="21"/>
        <v>16.7367605277304</v>
      </c>
      <c r="X68" s="62">
        <f t="shared" si="21"/>
        <v>15.989491414431662</v>
      </c>
      <c r="Y68" s="62">
        <f t="shared" si="21"/>
        <v>16.740032446697192</v>
      </c>
      <c r="Z68" s="62">
        <f t="shared" si="21"/>
        <v>15.680867495926233</v>
      </c>
      <c r="AA68" s="62">
        <f t="shared" si="21"/>
        <v>16.10598306478812</v>
      </c>
      <c r="AB68" s="62">
        <f t="shared" si="21"/>
        <v>16.412510085231666</v>
      </c>
      <c r="AC68" s="62">
        <f t="shared" si="21"/>
        <v>15.208961696387242</v>
      </c>
      <c r="AD68" s="62">
        <f t="shared" si="21"/>
        <v>15.494361737090321</v>
      </c>
      <c r="AE68" s="62">
        <f t="shared" si="21"/>
        <v>15.193848631808285</v>
      </c>
      <c r="AF68" s="62">
        <f t="shared" si="21"/>
        <v>15.24954460807629</v>
      </c>
      <c r="AG68" s="62">
        <f t="shared" si="21"/>
        <v>14.676450833722225</v>
      </c>
      <c r="AH68" s="62">
        <f t="shared" si="21"/>
        <v>14.568168941411825</v>
      </c>
      <c r="AI68" s="62">
        <f t="shared" si="21"/>
        <v>14.853068267350473</v>
      </c>
      <c r="AJ68" s="62">
        <f t="shared" si="21"/>
        <v>15.055311630867957</v>
      </c>
    </row>
    <row r="69" spans="1:38" ht="23.25">
      <c r="A69" s="63" t="s">
        <v>158</v>
      </c>
      <c r="B69" s="60" t="s">
        <v>156</v>
      </c>
      <c r="C69" s="60" t="s">
        <v>156</v>
      </c>
      <c r="D69" s="60" t="s">
        <v>156</v>
      </c>
      <c r="E69" s="60" t="s">
        <v>156</v>
      </c>
      <c r="F69" s="60">
        <v>3572112</v>
      </c>
      <c r="G69" s="60">
        <v>4107458</v>
      </c>
      <c r="H69" s="60">
        <v>4533731</v>
      </c>
      <c r="I69" s="60">
        <v>4695287</v>
      </c>
      <c r="J69" s="60">
        <v>4710584</v>
      </c>
      <c r="K69" s="60">
        <v>4739559</v>
      </c>
      <c r="L69" s="60">
        <v>4989223</v>
      </c>
      <c r="M69" s="60">
        <v>5304411</v>
      </c>
      <c r="N69" s="60">
        <v>5628547</v>
      </c>
      <c r="O69" s="60">
        <v>6168364</v>
      </c>
      <c r="P69" s="60">
        <v>6757794</v>
      </c>
      <c r="Q69" s="60">
        <v>7454616</v>
      </c>
      <c r="R69" s="60">
        <v>8252517</v>
      </c>
      <c r="S69" s="60">
        <v>8846464</v>
      </c>
      <c r="T69" s="60">
        <v>9752659</v>
      </c>
      <c r="U69" s="60">
        <v>9446537</v>
      </c>
      <c r="V69" s="60">
        <v>10620555</v>
      </c>
      <c r="W69" s="60">
        <v>11372077</v>
      </c>
      <c r="X69" s="60">
        <v>11775032</v>
      </c>
      <c r="Y69" s="60">
        <v>12871547</v>
      </c>
      <c r="Z69" s="60">
        <v>13132264</v>
      </c>
      <c r="AA69" s="60">
        <v>13589050</v>
      </c>
      <c r="AB69" s="60">
        <v>14345024</v>
      </c>
      <c r="AC69" s="60">
        <v>15245782</v>
      </c>
      <c r="AD69" s="60">
        <v>16167922</v>
      </c>
      <c r="AE69" s="60">
        <v>16807808</v>
      </c>
      <c r="AF69" s="60">
        <v>15880623</v>
      </c>
      <c r="AG69" s="60">
        <v>16002640</v>
      </c>
      <c r="AH69" s="60">
        <v>17133681</v>
      </c>
      <c r="AI69" s="60">
        <v>17861878</v>
      </c>
      <c r="AJ69" s="60">
        <v>18398114</v>
      </c>
      <c r="AK69" s="60">
        <v>18786016</v>
      </c>
      <c r="AL69" s="60"/>
    </row>
    <row r="70" spans="1:38" ht="23.25">
      <c r="A70" s="61" t="s">
        <v>159</v>
      </c>
      <c r="B70" s="61" t="s">
        <v>156</v>
      </c>
      <c r="C70" s="61" t="s">
        <v>156</v>
      </c>
      <c r="D70" s="61" t="s">
        <v>156</v>
      </c>
      <c r="E70" s="61" t="s">
        <v>156</v>
      </c>
      <c r="F70" s="61">
        <f>+F66/F69*100</f>
        <v>18.268226752128712</v>
      </c>
      <c r="G70" s="61">
        <f t="shared" ref="G70:AK70" si="22">+G66/G69*100</f>
        <v>18.383504103998145</v>
      </c>
      <c r="H70" s="61">
        <f t="shared" si="22"/>
        <v>18.748467873369638</v>
      </c>
      <c r="I70" s="61">
        <f t="shared" si="22"/>
        <v>17.96643868628265</v>
      </c>
      <c r="J70" s="61">
        <f t="shared" si="22"/>
        <v>15.57049401942519</v>
      </c>
      <c r="K70" s="61">
        <f t="shared" si="22"/>
        <v>14.96152912116929</v>
      </c>
      <c r="L70" s="61">
        <f t="shared" si="22"/>
        <v>15.034054120250783</v>
      </c>
      <c r="M70" s="61">
        <f t="shared" si="22"/>
        <v>14.810578712226482</v>
      </c>
      <c r="N70" s="61">
        <f t="shared" si="22"/>
        <v>15.113439691399769</v>
      </c>
      <c r="O70" s="61">
        <f t="shared" si="22"/>
        <v>15.696409737941568</v>
      </c>
      <c r="P70" s="61">
        <f t="shared" si="22"/>
        <v>16.409950152713336</v>
      </c>
      <c r="Q70" s="61">
        <f t="shared" si="22"/>
        <v>16.968391607704664</v>
      </c>
      <c r="R70" s="61">
        <f t="shared" si="22"/>
        <v>16.233650640245877</v>
      </c>
      <c r="S70" s="61">
        <f t="shared" si="22"/>
        <v>16.332940039247021</v>
      </c>
      <c r="T70" s="61">
        <f t="shared" si="22"/>
        <v>15.85087970946164</v>
      </c>
      <c r="U70" s="61">
        <f t="shared" si="22"/>
        <v>14.935186470986039</v>
      </c>
      <c r="V70" s="61">
        <f t="shared" si="22"/>
        <v>16.049644306265652</v>
      </c>
      <c r="W70" s="61">
        <f t="shared" si="22"/>
        <v>16.640845646011542</v>
      </c>
      <c r="X70" s="61">
        <f t="shared" si="22"/>
        <v>16.780218840525933</v>
      </c>
      <c r="Y70" s="61">
        <f t="shared" si="22"/>
        <v>16.796750536219214</v>
      </c>
      <c r="Z70" s="61">
        <f t="shared" si="22"/>
        <v>15.797934305525901</v>
      </c>
      <c r="AA70" s="61">
        <f t="shared" si="22"/>
        <v>16.289016239638109</v>
      </c>
      <c r="AB70" s="61">
        <f t="shared" si="22"/>
        <v>16.693178983836397</v>
      </c>
      <c r="AC70" s="61">
        <f t="shared" si="22"/>
        <v>15.451257108635819</v>
      </c>
      <c r="AD70" s="61">
        <f t="shared" si="22"/>
        <v>15.691224839373646</v>
      </c>
      <c r="AE70" s="61">
        <f t="shared" si="22"/>
        <v>15.26740151198015</v>
      </c>
      <c r="AF70" s="61">
        <f t="shared" si="22"/>
        <v>15.038928619145716</v>
      </c>
      <c r="AG70" s="61">
        <f t="shared" si="22"/>
        <v>14.845196671577721</v>
      </c>
      <c r="AH70" s="61">
        <f t="shared" si="22"/>
        <v>14.775902280388426</v>
      </c>
      <c r="AI70" s="61">
        <f t="shared" si="22"/>
        <v>14.930227914534685</v>
      </c>
      <c r="AJ70" s="61">
        <f t="shared" si="22"/>
        <v>15.206335977638396</v>
      </c>
      <c r="AK70" s="61">
        <f t="shared" si="22"/>
        <v>15.041799234871409</v>
      </c>
      <c r="AL70" s="61"/>
    </row>
    <row r="71" spans="1:38" ht="23.25">
      <c r="A71" s="64"/>
      <c r="B71" s="65"/>
      <c r="C71" s="65"/>
      <c r="D71" s="65"/>
      <c r="E71" s="65"/>
      <c r="F71" s="65"/>
      <c r="G71" s="65"/>
      <c r="H71" s="65"/>
      <c r="I71" s="65"/>
      <c r="J71" s="65"/>
      <c r="K71" s="65"/>
      <c r="L71" s="65"/>
      <c r="M71" s="65"/>
      <c r="N71" s="65"/>
      <c r="O71" s="65"/>
      <c r="P71" s="65"/>
      <c r="Q71" s="65"/>
      <c r="R71" s="65"/>
      <c r="S71" s="65"/>
      <c r="T71" s="65"/>
      <c r="U71" s="65"/>
      <c r="V71" s="65"/>
      <c r="W71" s="65"/>
      <c r="X71" s="65"/>
      <c r="Y71" s="65"/>
      <c r="Z71" s="65"/>
      <c r="AA71" s="65"/>
      <c r="AB71" s="65"/>
      <c r="AC71" s="65"/>
      <c r="AD71" s="65"/>
      <c r="AE71" s="65"/>
      <c r="AF71" s="65"/>
      <c r="AG71" s="65"/>
      <c r="AH71" s="65"/>
      <c r="AI71" s="65"/>
      <c r="AJ71" s="65"/>
    </row>
    <row r="72" spans="1:38" ht="24.75">
      <c r="A72" s="66" t="s">
        <v>160</v>
      </c>
      <c r="B72" s="67"/>
      <c r="C72" s="67"/>
      <c r="D72" s="67"/>
      <c r="E72" s="67"/>
      <c r="F72" s="67"/>
      <c r="G72" s="67"/>
      <c r="H72" s="67"/>
      <c r="I72" s="67"/>
      <c r="J72" s="67"/>
      <c r="K72" s="67"/>
      <c r="L72" s="67"/>
      <c r="M72" s="67"/>
      <c r="N72" s="67"/>
      <c r="O72" s="67"/>
      <c r="P72" s="67"/>
      <c r="Q72" s="67"/>
      <c r="R72" s="67"/>
      <c r="S72" s="67"/>
      <c r="T72" s="67"/>
      <c r="U72" s="67"/>
      <c r="V72" s="67"/>
      <c r="W72" s="67"/>
      <c r="X72" s="67"/>
      <c r="Y72" s="67"/>
      <c r="Z72" s="67"/>
      <c r="AA72" s="67"/>
      <c r="AB72" s="67"/>
      <c r="AC72" s="67"/>
      <c r="AD72" s="67"/>
      <c r="AE72" s="67"/>
      <c r="AF72" s="67"/>
      <c r="AG72" s="67"/>
      <c r="AH72" s="67"/>
      <c r="AI72" s="67"/>
      <c r="AJ72" s="67"/>
    </row>
    <row r="73" spans="1:38" ht="24.75">
      <c r="A73" s="68" t="s">
        <v>161</v>
      </c>
      <c r="B73" s="67"/>
      <c r="C73" s="67"/>
      <c r="D73" s="67"/>
      <c r="E73" s="67"/>
      <c r="F73" s="67"/>
      <c r="G73" s="67"/>
      <c r="H73" s="67"/>
      <c r="I73" s="67"/>
      <c r="J73" s="67"/>
      <c r="K73" s="67"/>
      <c r="L73" s="67"/>
      <c r="M73" s="67"/>
      <c r="N73" s="67"/>
      <c r="O73" s="67"/>
      <c r="P73" s="67"/>
      <c r="Q73" s="67"/>
      <c r="R73" s="67"/>
      <c r="S73" s="67"/>
      <c r="T73" s="67"/>
      <c r="U73" s="67"/>
      <c r="V73" s="67"/>
      <c r="W73" s="67"/>
      <c r="X73" s="67"/>
      <c r="Y73" s="67"/>
      <c r="Z73" s="67"/>
      <c r="AA73" s="97"/>
      <c r="AB73" s="97"/>
      <c r="AC73" s="97"/>
      <c r="AD73" s="97"/>
      <c r="AE73" s="97"/>
      <c r="AF73" s="97"/>
      <c r="AG73" s="97"/>
      <c r="AH73" s="97"/>
      <c r="AI73" s="97"/>
      <c r="AJ73" s="67"/>
    </row>
    <row r="74" spans="1:38" ht="24.75">
      <c r="A74" s="36" t="s">
        <v>162</v>
      </c>
      <c r="B74" s="67"/>
      <c r="C74" s="67"/>
      <c r="D74" s="67"/>
      <c r="E74" s="67"/>
      <c r="F74" s="67"/>
      <c r="G74" s="67"/>
      <c r="H74" s="67"/>
      <c r="I74" s="67"/>
      <c r="J74" s="67"/>
      <c r="K74" s="67"/>
      <c r="L74" s="67"/>
      <c r="M74" s="67"/>
      <c r="N74" s="67"/>
      <c r="O74" s="67"/>
      <c r="P74" s="67"/>
      <c r="Q74" s="67"/>
      <c r="R74" s="67"/>
      <c r="S74" s="67"/>
      <c r="T74" s="67"/>
      <c r="U74" s="67"/>
      <c r="V74" s="67"/>
      <c r="W74" s="67"/>
      <c r="X74" s="67"/>
      <c r="Y74" s="67"/>
      <c r="Z74" s="67"/>
      <c r="AA74" s="67"/>
      <c r="AB74" s="67"/>
      <c r="AC74" s="67"/>
      <c r="AD74" s="67"/>
      <c r="AE74" s="67"/>
      <c r="AF74" s="67"/>
      <c r="AG74" s="67"/>
      <c r="AH74" s="67"/>
      <c r="AI74" s="67"/>
      <c r="AJ74" s="67"/>
    </row>
    <row r="75" spans="1:38" ht="24.75">
      <c r="A75" s="36" t="s">
        <v>163</v>
      </c>
      <c r="B75" s="67"/>
      <c r="C75" s="67"/>
      <c r="D75" s="67"/>
      <c r="E75" s="67"/>
      <c r="F75" s="67"/>
      <c r="G75" s="67"/>
      <c r="H75" s="67"/>
      <c r="I75" s="67"/>
      <c r="J75" s="67"/>
      <c r="K75" s="67"/>
      <c r="L75" s="67"/>
      <c r="M75" s="67"/>
      <c r="N75" s="67"/>
      <c r="O75" s="67"/>
      <c r="P75" s="67"/>
      <c r="Q75" s="67"/>
      <c r="R75" s="67"/>
      <c r="S75" s="67"/>
      <c r="T75" s="67"/>
      <c r="U75" s="67"/>
      <c r="V75" s="67"/>
      <c r="W75" s="67"/>
      <c r="X75" s="67"/>
      <c r="Y75" s="67"/>
      <c r="Z75" s="67"/>
      <c r="AA75" s="67"/>
      <c r="AB75" s="67"/>
      <c r="AC75" s="67"/>
      <c r="AD75" s="67"/>
      <c r="AE75" s="67"/>
      <c r="AF75" s="67"/>
      <c r="AG75" s="67"/>
      <c r="AH75" s="67"/>
      <c r="AI75" s="67"/>
      <c r="AJ75" s="67"/>
    </row>
    <row r="76" spans="1:38">
      <c r="B76" s="67"/>
      <c r="C76" s="67"/>
      <c r="D76" s="67"/>
      <c r="E76" s="67"/>
      <c r="F76" s="67"/>
      <c r="G76" s="67"/>
      <c r="H76" s="67"/>
      <c r="I76" s="67"/>
      <c r="J76" s="67"/>
      <c r="K76" s="67"/>
      <c r="L76" s="67"/>
      <c r="M76" s="67"/>
      <c r="N76" s="67"/>
      <c r="O76" s="67"/>
      <c r="P76" s="67"/>
      <c r="Q76" s="67"/>
      <c r="R76" s="67"/>
      <c r="S76" s="69"/>
      <c r="T76" s="69"/>
      <c r="U76" s="69"/>
      <c r="V76" s="69"/>
      <c r="W76" s="69"/>
      <c r="X76" s="69"/>
      <c r="Y76" s="69"/>
      <c r="Z76" s="69"/>
      <c r="AA76" s="69"/>
      <c r="AB76" s="69"/>
      <c r="AC76" s="69"/>
      <c r="AD76" s="69"/>
      <c r="AE76" s="69"/>
      <c r="AF76" s="69"/>
      <c r="AG76" s="69"/>
      <c r="AH76" s="69"/>
      <c r="AI76" s="69"/>
      <c r="AJ76" s="67"/>
    </row>
    <row r="77" spans="1:38">
      <c r="B77" s="67"/>
      <c r="C77" s="67"/>
      <c r="D77" s="67"/>
      <c r="E77" s="67"/>
      <c r="F77" s="67"/>
      <c r="G77" s="67"/>
      <c r="H77" s="67"/>
      <c r="I77" s="67"/>
      <c r="J77" s="67"/>
      <c r="K77" s="67"/>
      <c r="L77" s="67"/>
      <c r="M77" s="67"/>
      <c r="N77" s="67"/>
      <c r="O77" s="67"/>
      <c r="P77" s="67"/>
      <c r="Q77" s="67"/>
      <c r="R77" s="67"/>
      <c r="S77" s="67"/>
      <c r="T77" s="67"/>
      <c r="U77" s="67"/>
      <c r="V77" s="67"/>
      <c r="W77" s="67"/>
      <c r="X77" s="67"/>
      <c r="Y77" s="67"/>
      <c r="Z77" s="67"/>
      <c r="AA77" s="67"/>
      <c r="AB77" s="67"/>
      <c r="AC77" s="67"/>
      <c r="AD77" s="67"/>
      <c r="AE77" s="67"/>
      <c r="AF77" s="67"/>
      <c r="AG77" s="67"/>
      <c r="AH77" s="67"/>
      <c r="AI77" s="67"/>
      <c r="AJ77" s="67"/>
    </row>
    <row r="78" spans="1:38">
      <c r="B78" s="67"/>
      <c r="C78" s="67"/>
      <c r="D78" s="67"/>
      <c r="E78" s="67"/>
      <c r="F78" s="67"/>
      <c r="G78" s="67"/>
      <c r="H78" s="67"/>
      <c r="I78" s="67"/>
      <c r="J78" s="67"/>
      <c r="K78" s="67"/>
      <c r="L78" s="67"/>
      <c r="M78" s="67"/>
      <c r="N78" s="67"/>
      <c r="O78" s="67"/>
      <c r="P78" s="67"/>
      <c r="Q78" s="67"/>
      <c r="R78" s="67"/>
      <c r="S78" s="67"/>
      <c r="T78" s="67"/>
      <c r="U78" s="67"/>
      <c r="V78" s="67"/>
      <c r="W78" s="67"/>
      <c r="X78" s="67"/>
      <c r="Y78" s="67"/>
      <c r="Z78" s="67"/>
      <c r="AA78" s="67"/>
      <c r="AB78" s="67"/>
      <c r="AC78" s="67"/>
      <c r="AD78" s="67"/>
      <c r="AE78" s="67"/>
      <c r="AF78" s="67"/>
      <c r="AG78" s="67"/>
      <c r="AH78" s="67"/>
      <c r="AI78" s="67"/>
      <c r="AJ78" s="67"/>
    </row>
    <row r="79" spans="1:38">
      <c r="B79" s="67"/>
      <c r="C79" s="67"/>
      <c r="D79" s="67"/>
      <c r="E79" s="67"/>
      <c r="F79" s="67"/>
      <c r="G79" s="67"/>
      <c r="H79" s="67"/>
      <c r="I79" s="67"/>
      <c r="J79" s="67"/>
      <c r="K79" s="67"/>
      <c r="L79" s="67"/>
      <c r="M79" s="67"/>
      <c r="N79" s="67"/>
      <c r="O79" s="67"/>
      <c r="P79" s="67"/>
      <c r="Q79" s="67"/>
      <c r="R79" s="67"/>
      <c r="S79" s="67"/>
      <c r="T79" s="67"/>
      <c r="U79" s="67"/>
      <c r="V79" s="67"/>
      <c r="W79" s="67"/>
      <c r="X79" s="67"/>
      <c r="Y79" s="67"/>
      <c r="Z79" s="67"/>
      <c r="AA79" s="67"/>
      <c r="AB79" s="67"/>
      <c r="AC79" s="67"/>
      <c r="AD79" s="67"/>
      <c r="AE79" s="67"/>
      <c r="AF79" s="67"/>
      <c r="AG79" s="67"/>
      <c r="AH79" s="67"/>
      <c r="AI79" s="67"/>
      <c r="AJ79" s="67"/>
    </row>
    <row r="80" spans="1:38">
      <c r="B80" s="67"/>
      <c r="C80" s="67"/>
      <c r="D80" s="67"/>
      <c r="E80" s="67"/>
      <c r="F80" s="67"/>
      <c r="G80" s="67"/>
      <c r="H80" s="67"/>
      <c r="I80" s="67"/>
      <c r="J80" s="67"/>
      <c r="K80" s="67"/>
      <c r="L80" s="67"/>
      <c r="M80" s="67"/>
      <c r="N80" s="67"/>
      <c r="O80" s="67"/>
      <c r="P80" s="67"/>
      <c r="Q80" s="67"/>
      <c r="R80" s="67"/>
      <c r="S80" s="67"/>
      <c r="T80" s="67"/>
      <c r="U80" s="67"/>
      <c r="V80" s="67"/>
      <c r="W80" s="67"/>
      <c r="X80" s="67"/>
      <c r="Y80" s="67"/>
      <c r="Z80" s="67"/>
      <c r="AA80" s="67"/>
      <c r="AB80" s="67"/>
      <c r="AC80" s="67"/>
      <c r="AD80" s="67"/>
      <c r="AE80" s="67"/>
      <c r="AF80" s="67"/>
      <c r="AG80" s="67"/>
      <c r="AH80" s="67"/>
      <c r="AI80" s="67"/>
      <c r="AJ80" s="67"/>
    </row>
    <row r="81" spans="2:36">
      <c r="B81" s="67"/>
      <c r="C81" s="67"/>
      <c r="D81" s="67"/>
      <c r="E81" s="67"/>
      <c r="F81" s="67"/>
      <c r="G81" s="67"/>
      <c r="H81" s="67"/>
      <c r="I81" s="67"/>
      <c r="J81" s="67"/>
      <c r="K81" s="67"/>
      <c r="L81" s="67"/>
      <c r="M81" s="67"/>
      <c r="N81" s="67"/>
      <c r="O81" s="67"/>
      <c r="P81" s="67"/>
      <c r="Q81" s="67"/>
      <c r="R81" s="67"/>
      <c r="S81" s="67"/>
      <c r="T81" s="67"/>
      <c r="U81" s="67"/>
      <c r="V81" s="67"/>
      <c r="W81" s="67"/>
      <c r="X81" s="67"/>
      <c r="Y81" s="67"/>
      <c r="Z81" s="67"/>
      <c r="AA81" s="67"/>
      <c r="AB81" s="67"/>
      <c r="AC81" s="67"/>
      <c r="AD81" s="67"/>
      <c r="AE81" s="67"/>
      <c r="AF81" s="67"/>
      <c r="AG81" s="67"/>
      <c r="AH81" s="67"/>
      <c r="AI81" s="67"/>
      <c r="AJ81" s="67"/>
    </row>
    <row r="82" spans="2:36">
      <c r="B82" s="67"/>
      <c r="C82" s="67"/>
      <c r="D82" s="67"/>
      <c r="E82" s="67"/>
      <c r="F82" s="67"/>
      <c r="G82" s="67"/>
      <c r="H82" s="67"/>
      <c r="I82" s="67"/>
      <c r="J82" s="67"/>
      <c r="K82" s="67"/>
      <c r="L82" s="67"/>
      <c r="M82" s="67"/>
      <c r="N82" s="67"/>
      <c r="O82" s="67"/>
      <c r="P82" s="67"/>
      <c r="Q82" s="67"/>
      <c r="R82" s="67"/>
      <c r="S82" s="67"/>
      <c r="T82" s="67"/>
      <c r="U82" s="67"/>
      <c r="V82" s="67"/>
      <c r="W82" s="67"/>
      <c r="X82" s="67"/>
      <c r="Y82" s="67"/>
      <c r="Z82" s="67"/>
      <c r="AA82" s="67"/>
      <c r="AB82" s="67"/>
      <c r="AC82" s="67"/>
      <c r="AD82" s="67"/>
      <c r="AE82" s="67"/>
      <c r="AF82" s="67"/>
      <c r="AG82" s="67"/>
      <c r="AH82" s="67"/>
      <c r="AI82" s="67"/>
      <c r="AJ82" s="67"/>
    </row>
    <row r="83" spans="2:36">
      <c r="B83" s="67"/>
      <c r="C83" s="67"/>
      <c r="D83" s="67"/>
      <c r="E83" s="67"/>
      <c r="F83" s="67"/>
      <c r="G83" s="67"/>
      <c r="H83" s="67"/>
      <c r="I83" s="67"/>
      <c r="J83" s="67"/>
      <c r="K83" s="67"/>
      <c r="L83" s="67"/>
      <c r="M83" s="67"/>
      <c r="N83" s="67"/>
      <c r="O83" s="67"/>
      <c r="P83" s="67"/>
      <c r="Q83" s="67"/>
      <c r="R83" s="67"/>
      <c r="S83" s="67"/>
      <c r="T83" s="67"/>
      <c r="U83" s="67"/>
      <c r="V83" s="67"/>
      <c r="W83" s="67"/>
      <c r="X83" s="67"/>
      <c r="Y83" s="67"/>
      <c r="Z83" s="67"/>
      <c r="AA83" s="67"/>
      <c r="AB83" s="67"/>
      <c r="AC83" s="67"/>
      <c r="AD83" s="67"/>
      <c r="AE83" s="67"/>
      <c r="AF83" s="67"/>
      <c r="AG83" s="67"/>
      <c r="AH83" s="67"/>
      <c r="AI83" s="67"/>
      <c r="AJ83" s="67"/>
    </row>
    <row r="84" spans="2:36">
      <c r="B84" s="67"/>
      <c r="C84" s="67"/>
      <c r="D84" s="67"/>
      <c r="E84" s="67"/>
      <c r="F84" s="67"/>
      <c r="G84" s="67"/>
      <c r="H84" s="67"/>
      <c r="I84" s="67"/>
      <c r="J84" s="67"/>
      <c r="K84" s="67"/>
      <c r="L84" s="67"/>
      <c r="M84" s="67"/>
      <c r="N84" s="67"/>
      <c r="O84" s="67"/>
      <c r="P84" s="67"/>
      <c r="Q84" s="67"/>
      <c r="R84" s="67"/>
      <c r="S84" s="67"/>
      <c r="T84" s="67"/>
      <c r="U84" s="67"/>
      <c r="V84" s="67"/>
      <c r="W84" s="67"/>
      <c r="X84" s="67"/>
      <c r="Y84" s="67"/>
      <c r="Z84" s="67"/>
      <c r="AA84" s="67"/>
      <c r="AB84" s="67"/>
      <c r="AC84" s="67"/>
      <c r="AD84" s="67"/>
      <c r="AE84" s="67"/>
      <c r="AF84" s="67"/>
      <c r="AG84" s="67"/>
      <c r="AH84" s="67"/>
      <c r="AI84" s="67"/>
      <c r="AJ84" s="67"/>
    </row>
    <row r="85" spans="2:36">
      <c r="B85" s="67"/>
      <c r="C85" s="67"/>
      <c r="D85" s="67"/>
      <c r="E85" s="67"/>
      <c r="F85" s="67"/>
      <c r="G85" s="67"/>
      <c r="H85" s="67"/>
      <c r="I85" s="67"/>
      <c r="J85" s="67"/>
      <c r="K85" s="67"/>
      <c r="L85" s="67"/>
      <c r="M85" s="67"/>
      <c r="N85" s="67"/>
      <c r="O85" s="67"/>
      <c r="P85" s="67"/>
      <c r="Q85" s="67"/>
      <c r="R85" s="67"/>
      <c r="S85" s="67"/>
      <c r="T85" s="67"/>
      <c r="U85" s="67"/>
      <c r="V85" s="67"/>
      <c r="W85" s="67"/>
      <c r="X85" s="67"/>
      <c r="Y85" s="67"/>
      <c r="Z85" s="67"/>
      <c r="AA85" s="67"/>
      <c r="AB85" s="67"/>
      <c r="AC85" s="67"/>
      <c r="AD85" s="67"/>
      <c r="AE85" s="67"/>
      <c r="AF85" s="67"/>
      <c r="AG85" s="67"/>
      <c r="AH85" s="67"/>
      <c r="AI85" s="67"/>
      <c r="AJ85" s="67"/>
    </row>
    <row r="86" spans="2:36">
      <c r="B86" s="67"/>
      <c r="C86" s="67"/>
      <c r="D86" s="67"/>
      <c r="E86" s="67"/>
      <c r="F86" s="67"/>
      <c r="G86" s="67"/>
      <c r="H86" s="67"/>
      <c r="I86" s="67"/>
      <c r="J86" s="67"/>
      <c r="K86" s="67"/>
      <c r="L86" s="67"/>
      <c r="M86" s="67"/>
      <c r="N86" s="67"/>
      <c r="O86" s="67"/>
      <c r="P86" s="67"/>
      <c r="Q86" s="67"/>
      <c r="R86" s="67"/>
      <c r="S86" s="67"/>
      <c r="T86" s="67"/>
      <c r="U86" s="67"/>
      <c r="V86" s="67"/>
      <c r="W86" s="67"/>
      <c r="X86" s="67"/>
      <c r="Y86" s="67"/>
      <c r="Z86" s="67"/>
      <c r="AA86" s="67"/>
      <c r="AB86" s="67"/>
      <c r="AC86" s="67"/>
      <c r="AD86" s="67"/>
      <c r="AE86" s="67"/>
      <c r="AF86" s="67"/>
      <c r="AG86" s="67"/>
      <c r="AH86" s="67"/>
      <c r="AI86" s="67"/>
      <c r="AJ86" s="67"/>
    </row>
    <row r="87" spans="2:36">
      <c r="B87" s="67"/>
      <c r="C87" s="67"/>
      <c r="D87" s="67"/>
      <c r="E87" s="67"/>
      <c r="F87" s="67"/>
      <c r="G87" s="67"/>
      <c r="H87" s="67"/>
      <c r="I87" s="67"/>
      <c r="J87" s="67"/>
      <c r="K87" s="67"/>
      <c r="L87" s="67"/>
      <c r="M87" s="67"/>
      <c r="N87" s="67"/>
      <c r="O87" s="67"/>
      <c r="P87" s="67"/>
      <c r="Q87" s="67"/>
      <c r="R87" s="67"/>
      <c r="S87" s="67"/>
      <c r="T87" s="67"/>
      <c r="U87" s="67"/>
      <c r="V87" s="67"/>
      <c r="W87" s="67"/>
      <c r="X87" s="67"/>
      <c r="Y87" s="67"/>
      <c r="Z87" s="67"/>
      <c r="AA87" s="67"/>
      <c r="AB87" s="67"/>
      <c r="AC87" s="67"/>
      <c r="AD87" s="67"/>
      <c r="AE87" s="67"/>
      <c r="AF87" s="67"/>
      <c r="AG87" s="67"/>
      <c r="AH87" s="67"/>
      <c r="AI87" s="67"/>
      <c r="AJ87" s="67"/>
    </row>
    <row r="88" spans="2:36">
      <c r="B88" s="67"/>
      <c r="C88" s="67"/>
      <c r="D88" s="67"/>
      <c r="E88" s="67"/>
      <c r="F88" s="67"/>
      <c r="G88" s="67"/>
      <c r="H88" s="67"/>
      <c r="I88" s="67"/>
      <c r="J88" s="67"/>
      <c r="K88" s="67"/>
      <c r="L88" s="67"/>
      <c r="M88" s="67"/>
      <c r="N88" s="67"/>
      <c r="O88" s="67"/>
      <c r="P88" s="67"/>
      <c r="Q88" s="67"/>
      <c r="R88" s="67"/>
      <c r="S88" s="67"/>
      <c r="T88" s="67"/>
      <c r="U88" s="67"/>
      <c r="V88" s="67"/>
      <c r="W88" s="67"/>
      <c r="X88" s="67"/>
      <c r="Y88" s="67"/>
      <c r="Z88" s="67"/>
      <c r="AA88" s="67"/>
      <c r="AB88" s="67"/>
      <c r="AC88" s="67"/>
      <c r="AD88" s="67"/>
      <c r="AE88" s="67"/>
      <c r="AF88" s="67"/>
      <c r="AG88" s="67"/>
      <c r="AH88" s="67"/>
      <c r="AI88" s="67"/>
      <c r="AJ88" s="67"/>
    </row>
    <row r="89" spans="2:36">
      <c r="B89" s="67"/>
      <c r="C89" s="67"/>
      <c r="D89" s="67"/>
      <c r="E89" s="67"/>
      <c r="F89" s="67"/>
      <c r="G89" s="67"/>
      <c r="H89" s="67"/>
      <c r="I89" s="67"/>
      <c r="J89" s="67"/>
      <c r="K89" s="67"/>
      <c r="L89" s="67"/>
      <c r="M89" s="67"/>
      <c r="N89" s="67"/>
      <c r="O89" s="67"/>
      <c r="P89" s="67"/>
      <c r="Q89" s="67"/>
      <c r="R89" s="67"/>
      <c r="S89" s="67"/>
      <c r="T89" s="67"/>
      <c r="U89" s="67"/>
      <c r="V89" s="67"/>
      <c r="W89" s="67"/>
      <c r="X89" s="67"/>
      <c r="Y89" s="67"/>
      <c r="Z89" s="67"/>
      <c r="AA89" s="67"/>
      <c r="AB89" s="67"/>
      <c r="AC89" s="67"/>
      <c r="AD89" s="67"/>
      <c r="AE89" s="67"/>
      <c r="AF89" s="67"/>
      <c r="AG89" s="67"/>
      <c r="AH89" s="67"/>
      <c r="AI89" s="67"/>
      <c r="AJ89" s="67"/>
    </row>
    <row r="90" spans="2:36">
      <c r="B90" s="67"/>
      <c r="C90" s="67"/>
      <c r="D90" s="67"/>
      <c r="E90" s="67"/>
      <c r="F90" s="67"/>
      <c r="G90" s="67"/>
      <c r="H90" s="67"/>
      <c r="I90" s="67"/>
      <c r="J90" s="67"/>
      <c r="K90" s="67"/>
      <c r="L90" s="67"/>
      <c r="M90" s="67"/>
      <c r="N90" s="67"/>
      <c r="O90" s="67"/>
      <c r="P90" s="67"/>
      <c r="Q90" s="67"/>
      <c r="R90" s="67"/>
      <c r="S90" s="67"/>
      <c r="T90" s="67"/>
      <c r="U90" s="67"/>
      <c r="V90" s="67"/>
      <c r="W90" s="67"/>
      <c r="X90" s="67"/>
      <c r="Y90" s="67"/>
      <c r="Z90" s="67"/>
      <c r="AA90" s="67"/>
      <c r="AB90" s="67"/>
      <c r="AC90" s="67"/>
      <c r="AD90" s="67"/>
      <c r="AE90" s="67"/>
      <c r="AF90" s="67"/>
      <c r="AG90" s="67"/>
      <c r="AH90" s="67"/>
      <c r="AI90" s="67"/>
      <c r="AJ90" s="67"/>
    </row>
    <row r="91" spans="2:36">
      <c r="B91" s="67"/>
      <c r="C91" s="67"/>
      <c r="D91" s="67"/>
      <c r="E91" s="67"/>
      <c r="F91" s="67"/>
      <c r="G91" s="67"/>
      <c r="H91" s="67"/>
      <c r="I91" s="67"/>
      <c r="J91" s="67"/>
      <c r="K91" s="67"/>
      <c r="L91" s="67"/>
      <c r="M91" s="67"/>
      <c r="N91" s="67"/>
      <c r="O91" s="67"/>
      <c r="P91" s="67"/>
      <c r="Q91" s="67"/>
      <c r="R91" s="67"/>
      <c r="S91" s="67"/>
      <c r="T91" s="67"/>
      <c r="U91" s="67"/>
      <c r="V91" s="67"/>
      <c r="W91" s="67"/>
      <c r="X91" s="67"/>
      <c r="Y91" s="67"/>
      <c r="Z91" s="67"/>
      <c r="AA91" s="67"/>
      <c r="AB91" s="67"/>
      <c r="AC91" s="67"/>
      <c r="AD91" s="67"/>
      <c r="AE91" s="67"/>
      <c r="AF91" s="67"/>
      <c r="AG91" s="67"/>
      <c r="AH91" s="67"/>
      <c r="AI91" s="67"/>
      <c r="AJ91" s="67"/>
    </row>
    <row r="92" spans="2:36">
      <c r="B92" s="67"/>
      <c r="C92" s="67"/>
      <c r="D92" s="67"/>
      <c r="E92" s="67"/>
      <c r="F92" s="67"/>
      <c r="G92" s="67"/>
      <c r="H92" s="67"/>
      <c r="I92" s="67"/>
      <c r="J92" s="67"/>
      <c r="K92" s="67"/>
      <c r="L92" s="67"/>
      <c r="M92" s="67"/>
      <c r="N92" s="67"/>
      <c r="O92" s="67"/>
      <c r="P92" s="67"/>
      <c r="Q92" s="67"/>
      <c r="R92" s="67"/>
      <c r="S92" s="67"/>
      <c r="T92" s="67"/>
      <c r="U92" s="67"/>
      <c r="V92" s="67"/>
      <c r="W92" s="67"/>
      <c r="X92" s="67"/>
      <c r="Y92" s="67"/>
      <c r="Z92" s="67"/>
      <c r="AA92" s="67"/>
      <c r="AB92" s="67"/>
      <c r="AC92" s="67"/>
      <c r="AD92" s="67"/>
      <c r="AE92" s="67"/>
      <c r="AF92" s="67"/>
      <c r="AG92" s="67"/>
      <c r="AH92" s="67"/>
      <c r="AI92" s="67"/>
      <c r="AJ92" s="67"/>
    </row>
    <row r="93" spans="2:36">
      <c r="B93" s="67"/>
      <c r="C93" s="67"/>
      <c r="D93" s="67"/>
      <c r="E93" s="67"/>
      <c r="F93" s="67"/>
      <c r="G93" s="67"/>
      <c r="H93" s="67"/>
      <c r="I93" s="67"/>
      <c r="J93" s="67"/>
      <c r="K93" s="67"/>
      <c r="L93" s="67"/>
      <c r="M93" s="67"/>
      <c r="N93" s="67"/>
      <c r="O93" s="67"/>
      <c r="P93" s="67"/>
      <c r="Q93" s="67"/>
      <c r="R93" s="67"/>
      <c r="S93" s="67"/>
      <c r="T93" s="67"/>
      <c r="U93" s="67"/>
      <c r="V93" s="67"/>
      <c r="W93" s="67"/>
      <c r="X93" s="67"/>
      <c r="Y93" s="67"/>
      <c r="Z93" s="67"/>
      <c r="AA93" s="67"/>
      <c r="AB93" s="67"/>
      <c r="AC93" s="67"/>
      <c r="AD93" s="67"/>
      <c r="AE93" s="67"/>
      <c r="AF93" s="67"/>
      <c r="AG93" s="67"/>
      <c r="AH93" s="67"/>
      <c r="AI93" s="67"/>
      <c r="AJ93" s="67"/>
    </row>
    <row r="94" spans="2:36">
      <c r="B94" s="67"/>
      <c r="C94" s="67"/>
      <c r="D94" s="67"/>
      <c r="E94" s="67"/>
      <c r="F94" s="67"/>
      <c r="G94" s="67"/>
      <c r="H94" s="67"/>
      <c r="I94" s="67"/>
      <c r="J94" s="67"/>
      <c r="K94" s="67"/>
      <c r="L94" s="67"/>
      <c r="M94" s="67"/>
      <c r="N94" s="67"/>
      <c r="O94" s="67"/>
      <c r="P94" s="67"/>
      <c r="Q94" s="67"/>
      <c r="R94" s="67"/>
      <c r="S94" s="67"/>
      <c r="T94" s="67"/>
      <c r="U94" s="67"/>
      <c r="V94" s="67"/>
      <c r="W94" s="67"/>
      <c r="X94" s="67"/>
      <c r="Y94" s="67"/>
      <c r="Z94" s="67"/>
      <c r="AA94" s="67"/>
      <c r="AB94" s="67"/>
      <c r="AC94" s="67"/>
      <c r="AD94" s="67"/>
      <c r="AE94" s="67"/>
      <c r="AF94" s="67"/>
      <c r="AG94" s="67"/>
      <c r="AH94" s="67"/>
      <c r="AI94" s="67"/>
      <c r="AJ94" s="67"/>
    </row>
    <row r="95" spans="2:36">
      <c r="B95" s="67"/>
      <c r="C95" s="67"/>
      <c r="D95" s="67"/>
      <c r="E95" s="67"/>
      <c r="F95" s="67"/>
      <c r="G95" s="67"/>
      <c r="H95" s="67"/>
      <c r="I95" s="67"/>
      <c r="J95" s="67"/>
      <c r="K95" s="67"/>
      <c r="L95" s="67"/>
      <c r="M95" s="67"/>
      <c r="N95" s="67"/>
      <c r="O95" s="67"/>
      <c r="P95" s="67"/>
      <c r="Q95" s="67"/>
      <c r="R95" s="67"/>
      <c r="S95" s="67"/>
      <c r="T95" s="67"/>
      <c r="U95" s="67"/>
      <c r="V95" s="67"/>
      <c r="W95" s="67"/>
      <c r="X95" s="67"/>
      <c r="Y95" s="67"/>
      <c r="Z95" s="67"/>
      <c r="AA95" s="67"/>
      <c r="AB95" s="67"/>
      <c r="AC95" s="67"/>
      <c r="AD95" s="67"/>
      <c r="AE95" s="67"/>
      <c r="AF95" s="67"/>
      <c r="AG95" s="67"/>
      <c r="AH95" s="67"/>
      <c r="AI95" s="67"/>
      <c r="AJ95" s="67"/>
    </row>
    <row r="96" spans="2:36">
      <c r="B96" s="67"/>
      <c r="C96" s="67"/>
      <c r="D96" s="67"/>
      <c r="E96" s="67"/>
      <c r="F96" s="67"/>
      <c r="G96" s="67"/>
      <c r="H96" s="67"/>
      <c r="I96" s="67"/>
      <c r="J96" s="67"/>
      <c r="K96" s="67"/>
      <c r="L96" s="67"/>
      <c r="M96" s="67"/>
      <c r="N96" s="67"/>
      <c r="O96" s="67"/>
      <c r="P96" s="67"/>
      <c r="Q96" s="67"/>
      <c r="R96" s="67"/>
      <c r="S96" s="67"/>
      <c r="T96" s="67"/>
      <c r="U96" s="67"/>
      <c r="V96" s="67"/>
      <c r="W96" s="67"/>
      <c r="X96" s="67"/>
      <c r="Y96" s="67"/>
      <c r="Z96" s="67"/>
      <c r="AA96" s="67"/>
      <c r="AB96" s="67"/>
      <c r="AC96" s="67"/>
      <c r="AD96" s="67"/>
      <c r="AE96" s="67"/>
      <c r="AF96" s="67"/>
      <c r="AG96" s="67"/>
      <c r="AH96" s="67"/>
      <c r="AI96" s="67"/>
      <c r="AJ96" s="67"/>
    </row>
    <row r="97" spans="2:36">
      <c r="B97" s="67"/>
      <c r="C97" s="67"/>
      <c r="D97" s="67"/>
      <c r="E97" s="67"/>
      <c r="F97" s="67"/>
      <c r="G97" s="67"/>
      <c r="H97" s="67"/>
      <c r="I97" s="67"/>
      <c r="J97" s="67"/>
      <c r="K97" s="67"/>
      <c r="L97" s="67"/>
      <c r="M97" s="67"/>
      <c r="N97" s="67"/>
      <c r="O97" s="67"/>
      <c r="P97" s="67"/>
      <c r="Q97" s="67"/>
      <c r="R97" s="67"/>
      <c r="S97" s="67"/>
      <c r="T97" s="67"/>
      <c r="U97" s="67"/>
      <c r="V97" s="67"/>
      <c r="W97" s="67"/>
      <c r="X97" s="67"/>
      <c r="Y97" s="67"/>
      <c r="Z97" s="67"/>
      <c r="AA97" s="67"/>
      <c r="AB97" s="67"/>
      <c r="AC97" s="67"/>
      <c r="AD97" s="67"/>
      <c r="AE97" s="67"/>
      <c r="AF97" s="67"/>
      <c r="AG97" s="67"/>
      <c r="AH97" s="67"/>
      <c r="AI97" s="67"/>
      <c r="AJ97" s="67"/>
    </row>
  </sheetData>
  <mergeCells count="37">
    <mergeCell ref="AK3:AK4"/>
    <mergeCell ref="AE3:AE4"/>
    <mergeCell ref="AF3:AF4"/>
    <mergeCell ref="AG3:AG4"/>
    <mergeCell ref="AH3:AH4"/>
    <mergeCell ref="AI3:AI4"/>
    <mergeCell ref="AJ3:AJ4"/>
    <mergeCell ref="O3:O4"/>
    <mergeCell ref="P3:P4"/>
    <mergeCell ref="Q3:Q4"/>
    <mergeCell ref="AD3:AD4"/>
    <mergeCell ref="S3:S4"/>
    <mergeCell ref="T3:T4"/>
    <mergeCell ref="U3:U4"/>
    <mergeCell ref="V3:V4"/>
    <mergeCell ref="W3:W4"/>
    <mergeCell ref="X3:X4"/>
    <mergeCell ref="Y3:Y4"/>
    <mergeCell ref="Z3:Z4"/>
    <mergeCell ref="AA3:AA4"/>
    <mergeCell ref="AB3:AB4"/>
    <mergeCell ref="AC3:AC4"/>
    <mergeCell ref="R3:R4"/>
    <mergeCell ref="F3:F4"/>
    <mergeCell ref="A3:A4"/>
    <mergeCell ref="B3:B4"/>
    <mergeCell ref="C3:C4"/>
    <mergeCell ref="D3:D4"/>
    <mergeCell ref="E3:E4"/>
    <mergeCell ref="L3:L4"/>
    <mergeCell ref="M3:M4"/>
    <mergeCell ref="N3:N4"/>
    <mergeCell ref="G3:G4"/>
    <mergeCell ref="H3:H4"/>
    <mergeCell ref="I3:I4"/>
    <mergeCell ref="J3:J4"/>
    <mergeCell ref="K3:K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F56ED9-40ED-4D55-9249-AD0B7EDED5C3}">
  <dimension ref="A1:IS77"/>
  <sheetViews>
    <sheetView workbookViewId="0">
      <selection activeCell="I17" sqref="I17"/>
    </sheetView>
  </sheetViews>
  <sheetFormatPr defaultRowHeight="23.25"/>
  <cols>
    <col min="1" max="1" width="35.85546875" style="38" customWidth="1"/>
    <col min="2" max="253" width="12.5703125" style="38" customWidth="1"/>
  </cols>
  <sheetData>
    <row r="1" spans="1:253" ht="26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</row>
    <row r="2" spans="1:253" ht="27" thickBot="1">
      <c r="A2" s="1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</row>
    <row r="3" spans="1:253" ht="26.25" thickBot="1">
      <c r="A3" s="105" t="s">
        <v>2</v>
      </c>
      <c r="B3" s="102" t="s">
        <v>3</v>
      </c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4"/>
      <c r="N3" s="102" t="s">
        <v>4</v>
      </c>
      <c r="O3" s="103"/>
      <c r="P3" s="103"/>
      <c r="Q3" s="103"/>
      <c r="R3" s="103"/>
      <c r="S3" s="103"/>
      <c r="T3" s="103"/>
      <c r="U3" s="103"/>
      <c r="V3" s="103"/>
      <c r="W3" s="103"/>
      <c r="X3" s="103"/>
      <c r="Y3" s="104"/>
      <c r="Z3" s="102" t="s">
        <v>5</v>
      </c>
      <c r="AA3" s="103"/>
      <c r="AB3" s="103"/>
      <c r="AC3" s="103"/>
      <c r="AD3" s="103"/>
      <c r="AE3" s="103"/>
      <c r="AF3" s="103"/>
      <c r="AG3" s="103"/>
      <c r="AH3" s="103"/>
      <c r="AI3" s="103"/>
      <c r="AJ3" s="103"/>
      <c r="AK3" s="104"/>
      <c r="AL3" s="102" t="s">
        <v>6</v>
      </c>
      <c r="AM3" s="103"/>
      <c r="AN3" s="103"/>
      <c r="AO3" s="103"/>
      <c r="AP3" s="103"/>
      <c r="AQ3" s="103"/>
      <c r="AR3" s="103"/>
      <c r="AS3" s="103"/>
      <c r="AT3" s="103"/>
      <c r="AU3" s="103"/>
      <c r="AV3" s="103"/>
      <c r="AW3" s="104"/>
      <c r="AX3" s="102" t="s">
        <v>7</v>
      </c>
      <c r="AY3" s="103"/>
      <c r="AZ3" s="103"/>
      <c r="BA3" s="103"/>
      <c r="BB3" s="103"/>
      <c r="BC3" s="103"/>
      <c r="BD3" s="103"/>
      <c r="BE3" s="103"/>
      <c r="BF3" s="103"/>
      <c r="BG3" s="103"/>
      <c r="BH3" s="103"/>
      <c r="BI3" s="104"/>
      <c r="BJ3" s="102" t="s">
        <v>8</v>
      </c>
      <c r="BK3" s="103"/>
      <c r="BL3" s="103"/>
      <c r="BM3" s="103"/>
      <c r="BN3" s="103"/>
      <c r="BO3" s="103"/>
      <c r="BP3" s="103"/>
      <c r="BQ3" s="103"/>
      <c r="BR3" s="103"/>
      <c r="BS3" s="103"/>
      <c r="BT3" s="103"/>
      <c r="BU3" s="104"/>
      <c r="BV3" s="102" t="s">
        <v>9</v>
      </c>
      <c r="BW3" s="103"/>
      <c r="BX3" s="103"/>
      <c r="BY3" s="103"/>
      <c r="BZ3" s="103"/>
      <c r="CA3" s="103"/>
      <c r="CB3" s="103"/>
      <c r="CC3" s="103"/>
      <c r="CD3" s="103"/>
      <c r="CE3" s="103"/>
      <c r="CF3" s="103"/>
      <c r="CG3" s="104"/>
      <c r="CH3" s="102" t="s">
        <v>10</v>
      </c>
      <c r="CI3" s="103"/>
      <c r="CJ3" s="103"/>
      <c r="CK3" s="103"/>
      <c r="CL3" s="103"/>
      <c r="CM3" s="103"/>
      <c r="CN3" s="103"/>
      <c r="CO3" s="103"/>
      <c r="CP3" s="103"/>
      <c r="CQ3" s="103"/>
      <c r="CR3" s="103"/>
      <c r="CS3" s="104"/>
      <c r="CT3" s="102" t="s">
        <v>11</v>
      </c>
      <c r="CU3" s="103"/>
      <c r="CV3" s="103"/>
      <c r="CW3" s="103"/>
      <c r="CX3" s="103"/>
      <c r="CY3" s="103"/>
      <c r="CZ3" s="103"/>
      <c r="DA3" s="103"/>
      <c r="DB3" s="103"/>
      <c r="DC3" s="103"/>
      <c r="DD3" s="103"/>
      <c r="DE3" s="104"/>
      <c r="DF3" s="102" t="s">
        <v>12</v>
      </c>
      <c r="DG3" s="103"/>
      <c r="DH3" s="103"/>
      <c r="DI3" s="103"/>
      <c r="DJ3" s="103"/>
      <c r="DK3" s="103"/>
      <c r="DL3" s="103"/>
      <c r="DM3" s="103"/>
      <c r="DN3" s="103"/>
      <c r="DO3" s="103"/>
      <c r="DP3" s="103"/>
      <c r="DQ3" s="104"/>
      <c r="DR3" s="102" t="s">
        <v>13</v>
      </c>
      <c r="DS3" s="103"/>
      <c r="DT3" s="103"/>
      <c r="DU3" s="103"/>
      <c r="DV3" s="103"/>
      <c r="DW3" s="103"/>
      <c r="DX3" s="103"/>
      <c r="DY3" s="103"/>
      <c r="DZ3" s="103"/>
      <c r="EA3" s="103"/>
      <c r="EB3" s="103"/>
      <c r="EC3" s="104"/>
      <c r="ED3" s="102" t="s">
        <v>14</v>
      </c>
      <c r="EE3" s="103"/>
      <c r="EF3" s="103"/>
      <c r="EG3" s="103"/>
      <c r="EH3" s="103"/>
      <c r="EI3" s="103"/>
      <c r="EJ3" s="103"/>
      <c r="EK3" s="103"/>
      <c r="EL3" s="103"/>
      <c r="EM3" s="103"/>
      <c r="EN3" s="103"/>
      <c r="EO3" s="104"/>
      <c r="EP3" s="102" t="s">
        <v>15</v>
      </c>
      <c r="EQ3" s="103"/>
      <c r="ER3" s="103"/>
      <c r="ES3" s="103"/>
      <c r="ET3" s="103"/>
      <c r="EU3" s="103"/>
      <c r="EV3" s="103"/>
      <c r="EW3" s="103"/>
      <c r="EX3" s="103"/>
      <c r="EY3" s="103"/>
      <c r="EZ3" s="103"/>
      <c r="FA3" s="104"/>
      <c r="FB3" s="102" t="s">
        <v>16</v>
      </c>
      <c r="FC3" s="103"/>
      <c r="FD3" s="103"/>
      <c r="FE3" s="103"/>
      <c r="FF3" s="103"/>
      <c r="FG3" s="103"/>
      <c r="FH3" s="103"/>
      <c r="FI3" s="103"/>
      <c r="FJ3" s="103"/>
      <c r="FK3" s="103"/>
      <c r="FL3" s="103"/>
      <c r="FM3" s="104"/>
      <c r="FN3" s="102" t="s">
        <v>17</v>
      </c>
      <c r="FO3" s="103"/>
      <c r="FP3" s="103"/>
      <c r="FQ3" s="103"/>
      <c r="FR3" s="103"/>
      <c r="FS3" s="103"/>
      <c r="FT3" s="103"/>
      <c r="FU3" s="103"/>
      <c r="FV3" s="103"/>
      <c r="FW3" s="103"/>
      <c r="FX3" s="103"/>
      <c r="FY3" s="104"/>
      <c r="FZ3" s="102" t="s">
        <v>18</v>
      </c>
      <c r="GA3" s="103"/>
      <c r="GB3" s="103"/>
      <c r="GC3" s="103"/>
      <c r="GD3" s="103"/>
      <c r="GE3" s="103"/>
      <c r="GF3" s="103"/>
      <c r="GG3" s="103"/>
      <c r="GH3" s="103"/>
      <c r="GI3" s="103"/>
      <c r="GJ3" s="103"/>
      <c r="GK3" s="104"/>
      <c r="GL3" s="102" t="s">
        <v>19</v>
      </c>
      <c r="GM3" s="103"/>
      <c r="GN3" s="103"/>
      <c r="GO3" s="103"/>
      <c r="GP3" s="103"/>
      <c r="GQ3" s="103"/>
      <c r="GR3" s="103"/>
      <c r="GS3" s="103"/>
      <c r="GT3" s="103"/>
      <c r="GU3" s="103"/>
      <c r="GV3" s="103"/>
      <c r="GW3" s="104"/>
      <c r="GX3" s="102" t="s">
        <v>20</v>
      </c>
      <c r="GY3" s="103"/>
      <c r="GZ3" s="103"/>
      <c r="HA3" s="103"/>
      <c r="HB3" s="103"/>
      <c r="HC3" s="103"/>
      <c r="HD3" s="103"/>
      <c r="HE3" s="103"/>
      <c r="HF3" s="103"/>
      <c r="HG3" s="103"/>
      <c r="HH3" s="103"/>
      <c r="HI3" s="104"/>
      <c r="HJ3" s="102" t="s">
        <v>21</v>
      </c>
      <c r="HK3" s="103"/>
      <c r="HL3" s="103"/>
      <c r="HM3" s="103"/>
      <c r="HN3" s="103"/>
      <c r="HO3" s="103"/>
      <c r="HP3" s="103"/>
      <c r="HQ3" s="103"/>
      <c r="HR3" s="103"/>
      <c r="HS3" s="103"/>
      <c r="HT3" s="103"/>
      <c r="HU3" s="104"/>
      <c r="HV3" s="102" t="s">
        <v>22</v>
      </c>
      <c r="HW3" s="103"/>
      <c r="HX3" s="103"/>
      <c r="HY3" s="103"/>
      <c r="HZ3" s="103"/>
      <c r="IA3" s="103"/>
      <c r="IB3" s="103"/>
      <c r="IC3" s="103"/>
      <c r="ID3" s="103"/>
      <c r="IE3" s="103"/>
      <c r="IF3" s="103"/>
      <c r="IG3" s="104"/>
      <c r="IH3" s="102" t="s">
        <v>23</v>
      </c>
      <c r="II3" s="103"/>
      <c r="IJ3" s="103"/>
      <c r="IK3" s="103"/>
      <c r="IL3" s="103"/>
      <c r="IM3" s="103"/>
      <c r="IN3" s="103"/>
      <c r="IO3" s="103"/>
      <c r="IP3" s="103"/>
      <c r="IQ3" s="103"/>
      <c r="IR3" s="103"/>
      <c r="IS3" s="104"/>
    </row>
    <row r="4" spans="1:253" ht="26.25" thickBot="1">
      <c r="A4" s="106"/>
      <c r="B4" s="3">
        <v>32782</v>
      </c>
      <c r="C4" s="3">
        <v>32813</v>
      </c>
      <c r="D4" s="3">
        <v>32843</v>
      </c>
      <c r="E4" s="3">
        <v>32874</v>
      </c>
      <c r="F4" s="3">
        <v>32905</v>
      </c>
      <c r="G4" s="3">
        <v>32933</v>
      </c>
      <c r="H4" s="3">
        <v>32964</v>
      </c>
      <c r="I4" s="3">
        <v>32994</v>
      </c>
      <c r="J4" s="3">
        <v>33025</v>
      </c>
      <c r="K4" s="3">
        <v>33055</v>
      </c>
      <c r="L4" s="3">
        <v>33086</v>
      </c>
      <c r="M4" s="3">
        <v>33117</v>
      </c>
      <c r="N4" s="3">
        <v>33147</v>
      </c>
      <c r="O4" s="3">
        <v>33178</v>
      </c>
      <c r="P4" s="3">
        <v>33208</v>
      </c>
      <c r="Q4" s="3">
        <v>33239</v>
      </c>
      <c r="R4" s="3">
        <v>33270</v>
      </c>
      <c r="S4" s="3">
        <v>33298</v>
      </c>
      <c r="T4" s="3">
        <v>33329</v>
      </c>
      <c r="U4" s="3">
        <v>33359</v>
      </c>
      <c r="V4" s="3">
        <v>33390</v>
      </c>
      <c r="W4" s="3">
        <v>33420</v>
      </c>
      <c r="X4" s="3">
        <v>33451</v>
      </c>
      <c r="Y4" s="3">
        <v>33482</v>
      </c>
      <c r="Z4" s="3">
        <v>33512</v>
      </c>
      <c r="AA4" s="3">
        <v>33543</v>
      </c>
      <c r="AB4" s="3">
        <v>33573</v>
      </c>
      <c r="AC4" s="3">
        <v>33604</v>
      </c>
      <c r="AD4" s="3">
        <v>33635</v>
      </c>
      <c r="AE4" s="3">
        <v>33664</v>
      </c>
      <c r="AF4" s="3">
        <v>33695</v>
      </c>
      <c r="AG4" s="3">
        <v>33725</v>
      </c>
      <c r="AH4" s="3">
        <v>33756</v>
      </c>
      <c r="AI4" s="3">
        <v>33786</v>
      </c>
      <c r="AJ4" s="3">
        <v>33817</v>
      </c>
      <c r="AK4" s="3">
        <v>33848</v>
      </c>
      <c r="AL4" s="3">
        <v>33878</v>
      </c>
      <c r="AM4" s="3">
        <v>33909</v>
      </c>
      <c r="AN4" s="3">
        <v>33939</v>
      </c>
      <c r="AO4" s="3">
        <v>33970</v>
      </c>
      <c r="AP4" s="3">
        <v>34001</v>
      </c>
      <c r="AQ4" s="3">
        <v>34029</v>
      </c>
      <c r="AR4" s="3">
        <v>34060</v>
      </c>
      <c r="AS4" s="3">
        <v>34090</v>
      </c>
      <c r="AT4" s="3">
        <v>34121</v>
      </c>
      <c r="AU4" s="3">
        <v>34151</v>
      </c>
      <c r="AV4" s="3">
        <v>34182</v>
      </c>
      <c r="AW4" s="3">
        <v>34213</v>
      </c>
      <c r="AX4" s="3">
        <v>34243</v>
      </c>
      <c r="AY4" s="3">
        <v>34274</v>
      </c>
      <c r="AZ4" s="3">
        <v>34304</v>
      </c>
      <c r="BA4" s="3">
        <v>34335</v>
      </c>
      <c r="BB4" s="3">
        <v>34366</v>
      </c>
      <c r="BC4" s="3">
        <v>34394</v>
      </c>
      <c r="BD4" s="3">
        <v>34425</v>
      </c>
      <c r="BE4" s="3">
        <v>34455</v>
      </c>
      <c r="BF4" s="3">
        <v>34486</v>
      </c>
      <c r="BG4" s="3">
        <v>34516</v>
      </c>
      <c r="BH4" s="3">
        <v>34547</v>
      </c>
      <c r="BI4" s="3">
        <v>34578</v>
      </c>
      <c r="BJ4" s="3">
        <v>34608</v>
      </c>
      <c r="BK4" s="3">
        <v>34639</v>
      </c>
      <c r="BL4" s="3">
        <v>34669</v>
      </c>
      <c r="BM4" s="3">
        <v>34700</v>
      </c>
      <c r="BN4" s="3">
        <v>34731</v>
      </c>
      <c r="BO4" s="3">
        <v>34759</v>
      </c>
      <c r="BP4" s="3">
        <v>34790</v>
      </c>
      <c r="BQ4" s="3">
        <v>34820</v>
      </c>
      <c r="BR4" s="3">
        <v>34851</v>
      </c>
      <c r="BS4" s="3">
        <v>34881</v>
      </c>
      <c r="BT4" s="3">
        <v>34912</v>
      </c>
      <c r="BU4" s="3">
        <v>34943</v>
      </c>
      <c r="BV4" s="3">
        <v>34973</v>
      </c>
      <c r="BW4" s="3">
        <v>35004</v>
      </c>
      <c r="BX4" s="3">
        <v>35034</v>
      </c>
      <c r="BY4" s="3">
        <v>35065</v>
      </c>
      <c r="BZ4" s="3">
        <v>35096</v>
      </c>
      <c r="CA4" s="3">
        <v>35125</v>
      </c>
      <c r="CB4" s="3">
        <v>35156</v>
      </c>
      <c r="CC4" s="3">
        <v>35186</v>
      </c>
      <c r="CD4" s="3">
        <v>35217</v>
      </c>
      <c r="CE4" s="3">
        <v>35247</v>
      </c>
      <c r="CF4" s="3">
        <v>35278</v>
      </c>
      <c r="CG4" s="3">
        <v>35309</v>
      </c>
      <c r="CH4" s="3">
        <v>35339</v>
      </c>
      <c r="CI4" s="3">
        <v>35370</v>
      </c>
      <c r="CJ4" s="3">
        <v>35400</v>
      </c>
      <c r="CK4" s="3">
        <v>35431</v>
      </c>
      <c r="CL4" s="3">
        <v>35462</v>
      </c>
      <c r="CM4" s="3">
        <v>35490</v>
      </c>
      <c r="CN4" s="3">
        <v>35521</v>
      </c>
      <c r="CO4" s="3">
        <v>35551</v>
      </c>
      <c r="CP4" s="3">
        <v>35582</v>
      </c>
      <c r="CQ4" s="3">
        <v>35612</v>
      </c>
      <c r="CR4" s="3">
        <v>35643</v>
      </c>
      <c r="CS4" s="3">
        <v>35674</v>
      </c>
      <c r="CT4" s="3">
        <v>35704</v>
      </c>
      <c r="CU4" s="3">
        <v>35735</v>
      </c>
      <c r="CV4" s="3">
        <v>35765</v>
      </c>
      <c r="CW4" s="3">
        <v>35796</v>
      </c>
      <c r="CX4" s="3">
        <v>35827</v>
      </c>
      <c r="CY4" s="3">
        <v>35855</v>
      </c>
      <c r="CZ4" s="3">
        <v>35886</v>
      </c>
      <c r="DA4" s="3">
        <v>35916</v>
      </c>
      <c r="DB4" s="3">
        <v>35947</v>
      </c>
      <c r="DC4" s="3">
        <v>35977</v>
      </c>
      <c r="DD4" s="3">
        <v>36008</v>
      </c>
      <c r="DE4" s="3">
        <v>36039</v>
      </c>
      <c r="DF4" s="3">
        <v>36069</v>
      </c>
      <c r="DG4" s="3">
        <v>36100</v>
      </c>
      <c r="DH4" s="3">
        <v>36130</v>
      </c>
      <c r="DI4" s="3">
        <v>36161</v>
      </c>
      <c r="DJ4" s="3">
        <v>36192</v>
      </c>
      <c r="DK4" s="3">
        <v>36220</v>
      </c>
      <c r="DL4" s="3">
        <v>36251</v>
      </c>
      <c r="DM4" s="3">
        <v>36281</v>
      </c>
      <c r="DN4" s="3">
        <v>36312</v>
      </c>
      <c r="DO4" s="3">
        <v>36342</v>
      </c>
      <c r="DP4" s="3">
        <v>36373</v>
      </c>
      <c r="DQ4" s="3">
        <v>36404</v>
      </c>
      <c r="DR4" s="3">
        <v>36434</v>
      </c>
      <c r="DS4" s="3">
        <v>36465</v>
      </c>
      <c r="DT4" s="3">
        <v>36495</v>
      </c>
      <c r="DU4" s="3">
        <v>36526</v>
      </c>
      <c r="DV4" s="3">
        <v>36557</v>
      </c>
      <c r="DW4" s="3">
        <v>36586</v>
      </c>
      <c r="DX4" s="3">
        <v>36617</v>
      </c>
      <c r="DY4" s="3">
        <v>36647</v>
      </c>
      <c r="DZ4" s="3">
        <v>36678</v>
      </c>
      <c r="EA4" s="3">
        <v>36708</v>
      </c>
      <c r="EB4" s="3">
        <v>36739</v>
      </c>
      <c r="EC4" s="3">
        <v>36770</v>
      </c>
      <c r="ED4" s="3">
        <v>36800</v>
      </c>
      <c r="EE4" s="3">
        <v>36831</v>
      </c>
      <c r="EF4" s="3">
        <v>36861</v>
      </c>
      <c r="EG4" s="3">
        <v>36892</v>
      </c>
      <c r="EH4" s="3">
        <v>36923</v>
      </c>
      <c r="EI4" s="3">
        <v>36951</v>
      </c>
      <c r="EJ4" s="3">
        <v>36982</v>
      </c>
      <c r="EK4" s="3">
        <v>37012</v>
      </c>
      <c r="EL4" s="3">
        <v>37043</v>
      </c>
      <c r="EM4" s="3">
        <v>37073</v>
      </c>
      <c r="EN4" s="3">
        <v>37104</v>
      </c>
      <c r="EO4" s="3">
        <v>37135</v>
      </c>
      <c r="EP4" s="3">
        <v>37165</v>
      </c>
      <c r="EQ4" s="3">
        <v>37196</v>
      </c>
      <c r="ER4" s="3">
        <v>37226</v>
      </c>
      <c r="ES4" s="3">
        <v>37257</v>
      </c>
      <c r="ET4" s="3">
        <v>37288</v>
      </c>
      <c r="EU4" s="3">
        <v>37316</v>
      </c>
      <c r="EV4" s="3">
        <v>37347</v>
      </c>
      <c r="EW4" s="3">
        <v>37377</v>
      </c>
      <c r="EX4" s="3">
        <v>37408</v>
      </c>
      <c r="EY4" s="3">
        <v>37438</v>
      </c>
      <c r="EZ4" s="3">
        <v>37469</v>
      </c>
      <c r="FA4" s="3">
        <v>37500</v>
      </c>
      <c r="FB4" s="3">
        <v>37530</v>
      </c>
      <c r="FC4" s="3">
        <v>37561</v>
      </c>
      <c r="FD4" s="3">
        <v>37591</v>
      </c>
      <c r="FE4" s="3">
        <v>37622</v>
      </c>
      <c r="FF4" s="3">
        <v>37653</v>
      </c>
      <c r="FG4" s="3">
        <v>37681</v>
      </c>
      <c r="FH4" s="3">
        <v>37712</v>
      </c>
      <c r="FI4" s="3">
        <v>37742</v>
      </c>
      <c r="FJ4" s="3">
        <v>37773</v>
      </c>
      <c r="FK4" s="3">
        <v>37803</v>
      </c>
      <c r="FL4" s="3">
        <v>37834</v>
      </c>
      <c r="FM4" s="3">
        <v>37865</v>
      </c>
      <c r="FN4" s="3">
        <v>37895</v>
      </c>
      <c r="FO4" s="3">
        <v>37926</v>
      </c>
      <c r="FP4" s="3">
        <v>37956</v>
      </c>
      <c r="FQ4" s="3">
        <v>37987</v>
      </c>
      <c r="FR4" s="3">
        <v>38018</v>
      </c>
      <c r="FS4" s="3">
        <v>38047</v>
      </c>
      <c r="FT4" s="3">
        <v>38078</v>
      </c>
      <c r="FU4" s="3">
        <v>38108</v>
      </c>
      <c r="FV4" s="3">
        <v>38139</v>
      </c>
      <c r="FW4" s="3">
        <v>38169</v>
      </c>
      <c r="FX4" s="3">
        <v>38200</v>
      </c>
      <c r="FY4" s="3">
        <v>38231</v>
      </c>
      <c r="FZ4" s="3">
        <v>38261</v>
      </c>
      <c r="GA4" s="3">
        <v>38292</v>
      </c>
      <c r="GB4" s="3">
        <v>38322</v>
      </c>
      <c r="GC4" s="3">
        <v>38353</v>
      </c>
      <c r="GD4" s="3">
        <v>38384</v>
      </c>
      <c r="GE4" s="3">
        <v>38412</v>
      </c>
      <c r="GF4" s="3">
        <v>38443</v>
      </c>
      <c r="GG4" s="3">
        <v>38473</v>
      </c>
      <c r="GH4" s="3">
        <v>38504</v>
      </c>
      <c r="GI4" s="3">
        <v>38534</v>
      </c>
      <c r="GJ4" s="3">
        <v>38565</v>
      </c>
      <c r="GK4" s="3">
        <v>38596</v>
      </c>
      <c r="GL4" s="3">
        <v>38626</v>
      </c>
      <c r="GM4" s="3">
        <v>38657</v>
      </c>
      <c r="GN4" s="3">
        <v>38687</v>
      </c>
      <c r="GO4" s="3">
        <v>38718</v>
      </c>
      <c r="GP4" s="3">
        <v>38749</v>
      </c>
      <c r="GQ4" s="3">
        <v>38777</v>
      </c>
      <c r="GR4" s="3">
        <v>38808</v>
      </c>
      <c r="GS4" s="3">
        <v>38838</v>
      </c>
      <c r="GT4" s="3">
        <v>38869</v>
      </c>
      <c r="GU4" s="3">
        <v>38899</v>
      </c>
      <c r="GV4" s="3">
        <v>38930</v>
      </c>
      <c r="GW4" s="3">
        <v>38961</v>
      </c>
      <c r="GX4" s="3">
        <v>38991</v>
      </c>
      <c r="GY4" s="3">
        <v>39022</v>
      </c>
      <c r="GZ4" s="3">
        <v>39052</v>
      </c>
      <c r="HA4" s="3">
        <v>39083</v>
      </c>
      <c r="HB4" s="3">
        <v>39114</v>
      </c>
      <c r="HC4" s="3">
        <v>39142</v>
      </c>
      <c r="HD4" s="3">
        <v>39173</v>
      </c>
      <c r="HE4" s="3">
        <v>39203</v>
      </c>
      <c r="HF4" s="3">
        <v>39234</v>
      </c>
      <c r="HG4" s="3">
        <v>39264</v>
      </c>
      <c r="HH4" s="3">
        <v>39295</v>
      </c>
      <c r="HI4" s="3">
        <v>39326</v>
      </c>
      <c r="HJ4" s="3">
        <v>39356</v>
      </c>
      <c r="HK4" s="3">
        <v>39387</v>
      </c>
      <c r="HL4" s="3">
        <v>39417</v>
      </c>
      <c r="HM4" s="3">
        <v>39448</v>
      </c>
      <c r="HN4" s="3">
        <v>39479</v>
      </c>
      <c r="HO4" s="3">
        <v>39508</v>
      </c>
      <c r="HP4" s="3">
        <v>39539</v>
      </c>
      <c r="HQ4" s="3">
        <v>39569</v>
      </c>
      <c r="HR4" s="3">
        <v>39600</v>
      </c>
      <c r="HS4" s="3">
        <v>39630</v>
      </c>
      <c r="HT4" s="3">
        <v>39661</v>
      </c>
      <c r="HU4" s="3">
        <v>39692</v>
      </c>
      <c r="HV4" s="3">
        <v>39722</v>
      </c>
      <c r="HW4" s="3">
        <v>39753</v>
      </c>
      <c r="HX4" s="3">
        <v>39783</v>
      </c>
      <c r="HY4" s="3">
        <v>39814</v>
      </c>
      <c r="HZ4" s="3">
        <v>39845</v>
      </c>
      <c r="IA4" s="3">
        <v>39873</v>
      </c>
      <c r="IB4" s="3">
        <v>39904</v>
      </c>
      <c r="IC4" s="3">
        <v>39934</v>
      </c>
      <c r="ID4" s="3">
        <v>39965</v>
      </c>
      <c r="IE4" s="3">
        <v>39995</v>
      </c>
      <c r="IF4" s="3">
        <v>40026</v>
      </c>
      <c r="IG4" s="3">
        <v>40057</v>
      </c>
      <c r="IH4" s="3">
        <v>40087</v>
      </c>
      <c r="II4" s="3">
        <v>40118</v>
      </c>
      <c r="IJ4" s="3">
        <v>40148</v>
      </c>
      <c r="IK4" s="3">
        <v>40179</v>
      </c>
      <c r="IL4" s="3">
        <v>40210</v>
      </c>
      <c r="IM4" s="3">
        <v>40238</v>
      </c>
      <c r="IN4" s="3">
        <v>40269</v>
      </c>
      <c r="IO4" s="3">
        <v>40299</v>
      </c>
      <c r="IP4" s="3">
        <v>40330</v>
      </c>
      <c r="IQ4" s="3">
        <v>40360</v>
      </c>
      <c r="IR4" s="3">
        <v>40391</v>
      </c>
      <c r="IS4" s="3">
        <v>40422</v>
      </c>
    </row>
    <row r="5" spans="1:253" ht="24" thickBot="1">
      <c r="A5" s="4" t="s">
        <v>24</v>
      </c>
      <c r="B5" s="4">
        <f t="shared" ref="B5:Y5" si="0">SUM(B6:B15)</f>
        <v>10106.9</v>
      </c>
      <c r="C5" s="4">
        <f t="shared" si="0"/>
        <v>11152.7</v>
      </c>
      <c r="D5" s="4">
        <f t="shared" si="0"/>
        <v>11153.599999999999</v>
      </c>
      <c r="E5" s="4">
        <f t="shared" si="0"/>
        <v>13006.4</v>
      </c>
      <c r="F5" s="4">
        <f t="shared" si="0"/>
        <v>14417.8</v>
      </c>
      <c r="G5" s="4">
        <f t="shared" si="0"/>
        <v>12743.599999999999</v>
      </c>
      <c r="H5" s="4">
        <f t="shared" si="0"/>
        <v>13025.299999999997</v>
      </c>
      <c r="I5" s="4">
        <f t="shared" si="0"/>
        <v>31599.3</v>
      </c>
      <c r="J5" s="4">
        <f t="shared" si="0"/>
        <v>12777.400000000001</v>
      </c>
      <c r="K5" s="4">
        <f t="shared" si="0"/>
        <v>13965.099999999999</v>
      </c>
      <c r="L5" s="4">
        <f t="shared" si="0"/>
        <v>34256.600000000013</v>
      </c>
      <c r="M5" s="5">
        <f t="shared" si="0"/>
        <v>14283.3</v>
      </c>
      <c r="N5" s="4">
        <f t="shared" si="0"/>
        <v>13769.2</v>
      </c>
      <c r="O5" s="4">
        <f t="shared" si="0"/>
        <v>15959.2</v>
      </c>
      <c r="P5" s="4">
        <f t="shared" si="0"/>
        <v>14135.1</v>
      </c>
      <c r="Q5" s="4">
        <f t="shared" si="0"/>
        <v>16025.9</v>
      </c>
      <c r="R5" s="4">
        <f t="shared" si="0"/>
        <v>16540.2</v>
      </c>
      <c r="S5" s="4">
        <f t="shared" si="0"/>
        <v>16338.8</v>
      </c>
      <c r="T5" s="4">
        <f t="shared" si="0"/>
        <v>17316.3</v>
      </c>
      <c r="U5" s="4">
        <f t="shared" si="0"/>
        <v>42661.799999999996</v>
      </c>
      <c r="V5" s="4">
        <f t="shared" si="0"/>
        <v>15557.800000000001</v>
      </c>
      <c r="W5" s="4">
        <f t="shared" si="0"/>
        <v>15442.1</v>
      </c>
      <c r="X5" s="4">
        <f t="shared" si="0"/>
        <v>30290.100000000002</v>
      </c>
      <c r="Y5" s="5">
        <f t="shared" si="0"/>
        <v>23271.5</v>
      </c>
      <c r="Z5" s="4">
        <f t="shared" ref="Z5:CK5" si="1">SUM(Z6:Z14)</f>
        <v>14859.9</v>
      </c>
      <c r="AA5" s="4">
        <f t="shared" si="1"/>
        <v>15784.7</v>
      </c>
      <c r="AB5" s="4">
        <f t="shared" si="1"/>
        <v>15618.599999999999</v>
      </c>
      <c r="AC5" s="4">
        <f t="shared" si="1"/>
        <v>21897.200000000001</v>
      </c>
      <c r="AD5" s="4">
        <f t="shared" si="1"/>
        <v>16632.7</v>
      </c>
      <c r="AE5" s="4">
        <f t="shared" si="1"/>
        <v>17615.599999999999</v>
      </c>
      <c r="AF5" s="4">
        <f t="shared" si="1"/>
        <v>17855.599999999999</v>
      </c>
      <c r="AG5" s="4">
        <f t="shared" si="1"/>
        <v>19834.400000000001</v>
      </c>
      <c r="AH5" s="4">
        <f t="shared" si="1"/>
        <v>40357.600000000006</v>
      </c>
      <c r="AI5" s="4">
        <f t="shared" si="1"/>
        <v>18095.3</v>
      </c>
      <c r="AJ5" s="4">
        <f t="shared" si="1"/>
        <v>44048.000000000007</v>
      </c>
      <c r="AK5" s="5">
        <f t="shared" si="1"/>
        <v>18442.600000000002</v>
      </c>
      <c r="AL5" s="4">
        <f t="shared" si="1"/>
        <v>17588.099999999999</v>
      </c>
      <c r="AM5" s="4">
        <f t="shared" si="1"/>
        <v>18414.899999999998</v>
      </c>
      <c r="AN5" s="4">
        <f t="shared" si="1"/>
        <v>17305.599999999999</v>
      </c>
      <c r="AO5" s="4">
        <f t="shared" si="1"/>
        <v>20709.7</v>
      </c>
      <c r="AP5" s="4">
        <f t="shared" si="1"/>
        <v>19448.700000000004</v>
      </c>
      <c r="AQ5" s="4">
        <f t="shared" si="1"/>
        <v>19921.599999999999</v>
      </c>
      <c r="AR5" s="4">
        <f t="shared" si="1"/>
        <v>19447.7</v>
      </c>
      <c r="AS5" s="4">
        <f t="shared" si="1"/>
        <v>56904.4</v>
      </c>
      <c r="AT5" s="4">
        <f t="shared" si="1"/>
        <v>18804.699999999997</v>
      </c>
      <c r="AU5" s="4">
        <f t="shared" si="1"/>
        <v>21734.2</v>
      </c>
      <c r="AV5" s="4">
        <f t="shared" si="1"/>
        <v>51062</v>
      </c>
      <c r="AW5" s="5">
        <f t="shared" si="1"/>
        <v>19463.7</v>
      </c>
      <c r="AX5" s="4">
        <f t="shared" si="1"/>
        <v>20085.099999999999</v>
      </c>
      <c r="AY5" s="4">
        <f t="shared" si="1"/>
        <v>21412.2</v>
      </c>
      <c r="AZ5" s="4">
        <f t="shared" si="1"/>
        <v>21331.600000000002</v>
      </c>
      <c r="BA5" s="4">
        <f t="shared" si="1"/>
        <v>24494.400000000001</v>
      </c>
      <c r="BB5" s="4">
        <f t="shared" si="1"/>
        <v>23058.200000000004</v>
      </c>
      <c r="BC5" s="4">
        <f t="shared" si="1"/>
        <v>24192.7</v>
      </c>
      <c r="BD5" s="4">
        <f t="shared" si="1"/>
        <v>24104.600000000002</v>
      </c>
      <c r="BE5" s="4">
        <f t="shared" si="1"/>
        <v>68285.8</v>
      </c>
      <c r="BF5" s="4">
        <f t="shared" si="1"/>
        <v>23416.600000000002</v>
      </c>
      <c r="BG5" s="4">
        <f t="shared" si="1"/>
        <v>25027.899999999998</v>
      </c>
      <c r="BH5" s="4">
        <f t="shared" si="1"/>
        <v>66619</v>
      </c>
      <c r="BI5" s="5">
        <f t="shared" si="1"/>
        <v>24928.699999999997</v>
      </c>
      <c r="BJ5" s="4">
        <f t="shared" si="1"/>
        <v>24417.1</v>
      </c>
      <c r="BK5" s="4">
        <f t="shared" si="1"/>
        <v>25803.699999999997</v>
      </c>
      <c r="BL5" s="4">
        <f t="shared" si="1"/>
        <v>25552.2</v>
      </c>
      <c r="BM5" s="4">
        <f t="shared" si="1"/>
        <v>31855.5</v>
      </c>
      <c r="BN5" s="4">
        <f t="shared" si="1"/>
        <v>27905.399999999998</v>
      </c>
      <c r="BO5" s="4">
        <f t="shared" si="1"/>
        <v>29920.000000000004</v>
      </c>
      <c r="BP5" s="4">
        <f t="shared" si="1"/>
        <v>29174.400000000001</v>
      </c>
      <c r="BQ5" s="4">
        <f t="shared" si="1"/>
        <v>80409.200000000012</v>
      </c>
      <c r="BR5" s="4">
        <f t="shared" si="1"/>
        <v>29923.4</v>
      </c>
      <c r="BS5" s="4">
        <f t="shared" si="1"/>
        <v>31671.5</v>
      </c>
      <c r="BT5" s="4">
        <f t="shared" si="1"/>
        <v>77530.500000000015</v>
      </c>
      <c r="BU5" s="5">
        <f t="shared" si="1"/>
        <v>30349.300000000003</v>
      </c>
      <c r="BV5" s="4">
        <f t="shared" si="1"/>
        <v>29932.82</v>
      </c>
      <c r="BW5" s="4">
        <f t="shared" si="1"/>
        <v>31006.35</v>
      </c>
      <c r="BX5" s="4">
        <f t="shared" si="1"/>
        <v>30503.169999999995</v>
      </c>
      <c r="BY5" s="4">
        <f t="shared" si="1"/>
        <v>36808.759999999995</v>
      </c>
      <c r="BZ5" s="4">
        <f t="shared" si="1"/>
        <v>33023.910000000003</v>
      </c>
      <c r="CA5" s="4">
        <f t="shared" si="1"/>
        <v>35022.58</v>
      </c>
      <c r="CB5" s="4">
        <f t="shared" si="1"/>
        <v>35088.620000000003</v>
      </c>
      <c r="CC5" s="4">
        <f t="shared" si="1"/>
        <v>89665.10000000002</v>
      </c>
      <c r="CD5" s="4">
        <f t="shared" si="1"/>
        <v>33889.18</v>
      </c>
      <c r="CE5" s="4">
        <f t="shared" si="1"/>
        <v>35538.379999999997</v>
      </c>
      <c r="CF5" s="4">
        <f t="shared" si="1"/>
        <v>56902.879999999997</v>
      </c>
      <c r="CG5" s="5">
        <f t="shared" si="1"/>
        <v>61450.66</v>
      </c>
      <c r="CH5" s="4">
        <f t="shared" si="1"/>
        <v>34486.6</v>
      </c>
      <c r="CI5" s="4">
        <f t="shared" si="1"/>
        <v>33315.999999999993</v>
      </c>
      <c r="CJ5" s="4">
        <f t="shared" si="1"/>
        <v>32282.199999999997</v>
      </c>
      <c r="CK5" s="4">
        <f t="shared" si="1"/>
        <v>39491.399999999994</v>
      </c>
      <c r="CL5" s="4">
        <f t="shared" ref="CL5:EC5" si="2">SUM(CL6:CL14)</f>
        <v>34518</v>
      </c>
      <c r="CM5" s="4">
        <f t="shared" si="2"/>
        <v>36555.579999999994</v>
      </c>
      <c r="CN5" s="4">
        <f t="shared" si="2"/>
        <v>36072.400000000001</v>
      </c>
      <c r="CO5" s="4">
        <f t="shared" si="2"/>
        <v>87183.8</v>
      </c>
      <c r="CP5" s="4">
        <f t="shared" si="2"/>
        <v>37199.800000000003</v>
      </c>
      <c r="CQ5" s="4">
        <f t="shared" si="2"/>
        <v>36535.9</v>
      </c>
      <c r="CR5" s="4">
        <f t="shared" si="2"/>
        <v>51617.899999999994</v>
      </c>
      <c r="CS5" s="5">
        <f t="shared" si="2"/>
        <v>59360.3</v>
      </c>
      <c r="CT5" s="4">
        <f t="shared" si="2"/>
        <v>39029.9</v>
      </c>
      <c r="CU5" s="4">
        <f t="shared" si="2"/>
        <v>38339.500000000007</v>
      </c>
      <c r="CV5" s="4">
        <f t="shared" si="2"/>
        <v>37523.599999999999</v>
      </c>
      <c r="CW5" s="4">
        <f t="shared" si="2"/>
        <v>47026</v>
      </c>
      <c r="CX5" s="4">
        <f t="shared" si="2"/>
        <v>39673.699999999997</v>
      </c>
      <c r="CY5" s="4">
        <f t="shared" si="2"/>
        <v>42936.600000000006</v>
      </c>
      <c r="CZ5" s="4">
        <f t="shared" si="2"/>
        <v>40018.5</v>
      </c>
      <c r="DA5" s="4">
        <f t="shared" si="2"/>
        <v>49134.100000000006</v>
      </c>
      <c r="DB5" s="4">
        <f t="shared" si="2"/>
        <v>48396.1</v>
      </c>
      <c r="DC5" s="4">
        <f t="shared" si="2"/>
        <v>38291.799999999988</v>
      </c>
      <c r="DD5" s="4">
        <f t="shared" si="2"/>
        <v>42118.900000000009</v>
      </c>
      <c r="DE5" s="5">
        <f t="shared" si="2"/>
        <v>36477.500000000007</v>
      </c>
      <c r="DF5" s="4">
        <f t="shared" si="2"/>
        <v>36152.400000000001</v>
      </c>
      <c r="DG5" s="4">
        <f t="shared" si="2"/>
        <v>36119.5</v>
      </c>
      <c r="DH5" s="4">
        <f t="shared" si="2"/>
        <v>34646.199999999997</v>
      </c>
      <c r="DI5" s="4">
        <f t="shared" si="2"/>
        <v>38620.400000000001</v>
      </c>
      <c r="DJ5" s="4">
        <f t="shared" si="2"/>
        <v>50519.9</v>
      </c>
      <c r="DK5" s="4">
        <f t="shared" si="2"/>
        <v>38857.199999999997</v>
      </c>
      <c r="DL5" s="4">
        <f t="shared" si="2"/>
        <v>33850.1</v>
      </c>
      <c r="DM5" s="4">
        <f t="shared" si="2"/>
        <v>44664</v>
      </c>
      <c r="DN5" s="4">
        <f t="shared" si="2"/>
        <v>46566.8</v>
      </c>
      <c r="DO5" s="4">
        <f t="shared" si="2"/>
        <v>30097.9</v>
      </c>
      <c r="DP5" s="4">
        <f t="shared" si="2"/>
        <v>32847.4</v>
      </c>
      <c r="DQ5" s="5">
        <f t="shared" si="2"/>
        <v>29375.200000000001</v>
      </c>
      <c r="DR5" s="4">
        <f t="shared" si="2"/>
        <v>29222.232</v>
      </c>
      <c r="DS5" s="4">
        <f t="shared" si="2"/>
        <v>30170</v>
      </c>
      <c r="DT5" s="4">
        <f t="shared" si="2"/>
        <v>30662.897000000004</v>
      </c>
      <c r="DU5" s="4">
        <f t="shared" si="2"/>
        <v>31417.697</v>
      </c>
      <c r="DV5" s="4">
        <f t="shared" si="2"/>
        <v>48754.400000000001</v>
      </c>
      <c r="DW5" s="4">
        <f t="shared" si="2"/>
        <v>35256.339999999997</v>
      </c>
      <c r="DX5" s="4">
        <f t="shared" si="2"/>
        <v>33357.500000000007</v>
      </c>
      <c r="DY5" s="4">
        <f t="shared" si="2"/>
        <v>72967.800000000017</v>
      </c>
      <c r="DZ5" s="4">
        <f t="shared" si="2"/>
        <v>29523.8</v>
      </c>
      <c r="EA5" s="4">
        <f t="shared" si="2"/>
        <v>31709.1</v>
      </c>
      <c r="EB5" s="4">
        <f t="shared" si="2"/>
        <v>57662.299999999996</v>
      </c>
      <c r="EC5" s="5">
        <f t="shared" si="2"/>
        <v>30617.599999999999</v>
      </c>
      <c r="ED5" s="4">
        <f>SUM(ED6:ED15)</f>
        <v>32829.649999999994</v>
      </c>
      <c r="EE5" s="4">
        <f t="shared" ref="EE5:EM5" si="3">EE6+EE7+EE8+EE9+EE10+EE11+EE13+EE14</f>
        <v>37060.078000000001</v>
      </c>
      <c r="EF5" s="4">
        <f t="shared" si="3"/>
        <v>31181.639000000003</v>
      </c>
      <c r="EG5" s="4">
        <f t="shared" si="3"/>
        <v>37570.658000000003</v>
      </c>
      <c r="EH5" s="4">
        <f t="shared" si="3"/>
        <v>33009.289000000004</v>
      </c>
      <c r="EI5" s="4">
        <f t="shared" si="3"/>
        <v>37679.284999999996</v>
      </c>
      <c r="EJ5" s="4">
        <f t="shared" si="3"/>
        <v>36933.470999999998</v>
      </c>
      <c r="EK5" s="4">
        <f t="shared" si="3"/>
        <v>83331.070999999996</v>
      </c>
      <c r="EL5" s="4">
        <f t="shared" si="3"/>
        <v>32594.305</v>
      </c>
      <c r="EM5" s="4">
        <f t="shared" si="3"/>
        <v>35624.026000000005</v>
      </c>
      <c r="EN5" s="4">
        <v>68017.312000000005</v>
      </c>
      <c r="EO5" s="5">
        <v>34081.957999999999</v>
      </c>
      <c r="EP5" s="4">
        <f t="shared" ref="EP5:FM5" si="4">SUM(EP6:EP14)</f>
        <v>35072.614125999993</v>
      </c>
      <c r="EQ5" s="4">
        <f t="shared" si="4"/>
        <v>37777.978358</v>
      </c>
      <c r="ER5" s="4">
        <f t="shared" si="4"/>
        <v>32518.794576</v>
      </c>
      <c r="ES5" s="4">
        <f t="shared" si="4"/>
        <v>39041.922450999984</v>
      </c>
      <c r="ET5" s="4">
        <f t="shared" si="4"/>
        <v>36783.451056999998</v>
      </c>
      <c r="EU5" s="4">
        <f t="shared" si="4"/>
        <v>40664.381953999997</v>
      </c>
      <c r="EV5" s="4">
        <f t="shared" si="4"/>
        <v>40297.724809000007</v>
      </c>
      <c r="EW5" s="4">
        <f t="shared" si="4"/>
        <v>94994.366172000009</v>
      </c>
      <c r="EX5" s="4">
        <f t="shared" si="4"/>
        <v>35085.417831999999</v>
      </c>
      <c r="EY5" s="4">
        <f t="shared" si="4"/>
        <v>38480.028498</v>
      </c>
      <c r="EZ5" s="4">
        <f t="shared" si="4"/>
        <v>67959.060272999996</v>
      </c>
      <c r="FA5" s="5">
        <f t="shared" si="4"/>
        <v>45605.06618200001</v>
      </c>
      <c r="FB5" s="4">
        <f t="shared" si="4"/>
        <v>37457.907096719995</v>
      </c>
      <c r="FC5" s="4">
        <f t="shared" si="4"/>
        <v>40106.259663539997</v>
      </c>
      <c r="FD5" s="4">
        <f t="shared" si="4"/>
        <v>37787.739195380003</v>
      </c>
      <c r="FE5" s="4">
        <f t="shared" si="4"/>
        <v>45050.795859780003</v>
      </c>
      <c r="FF5" s="4">
        <f t="shared" si="4"/>
        <v>42955.590895549998</v>
      </c>
      <c r="FG5" s="4">
        <f t="shared" si="4"/>
        <v>46962.992976129994</v>
      </c>
      <c r="FH5" s="4">
        <f t="shared" si="4"/>
        <v>45320.554676239997</v>
      </c>
      <c r="FI5" s="4">
        <f t="shared" si="4"/>
        <v>94818.176927119988</v>
      </c>
      <c r="FJ5" s="4">
        <f t="shared" si="4"/>
        <v>55793.35789657</v>
      </c>
      <c r="FK5" s="4">
        <f t="shared" si="4"/>
        <v>42530.903332429989</v>
      </c>
      <c r="FL5" s="4">
        <f t="shared" si="4"/>
        <v>78106.745747170004</v>
      </c>
      <c r="FM5" s="5">
        <f t="shared" si="4"/>
        <v>60672.942503530001</v>
      </c>
      <c r="FN5" s="4">
        <f t="shared" ref="FN5:FY5" si="5">SUM(FN6+FN7+FN8+FN9+FN10+FN11+FN13+FN14)</f>
        <v>45828.53924389938</v>
      </c>
      <c r="FO5" s="4">
        <f t="shared" si="5"/>
        <v>46033.648503750002</v>
      </c>
      <c r="FP5" s="4">
        <f t="shared" si="5"/>
        <v>49825.246500900008</v>
      </c>
      <c r="FQ5" s="4">
        <f t="shared" si="5"/>
        <v>53222.932259910005</v>
      </c>
      <c r="FR5" s="4">
        <f t="shared" si="5"/>
        <v>51368.981748679988</v>
      </c>
      <c r="FS5" s="4">
        <f t="shared" si="5"/>
        <v>55556.699942809988</v>
      </c>
      <c r="FT5" s="4">
        <f t="shared" si="5"/>
        <v>54763.617837029997</v>
      </c>
      <c r="FU5" s="4">
        <f t="shared" si="5"/>
        <v>141490.09281047998</v>
      </c>
      <c r="FV5" s="4">
        <f t="shared" si="5"/>
        <v>49552.428</v>
      </c>
      <c r="FW5" s="4">
        <f t="shared" si="5"/>
        <v>50675.045999999995</v>
      </c>
      <c r="FX5" s="4">
        <f t="shared" si="5"/>
        <v>121999.80162567002</v>
      </c>
      <c r="FY5" s="5">
        <f t="shared" si="5"/>
        <v>51883.626499999998</v>
      </c>
      <c r="FZ5" s="4">
        <f t="shared" ref="FZ5:GK5" si="6">+FZ6+FZ7+FZ8+FZ9+FZ10+FZ11+FZ13+FZ14</f>
        <v>52152.10732114</v>
      </c>
      <c r="GA5" s="4">
        <f t="shared" si="6"/>
        <v>63015.84228959</v>
      </c>
      <c r="GB5" s="4">
        <f t="shared" si="6"/>
        <v>54512.729978279989</v>
      </c>
      <c r="GC5" s="4">
        <f t="shared" si="6"/>
        <v>59187.426661070007</v>
      </c>
      <c r="GD5" s="4">
        <f t="shared" si="6"/>
        <v>62821.023143409991</v>
      </c>
      <c r="GE5" s="4">
        <f t="shared" si="6"/>
        <v>65986.607945020005</v>
      </c>
      <c r="GF5" s="4">
        <f t="shared" si="6"/>
        <v>63394.091516440007</v>
      </c>
      <c r="GG5" s="4">
        <f t="shared" si="6"/>
        <v>171336.81042675005</v>
      </c>
      <c r="GH5" s="4">
        <f t="shared" si="6"/>
        <v>59494.711731130003</v>
      </c>
      <c r="GI5" s="4">
        <f t="shared" si="6"/>
        <v>58942.922109604006</v>
      </c>
      <c r="GJ5" s="4">
        <f t="shared" si="6"/>
        <v>152187.76119684897</v>
      </c>
      <c r="GK5" s="5">
        <f t="shared" si="6"/>
        <v>74117.811547190009</v>
      </c>
      <c r="GL5" s="4">
        <f>SUM(GL6+GL7+GL8+GL9+GL10+GL11+GL13+GL14)</f>
        <v>62081.56</v>
      </c>
      <c r="GM5" s="4">
        <f t="shared" ref="GM5:HF5" si="7">SUM(GM6+GM7+GM8+GM9+GM10+GM11+GM13+GM14)</f>
        <v>72181.217999999993</v>
      </c>
      <c r="GN5" s="4">
        <f t="shared" si="7"/>
        <v>61176.239001000002</v>
      </c>
      <c r="GO5" s="4">
        <f t="shared" si="7"/>
        <v>67994.606010000003</v>
      </c>
      <c r="GP5" s="4">
        <f t="shared" si="7"/>
        <v>71527.812000000005</v>
      </c>
      <c r="GQ5" s="4">
        <f t="shared" si="7"/>
        <v>73998.948000000004</v>
      </c>
      <c r="GR5" s="4">
        <f t="shared" si="7"/>
        <v>69516.211000100011</v>
      </c>
      <c r="GS5" s="4">
        <f t="shared" si="7"/>
        <v>202044.35100100003</v>
      </c>
      <c r="GT5" s="4">
        <f t="shared" si="7"/>
        <v>68480.636000999992</v>
      </c>
      <c r="GU5" s="4">
        <f t="shared" si="7"/>
        <v>66000.187000100006</v>
      </c>
      <c r="GV5" s="4">
        <f t="shared" si="7"/>
        <v>178306.539001</v>
      </c>
      <c r="GW5" s="5">
        <f t="shared" si="7"/>
        <v>63885.989001000002</v>
      </c>
      <c r="GX5" s="4">
        <f t="shared" si="7"/>
        <v>68647.96405658091</v>
      </c>
      <c r="GY5" s="4">
        <f t="shared" si="7"/>
        <v>75916.1645269609</v>
      </c>
      <c r="GZ5" s="4">
        <f t="shared" si="7"/>
        <v>65661.656422766377</v>
      </c>
      <c r="HA5" s="4">
        <f t="shared" si="7"/>
        <v>72437.838870255917</v>
      </c>
      <c r="HB5" s="4">
        <f t="shared" si="7"/>
        <v>73449.833067319094</v>
      </c>
      <c r="HC5" s="4">
        <f t="shared" si="7"/>
        <v>76142.870163161817</v>
      </c>
      <c r="HD5" s="4">
        <f t="shared" si="7"/>
        <v>76000.515029180009</v>
      </c>
      <c r="HE5" s="4">
        <f t="shared" si="7"/>
        <v>214292.71457525008</v>
      </c>
      <c r="HF5" s="4">
        <f t="shared" si="7"/>
        <v>76464.927626761273</v>
      </c>
      <c r="HG5" s="4">
        <f t="shared" ref="HG5:HP5" si="8">SUM(HG6:HG15)</f>
        <v>71198.167387595735</v>
      </c>
      <c r="HH5" s="4">
        <f t="shared" si="8"/>
        <v>181248.89563144205</v>
      </c>
      <c r="HI5" s="5">
        <f t="shared" si="8"/>
        <v>68159.863370955267</v>
      </c>
      <c r="HJ5" s="4">
        <f t="shared" si="8"/>
        <v>73277.371430911357</v>
      </c>
      <c r="HK5" s="4">
        <f t="shared" si="8"/>
        <v>85808.580268400736</v>
      </c>
      <c r="HL5" s="4">
        <f t="shared" si="8"/>
        <v>72828.258841161005</v>
      </c>
      <c r="HM5" s="4">
        <f t="shared" si="8"/>
        <v>81990.919037776635</v>
      </c>
      <c r="HN5" s="4">
        <f t="shared" si="8"/>
        <v>81893.918211950906</v>
      </c>
      <c r="HO5" s="4">
        <f t="shared" si="8"/>
        <v>86083.073543896273</v>
      </c>
      <c r="HP5" s="4">
        <f t="shared" si="8"/>
        <v>85084.368774105009</v>
      </c>
      <c r="HQ5" s="4">
        <f>SUM(HQ6:HQ14)</f>
        <v>253697.57797833497</v>
      </c>
      <c r="HR5" s="4">
        <f>SUM(HR6+HR7+HR8+HR9+HR10+HR11+HR13+HR14)</f>
        <v>78839.402544947981</v>
      </c>
      <c r="HS5" s="4">
        <f t="shared" ref="HS5:IB5" si="9">SUM(HS6:HS15)</f>
        <v>83916.141538125012</v>
      </c>
      <c r="HT5" s="4">
        <f t="shared" si="9"/>
        <v>153699.02571399001</v>
      </c>
      <c r="HU5" s="5">
        <f t="shared" si="9"/>
        <v>139006.15689191502</v>
      </c>
      <c r="HV5" s="4">
        <f t="shared" si="9"/>
        <v>78023.547710954444</v>
      </c>
      <c r="HW5" s="4">
        <f t="shared" si="9"/>
        <v>83212.838253202804</v>
      </c>
      <c r="HX5" s="4">
        <f t="shared" si="9"/>
        <v>65840.554307594037</v>
      </c>
      <c r="HY5" s="4">
        <f t="shared" si="9"/>
        <v>74952.793229193179</v>
      </c>
      <c r="HZ5" s="4">
        <f t="shared" si="9"/>
        <v>64025.046009433274</v>
      </c>
      <c r="IA5" s="4">
        <f t="shared" si="9"/>
        <v>82044.583219664084</v>
      </c>
      <c r="IB5" s="4">
        <f t="shared" si="9"/>
        <v>70823.370881198731</v>
      </c>
      <c r="IC5" s="4">
        <f>SUM(IC6:IC14)</f>
        <v>181910.37938190496</v>
      </c>
      <c r="ID5" s="4">
        <f>SUM(ID6+ID7+ID8+ID9+ID10+ID11+ID13+ID14)</f>
        <v>124278.228418079</v>
      </c>
      <c r="IE5" s="4">
        <v>69809.537573476351</v>
      </c>
      <c r="IF5" s="4">
        <f t="shared" ref="IF5:IS5" si="10">SUM(IF6:IF15)</f>
        <v>175079.85393880351</v>
      </c>
      <c r="IG5" s="5">
        <f t="shared" si="10"/>
        <v>68564.166322518722</v>
      </c>
      <c r="IH5" s="4">
        <f t="shared" si="10"/>
        <v>72228.336018473026</v>
      </c>
      <c r="II5" s="4">
        <f t="shared" si="10"/>
        <v>85310.513206828007</v>
      </c>
      <c r="IJ5" s="4">
        <f t="shared" si="10"/>
        <v>72714.379159853008</v>
      </c>
      <c r="IK5" s="4">
        <f t="shared" si="10"/>
        <v>81157.947739501979</v>
      </c>
      <c r="IL5" s="4">
        <f t="shared" si="10"/>
        <v>71905.881224277997</v>
      </c>
      <c r="IM5" s="4">
        <f t="shared" si="10"/>
        <v>93617.884317924996</v>
      </c>
      <c r="IN5" s="4">
        <f t="shared" si="10"/>
        <v>78907.421734902018</v>
      </c>
      <c r="IO5" s="4">
        <f t="shared" si="10"/>
        <v>238454.05148303002</v>
      </c>
      <c r="IP5" s="4">
        <f t="shared" si="10"/>
        <v>83659.631173713991</v>
      </c>
      <c r="IQ5" s="4">
        <f t="shared" si="10"/>
        <v>83492.098961971002</v>
      </c>
      <c r="IR5" s="4">
        <f t="shared" si="10"/>
        <v>222529.50880340152</v>
      </c>
      <c r="IS5" s="5">
        <f t="shared" si="10"/>
        <v>80690.455946607282</v>
      </c>
    </row>
    <row r="6" spans="1:253" ht="24" thickBot="1">
      <c r="A6" s="6" t="s">
        <v>25</v>
      </c>
      <c r="B6" s="7">
        <v>2397.9</v>
      </c>
      <c r="C6" s="7">
        <v>2456.5</v>
      </c>
      <c r="D6" s="7">
        <v>2551.1999999999998</v>
      </c>
      <c r="E6" s="7">
        <v>3520.9</v>
      </c>
      <c r="F6" s="7">
        <v>3574.4</v>
      </c>
      <c r="G6" s="7">
        <v>4185.2</v>
      </c>
      <c r="H6" s="7">
        <v>3713.7</v>
      </c>
      <c r="I6" s="7">
        <v>3417.5</v>
      </c>
      <c r="J6" s="7">
        <v>3053</v>
      </c>
      <c r="K6" s="7">
        <v>3299.1</v>
      </c>
      <c r="L6" s="7">
        <v>3660.2</v>
      </c>
      <c r="M6" s="8">
        <v>3508.3</v>
      </c>
      <c r="N6" s="7">
        <v>3328.5</v>
      </c>
      <c r="O6" s="7">
        <v>3332.7</v>
      </c>
      <c r="P6" s="7">
        <v>3341.5</v>
      </c>
      <c r="Q6" s="7">
        <v>4543.3</v>
      </c>
      <c r="R6" s="7">
        <v>4540</v>
      </c>
      <c r="S6" s="7">
        <v>5257.7</v>
      </c>
      <c r="T6" s="7">
        <v>4365.2</v>
      </c>
      <c r="U6" s="7">
        <v>4344.8999999999996</v>
      </c>
      <c r="V6" s="7">
        <v>3793.8</v>
      </c>
      <c r="W6" s="7">
        <v>4082.2</v>
      </c>
      <c r="X6" s="7">
        <v>3968.5</v>
      </c>
      <c r="Y6" s="8">
        <v>4014.5</v>
      </c>
      <c r="Z6" s="7">
        <v>3691.8</v>
      </c>
      <c r="AA6" s="7">
        <v>3778.5</v>
      </c>
      <c r="AB6" s="7">
        <v>4075.5</v>
      </c>
      <c r="AC6" s="7">
        <v>5993</v>
      </c>
      <c r="AD6" s="7">
        <v>4664.5</v>
      </c>
      <c r="AE6" s="7">
        <v>5418.5</v>
      </c>
      <c r="AF6" s="7">
        <v>4332.6000000000004</v>
      </c>
      <c r="AG6" s="7">
        <v>4233</v>
      </c>
      <c r="AH6" s="7">
        <v>3682</v>
      </c>
      <c r="AI6" s="7">
        <v>4884.8999999999996</v>
      </c>
      <c r="AJ6" s="7">
        <v>3612</v>
      </c>
      <c r="AK6" s="8">
        <v>4578.2</v>
      </c>
      <c r="AL6" s="7">
        <v>3782</v>
      </c>
      <c r="AM6" s="7">
        <v>3723</v>
      </c>
      <c r="AN6" s="7">
        <v>3652</v>
      </c>
      <c r="AO6" s="7">
        <v>6372</v>
      </c>
      <c r="AP6" s="7">
        <v>4898.5</v>
      </c>
      <c r="AQ6" s="7">
        <v>6088.5</v>
      </c>
      <c r="AR6" s="7">
        <v>4535</v>
      </c>
      <c r="AS6" s="7">
        <v>4800</v>
      </c>
      <c r="AT6" s="7">
        <v>4261.5</v>
      </c>
      <c r="AU6" s="7">
        <v>5960</v>
      </c>
      <c r="AV6" s="7">
        <v>4331</v>
      </c>
      <c r="AW6" s="8">
        <v>4833.5</v>
      </c>
      <c r="AX6" s="7">
        <v>4530</v>
      </c>
      <c r="AY6" s="7">
        <v>4471</v>
      </c>
      <c r="AZ6" s="7">
        <v>4702</v>
      </c>
      <c r="BA6" s="7">
        <v>7480</v>
      </c>
      <c r="BB6" s="7">
        <v>5581</v>
      </c>
      <c r="BC6" s="7">
        <v>7885</v>
      </c>
      <c r="BD6" s="7">
        <v>5485</v>
      </c>
      <c r="BE6" s="7">
        <v>5336</v>
      </c>
      <c r="BF6" s="7">
        <v>5201</v>
      </c>
      <c r="BG6" s="7">
        <v>6106.5</v>
      </c>
      <c r="BH6" s="7">
        <v>4910</v>
      </c>
      <c r="BI6" s="8">
        <v>5963.5</v>
      </c>
      <c r="BJ6" s="7">
        <v>5277</v>
      </c>
      <c r="BK6" s="7">
        <v>5312</v>
      </c>
      <c r="BL6" s="7">
        <v>5510</v>
      </c>
      <c r="BM6" s="7">
        <v>9507</v>
      </c>
      <c r="BN6" s="7">
        <v>7098</v>
      </c>
      <c r="BO6" s="7">
        <v>9077</v>
      </c>
      <c r="BP6" s="7">
        <v>7554</v>
      </c>
      <c r="BQ6" s="7">
        <v>7147</v>
      </c>
      <c r="BR6" s="7">
        <v>7102</v>
      </c>
      <c r="BS6" s="7">
        <v>8202</v>
      </c>
      <c r="BT6" s="7">
        <v>6813</v>
      </c>
      <c r="BU6" s="8">
        <v>7591</v>
      </c>
      <c r="BV6" s="7">
        <v>7133</v>
      </c>
      <c r="BW6" s="7">
        <v>7047</v>
      </c>
      <c r="BX6" s="7">
        <v>7738.9</v>
      </c>
      <c r="BY6" s="7">
        <v>11543.2</v>
      </c>
      <c r="BZ6" s="7">
        <v>9172</v>
      </c>
      <c r="CA6" s="7">
        <v>12104.5</v>
      </c>
      <c r="CB6" s="7">
        <v>9475.2999999999993</v>
      </c>
      <c r="CC6" s="7">
        <v>9193.4</v>
      </c>
      <c r="CD6" s="7">
        <v>8933.6</v>
      </c>
      <c r="CE6" s="7">
        <v>9630.9</v>
      </c>
      <c r="CF6" s="7">
        <v>8552.2000000000007</v>
      </c>
      <c r="CG6" s="8">
        <v>8872.4</v>
      </c>
      <c r="CH6" s="7">
        <v>8276.2999999999993</v>
      </c>
      <c r="CI6" s="7">
        <v>8055.2</v>
      </c>
      <c r="CJ6" s="7">
        <v>8092.7</v>
      </c>
      <c r="CK6" s="7">
        <v>13027.1</v>
      </c>
      <c r="CL6" s="7">
        <v>9412.2000000000007</v>
      </c>
      <c r="CM6" s="7">
        <v>13400.9</v>
      </c>
      <c r="CN6" s="7">
        <v>9642.7999999999993</v>
      </c>
      <c r="CO6" s="7">
        <v>9382.1</v>
      </c>
      <c r="CP6" s="7">
        <v>8742.9</v>
      </c>
      <c r="CQ6" s="7">
        <v>10060.1</v>
      </c>
      <c r="CR6" s="7">
        <v>8330.2999999999993</v>
      </c>
      <c r="CS6" s="8">
        <v>8714.7999999999993</v>
      </c>
      <c r="CT6" s="7">
        <v>7998</v>
      </c>
      <c r="CU6" s="7">
        <v>8436.6</v>
      </c>
      <c r="CV6" s="7">
        <v>8682.4</v>
      </c>
      <c r="CW6" s="7">
        <v>12688.8</v>
      </c>
      <c r="CX6" s="7">
        <v>9612.5</v>
      </c>
      <c r="CY6" s="7">
        <v>14193.2</v>
      </c>
      <c r="CZ6" s="7">
        <v>10326.4</v>
      </c>
      <c r="DA6" s="7">
        <v>10051.799999999999</v>
      </c>
      <c r="DB6" s="7">
        <v>9120</v>
      </c>
      <c r="DC6" s="7">
        <v>10999.4</v>
      </c>
      <c r="DD6" s="7">
        <v>10264.200000000001</v>
      </c>
      <c r="DE6" s="8">
        <v>10571.7</v>
      </c>
      <c r="DF6" s="7">
        <v>10029.5</v>
      </c>
      <c r="DG6" s="7">
        <v>9889.4</v>
      </c>
      <c r="DH6" s="7">
        <v>9342.7999999999993</v>
      </c>
      <c r="DI6" s="7">
        <v>12074.4</v>
      </c>
      <c r="DJ6" s="7">
        <v>8390.2999999999993</v>
      </c>
      <c r="DK6" s="7">
        <v>12657.8</v>
      </c>
      <c r="DL6" s="7">
        <v>8190</v>
      </c>
      <c r="DM6" s="7">
        <v>7398.7</v>
      </c>
      <c r="DN6" s="7">
        <v>6543</v>
      </c>
      <c r="DO6" s="7">
        <v>7653.4</v>
      </c>
      <c r="DP6" s="7">
        <v>6794</v>
      </c>
      <c r="DQ6" s="8">
        <v>7107.2</v>
      </c>
      <c r="DR6" s="7">
        <v>6429.3540000000003</v>
      </c>
      <c r="DS6" s="7">
        <v>6424.8</v>
      </c>
      <c r="DT6" s="7">
        <v>6757.2969999999996</v>
      </c>
      <c r="DU6" s="7">
        <v>9876.2510000000002</v>
      </c>
      <c r="DV6" s="7">
        <v>7733.8</v>
      </c>
      <c r="DW6" s="7">
        <v>12158.14</v>
      </c>
      <c r="DX6" s="7">
        <v>7100.6</v>
      </c>
      <c r="DY6" s="7">
        <v>7157.0110000000004</v>
      </c>
      <c r="DZ6" s="7">
        <v>6367.7</v>
      </c>
      <c r="EA6" s="7">
        <v>7690.7</v>
      </c>
      <c r="EB6" s="7">
        <v>6957.7</v>
      </c>
      <c r="EC6" s="8">
        <v>7136.7</v>
      </c>
      <c r="ED6" s="7">
        <v>7290.82</v>
      </c>
      <c r="EE6" s="7">
        <v>8478.02</v>
      </c>
      <c r="EF6" s="7">
        <v>6947.12</v>
      </c>
      <c r="EG6" s="7">
        <v>11022.17</v>
      </c>
      <c r="EH6" s="7">
        <v>8013.38</v>
      </c>
      <c r="EI6" s="7">
        <v>12760.88</v>
      </c>
      <c r="EJ6" s="7">
        <v>8901.7999999999993</v>
      </c>
      <c r="EK6" s="7">
        <v>7967.14</v>
      </c>
      <c r="EL6" s="7">
        <v>6947.56</v>
      </c>
      <c r="EM6" s="7">
        <v>7783.75</v>
      </c>
      <c r="EN6" s="7">
        <v>7533.0190000000002</v>
      </c>
      <c r="EO6" s="8">
        <v>7490.2449999999999</v>
      </c>
      <c r="EP6" s="7">
        <v>7243.7460000000001</v>
      </c>
      <c r="EQ6" s="7">
        <v>7757.7110000000002</v>
      </c>
      <c r="ER6" s="7">
        <v>7383.2049999999999</v>
      </c>
      <c r="ES6" s="7">
        <v>11718.722</v>
      </c>
      <c r="ET6" s="7">
        <v>8661.1820000000007</v>
      </c>
      <c r="EU6" s="7">
        <v>14192.201999999999</v>
      </c>
      <c r="EV6" s="7">
        <v>9809.3109999999997</v>
      </c>
      <c r="EW6" s="7">
        <v>8748.6849999999995</v>
      </c>
      <c r="EX6" s="7">
        <v>7979.2290000000003</v>
      </c>
      <c r="EY6" s="7">
        <v>8326.0339999999997</v>
      </c>
      <c r="EZ6" s="7">
        <v>8055.8670000000002</v>
      </c>
      <c r="FA6" s="8">
        <v>8495.3639999999996</v>
      </c>
      <c r="FB6" s="7">
        <v>7721.1730464699995</v>
      </c>
      <c r="FC6" s="7">
        <v>8089.7631239800003</v>
      </c>
      <c r="FD6" s="7">
        <v>8351.8827461500005</v>
      </c>
      <c r="FE6" s="7">
        <v>12834.767114120003</v>
      </c>
      <c r="FF6" s="7">
        <v>9307.2017963199996</v>
      </c>
      <c r="FG6" s="7">
        <v>16466.239815339999</v>
      </c>
      <c r="FH6" s="7">
        <v>10007.174773589999</v>
      </c>
      <c r="FI6" s="7">
        <v>9133.4960633600003</v>
      </c>
      <c r="FJ6" s="7">
        <v>8571.7972413699972</v>
      </c>
      <c r="FK6" s="7">
        <v>8927.4122585600016</v>
      </c>
      <c r="FL6" s="7">
        <v>8553.5532507799999</v>
      </c>
      <c r="FM6" s="8">
        <v>9344.2769797500005</v>
      </c>
      <c r="FN6" s="7">
        <v>9646.8780000000006</v>
      </c>
      <c r="FO6" s="7">
        <v>9059.3651605499981</v>
      </c>
      <c r="FP6" s="7">
        <v>10474.934820980001</v>
      </c>
      <c r="FQ6" s="7">
        <v>14767.684118429999</v>
      </c>
      <c r="FR6" s="7">
        <v>10927.691000000001</v>
      </c>
      <c r="FS6" s="7">
        <v>17979.8815</v>
      </c>
      <c r="FT6" s="7">
        <v>11483.075999999999</v>
      </c>
      <c r="FU6" s="7">
        <v>10738.538500000001</v>
      </c>
      <c r="FV6" s="7">
        <v>10037.664500000001</v>
      </c>
      <c r="FW6" s="7">
        <v>9901.4115000000002</v>
      </c>
      <c r="FX6" s="7">
        <v>9561.9624999999996</v>
      </c>
      <c r="FY6" s="8">
        <v>10575.522000000001</v>
      </c>
      <c r="FZ6" s="7">
        <v>10795.551062090004</v>
      </c>
      <c r="GA6" s="7">
        <v>9940.3806581799981</v>
      </c>
      <c r="GB6" s="7">
        <v>9549.0544528299997</v>
      </c>
      <c r="GC6" s="7">
        <v>15689.191079339998</v>
      </c>
      <c r="GD6" s="7">
        <v>10931.57688597</v>
      </c>
      <c r="GE6" s="7">
        <v>21231.076269079997</v>
      </c>
      <c r="GF6" s="7">
        <v>12100.022614689999</v>
      </c>
      <c r="GG6" s="7">
        <v>12547.775349849999</v>
      </c>
      <c r="GH6" s="7">
        <v>11492.72470488</v>
      </c>
      <c r="GI6" s="7">
        <v>11458.479193560001</v>
      </c>
      <c r="GJ6" s="7">
        <v>10178.986900358999</v>
      </c>
      <c r="GK6" s="8">
        <v>11437.330852409999</v>
      </c>
      <c r="GL6" s="7">
        <v>11860.199000000001</v>
      </c>
      <c r="GM6" s="7">
        <v>11991.289000000001</v>
      </c>
      <c r="GN6" s="7">
        <v>11112.934999999999</v>
      </c>
      <c r="GO6" s="7">
        <v>17599.010999999999</v>
      </c>
      <c r="GP6" s="7">
        <v>14656.093999999999</v>
      </c>
      <c r="GQ6" s="7">
        <v>22957.375</v>
      </c>
      <c r="GR6" s="7">
        <v>14088.89</v>
      </c>
      <c r="GS6" s="7">
        <v>14010.871999999999</v>
      </c>
      <c r="GT6" s="7">
        <v>13178.617</v>
      </c>
      <c r="GU6" s="7">
        <v>12940.386</v>
      </c>
      <c r="GV6" s="7">
        <v>12191.391</v>
      </c>
      <c r="GW6" s="8">
        <v>13492.397000000001</v>
      </c>
      <c r="GX6" s="7">
        <v>13666.21507097</v>
      </c>
      <c r="GY6" s="7">
        <v>12340.631671039997</v>
      </c>
      <c r="GZ6" s="7">
        <v>13246.551546040002</v>
      </c>
      <c r="HA6" s="7">
        <v>20451.098193360005</v>
      </c>
      <c r="HB6" s="7">
        <v>15233.651069509999</v>
      </c>
      <c r="HC6" s="7">
        <v>26294.401405999997</v>
      </c>
      <c r="HD6" s="7">
        <v>18287.646372980002</v>
      </c>
      <c r="HE6" s="7">
        <v>15204.374854250002</v>
      </c>
      <c r="HF6" s="7">
        <v>15669.941032180001</v>
      </c>
      <c r="HG6" s="7">
        <v>14330.163200659996</v>
      </c>
      <c r="HH6" s="7">
        <v>13417.791624109999</v>
      </c>
      <c r="HI6" s="8">
        <v>14652.90475224</v>
      </c>
      <c r="HJ6" s="7">
        <v>14906.015126006998</v>
      </c>
      <c r="HK6" s="7">
        <v>13131.988276430002</v>
      </c>
      <c r="HL6" s="7">
        <v>15080.368</v>
      </c>
      <c r="HM6" s="7">
        <v>21709.43323332</v>
      </c>
      <c r="HN6" s="7">
        <v>16918.961646380001</v>
      </c>
      <c r="HO6" s="7">
        <v>28738.223999999998</v>
      </c>
      <c r="HP6" s="7">
        <v>17989.715</v>
      </c>
      <c r="HQ6" s="7">
        <v>16493.745999999999</v>
      </c>
      <c r="HR6" s="7">
        <v>15889.583000000001</v>
      </c>
      <c r="HS6" s="7">
        <v>15201.584999999999</v>
      </c>
      <c r="HT6" s="7">
        <v>13926.84</v>
      </c>
      <c r="HU6" s="8">
        <v>14860.819</v>
      </c>
      <c r="HV6" s="7">
        <v>15290.42139098</v>
      </c>
      <c r="HW6" s="7">
        <v>13561.1845557</v>
      </c>
      <c r="HX6" s="7">
        <v>13357.480161519999</v>
      </c>
      <c r="HY6" s="7">
        <v>22164.366383780005</v>
      </c>
      <c r="HZ6" s="7">
        <v>16922.82930795</v>
      </c>
      <c r="IA6" s="7">
        <v>26364.615152339997</v>
      </c>
      <c r="IB6" s="7">
        <v>16846.232553600003</v>
      </c>
      <c r="IC6" s="7">
        <v>15546.380550400001</v>
      </c>
      <c r="ID6" s="7">
        <v>15644.090633040001</v>
      </c>
      <c r="IE6" s="7">
        <v>14709.523864009998</v>
      </c>
      <c r="IF6" s="7">
        <v>13099.713787563005</v>
      </c>
      <c r="IG6" s="8">
        <v>14588.598937930001</v>
      </c>
      <c r="IH6" s="7">
        <v>14720.868999999999</v>
      </c>
      <c r="II6" s="7">
        <v>13355.293</v>
      </c>
      <c r="IJ6" s="7">
        <v>15066.758</v>
      </c>
      <c r="IK6" s="7">
        <v>22031.929</v>
      </c>
      <c r="IL6" s="7">
        <v>16649.899000000001</v>
      </c>
      <c r="IM6" s="7">
        <v>29707.499</v>
      </c>
      <c r="IN6" s="7">
        <v>17829.144</v>
      </c>
      <c r="IO6" s="7">
        <v>17391.685999941499</v>
      </c>
      <c r="IP6" s="7">
        <v>16420.595999999998</v>
      </c>
      <c r="IQ6" s="7">
        <v>15320.880999999999</v>
      </c>
      <c r="IR6" s="7">
        <v>14229.720891380513</v>
      </c>
      <c r="IS6" s="8">
        <v>15649.72076043</v>
      </c>
    </row>
    <row r="7" spans="1:253" ht="24" thickBot="1">
      <c r="A7" s="9" t="s">
        <v>26</v>
      </c>
      <c r="B7" s="10">
        <v>1202.9000000000001</v>
      </c>
      <c r="C7" s="10">
        <v>2040.5</v>
      </c>
      <c r="D7" s="10">
        <v>1452.1</v>
      </c>
      <c r="E7" s="10">
        <v>1356</v>
      </c>
      <c r="F7" s="10">
        <v>3915</v>
      </c>
      <c r="G7" s="10">
        <v>1261.5999999999999</v>
      </c>
      <c r="H7" s="10">
        <v>1634.2</v>
      </c>
      <c r="I7" s="10">
        <v>18929.5</v>
      </c>
      <c r="J7" s="10">
        <v>1628.3</v>
      </c>
      <c r="K7" s="10">
        <v>1982</v>
      </c>
      <c r="L7" s="10">
        <v>21525.9</v>
      </c>
      <c r="M7" s="11">
        <v>1971.5</v>
      </c>
      <c r="N7" s="10">
        <v>1638</v>
      </c>
      <c r="O7" s="10">
        <v>3163.3</v>
      </c>
      <c r="P7" s="10">
        <v>1627.8</v>
      </c>
      <c r="Q7" s="10">
        <v>1838</v>
      </c>
      <c r="R7" s="10">
        <v>3212.6</v>
      </c>
      <c r="S7" s="10">
        <v>2345.6</v>
      </c>
      <c r="T7" s="10">
        <v>3231.8</v>
      </c>
      <c r="U7" s="10">
        <v>26076.400000000001</v>
      </c>
      <c r="V7" s="10">
        <v>2255.3000000000002</v>
      </c>
      <c r="W7" s="10">
        <v>2379.8000000000002</v>
      </c>
      <c r="X7" s="10">
        <v>17278.400000000001</v>
      </c>
      <c r="Y7" s="11">
        <v>9985.2000000000007</v>
      </c>
      <c r="Z7" s="10">
        <v>2303.3000000000002</v>
      </c>
      <c r="AA7" s="10">
        <v>3304.6</v>
      </c>
      <c r="AB7" s="10">
        <v>2355.8000000000002</v>
      </c>
      <c r="AC7" s="10">
        <v>4080.9</v>
      </c>
      <c r="AD7" s="10">
        <v>3334.5</v>
      </c>
      <c r="AE7" s="10">
        <v>2456.8000000000002</v>
      </c>
      <c r="AF7" s="10">
        <v>3385.7</v>
      </c>
      <c r="AG7" s="10">
        <v>6401.7</v>
      </c>
      <c r="AH7" s="10">
        <v>23523.8</v>
      </c>
      <c r="AI7" s="10">
        <v>3001.9</v>
      </c>
      <c r="AJ7" s="10">
        <v>30314.1</v>
      </c>
      <c r="AK7" s="11">
        <v>2810.2</v>
      </c>
      <c r="AL7" s="10">
        <v>2712.8</v>
      </c>
      <c r="AM7" s="10">
        <v>4042.4</v>
      </c>
      <c r="AN7" s="10">
        <v>2468.4</v>
      </c>
      <c r="AO7" s="10">
        <v>2825.3</v>
      </c>
      <c r="AP7" s="10">
        <v>3588.5</v>
      </c>
      <c r="AQ7" s="10">
        <v>2912.1</v>
      </c>
      <c r="AR7" s="10">
        <v>3680.3</v>
      </c>
      <c r="AS7" s="10">
        <v>37396.400000000001</v>
      </c>
      <c r="AT7" s="10">
        <v>3003.2</v>
      </c>
      <c r="AU7" s="10">
        <v>3387.6</v>
      </c>
      <c r="AV7" s="10">
        <v>35021.599999999999</v>
      </c>
      <c r="AW7" s="11">
        <v>2936.4</v>
      </c>
      <c r="AX7" s="10">
        <v>3432.1</v>
      </c>
      <c r="AY7" s="10">
        <v>4365.6000000000004</v>
      </c>
      <c r="AZ7" s="10">
        <v>3252.3</v>
      </c>
      <c r="BA7" s="10">
        <v>3395</v>
      </c>
      <c r="BB7" s="10">
        <v>4958.3</v>
      </c>
      <c r="BC7" s="10">
        <v>3094.9</v>
      </c>
      <c r="BD7" s="10">
        <v>4250.7</v>
      </c>
      <c r="BE7" s="10">
        <v>46389.599999999999</v>
      </c>
      <c r="BF7" s="10">
        <v>3993.1</v>
      </c>
      <c r="BG7" s="10">
        <v>4434.7</v>
      </c>
      <c r="BH7" s="10">
        <v>47385.9</v>
      </c>
      <c r="BI7" s="11">
        <v>4315.3</v>
      </c>
      <c r="BJ7" s="10">
        <v>3940.7</v>
      </c>
      <c r="BK7" s="10">
        <v>5411.5</v>
      </c>
      <c r="BL7" s="10">
        <v>4850.7</v>
      </c>
      <c r="BM7" s="10">
        <v>4436.5</v>
      </c>
      <c r="BN7" s="10">
        <v>5681.6</v>
      </c>
      <c r="BO7" s="10">
        <v>3963.6</v>
      </c>
      <c r="BP7" s="10">
        <v>5173.6000000000004</v>
      </c>
      <c r="BQ7" s="10">
        <v>54158.8</v>
      </c>
      <c r="BR7" s="10">
        <v>5305.3</v>
      </c>
      <c r="BS7" s="10">
        <v>5675.5</v>
      </c>
      <c r="BT7" s="10">
        <v>53033.1</v>
      </c>
      <c r="BU7" s="11">
        <v>5447.2</v>
      </c>
      <c r="BV7" s="10">
        <v>4947.3</v>
      </c>
      <c r="BW7" s="10">
        <v>6367</v>
      </c>
      <c r="BX7" s="10">
        <v>4520.8999999999996</v>
      </c>
      <c r="BY7" s="10">
        <v>5245.9</v>
      </c>
      <c r="BZ7" s="10">
        <v>5807</v>
      </c>
      <c r="CA7" s="10">
        <v>4730.5</v>
      </c>
      <c r="CB7" s="10">
        <v>6403.6</v>
      </c>
      <c r="CC7" s="10">
        <v>59823.4</v>
      </c>
      <c r="CD7" s="10">
        <v>6312.9</v>
      </c>
      <c r="CE7" s="10">
        <v>6266.6</v>
      </c>
      <c r="CF7" s="10">
        <v>29335</v>
      </c>
      <c r="CG7" s="11">
        <v>32475.3</v>
      </c>
      <c r="CH7" s="10">
        <v>5971.1</v>
      </c>
      <c r="CI7" s="10">
        <v>7143</v>
      </c>
      <c r="CJ7" s="10">
        <v>5581.3</v>
      </c>
      <c r="CK7" s="10">
        <v>5929.9</v>
      </c>
      <c r="CL7" s="10">
        <v>6077.5</v>
      </c>
      <c r="CM7" s="10">
        <v>4876.7</v>
      </c>
      <c r="CN7" s="10">
        <v>7203.1</v>
      </c>
      <c r="CO7" s="10">
        <v>59110.9</v>
      </c>
      <c r="CP7" s="10">
        <v>6382.5</v>
      </c>
      <c r="CQ7" s="10">
        <v>6742.6</v>
      </c>
      <c r="CR7" s="10">
        <v>22227.599999999999</v>
      </c>
      <c r="CS7" s="11">
        <v>25409</v>
      </c>
      <c r="CT7" s="10">
        <v>6589.9</v>
      </c>
      <c r="CU7" s="10">
        <v>7121.8</v>
      </c>
      <c r="CV7" s="10">
        <v>5378.9</v>
      </c>
      <c r="CW7" s="10">
        <v>6301.2</v>
      </c>
      <c r="CX7" s="10">
        <v>6090</v>
      </c>
      <c r="CY7" s="10">
        <v>5165</v>
      </c>
      <c r="CZ7" s="10">
        <v>6362.6</v>
      </c>
      <c r="DA7" s="10">
        <v>18414.400000000001</v>
      </c>
      <c r="DB7" s="10">
        <v>16041.7</v>
      </c>
      <c r="DC7" s="10">
        <v>5650.6</v>
      </c>
      <c r="DD7" s="10">
        <v>11125.3</v>
      </c>
      <c r="DE7" s="11">
        <v>5238.7</v>
      </c>
      <c r="DF7" s="10">
        <v>5762.9</v>
      </c>
      <c r="DG7" s="10">
        <v>5496.6</v>
      </c>
      <c r="DH7" s="10">
        <v>4704.8</v>
      </c>
      <c r="DI7" s="10">
        <v>4876.2</v>
      </c>
      <c r="DJ7" s="10">
        <v>18900.5</v>
      </c>
      <c r="DK7" s="10">
        <v>4811</v>
      </c>
      <c r="DL7" s="10">
        <v>6454.3</v>
      </c>
      <c r="DM7" s="10">
        <v>22339.599999999999</v>
      </c>
      <c r="DN7" s="10">
        <v>15269.8</v>
      </c>
      <c r="DO7" s="10">
        <v>5645.3</v>
      </c>
      <c r="DP7" s="10">
        <v>9449.1</v>
      </c>
      <c r="DQ7" s="11">
        <v>5109.8</v>
      </c>
      <c r="DR7" s="10">
        <v>5018.1779999999999</v>
      </c>
      <c r="DS7" s="10">
        <v>6194.6</v>
      </c>
      <c r="DT7" s="10">
        <v>5304.7</v>
      </c>
      <c r="DU7" s="10">
        <v>5346.7460000000001</v>
      </c>
      <c r="DV7" s="10">
        <v>21770.1</v>
      </c>
      <c r="DW7" s="10">
        <v>5069.6000000000004</v>
      </c>
      <c r="DX7" s="10">
        <v>8108.6</v>
      </c>
      <c r="DY7" s="10">
        <v>39573.489000000001</v>
      </c>
      <c r="DZ7" s="10">
        <v>5178.2</v>
      </c>
      <c r="EA7" s="10">
        <v>6276.8</v>
      </c>
      <c r="EB7" s="10">
        <v>32231.8</v>
      </c>
      <c r="EC7" s="11">
        <v>5481.3</v>
      </c>
      <c r="ED7" s="10">
        <v>5851.17</v>
      </c>
      <c r="EE7" s="10">
        <v>9435.91</v>
      </c>
      <c r="EF7" s="10">
        <v>4894.08</v>
      </c>
      <c r="EG7" s="10">
        <v>6233.53</v>
      </c>
      <c r="EH7" s="10">
        <v>6435.35</v>
      </c>
      <c r="EI7" s="10">
        <v>5007.13</v>
      </c>
      <c r="EJ7" s="10">
        <v>8230</v>
      </c>
      <c r="EK7" s="10">
        <v>42351.17</v>
      </c>
      <c r="EL7" s="10">
        <v>6380</v>
      </c>
      <c r="EM7" s="10">
        <v>7013.39</v>
      </c>
      <c r="EN7" s="10">
        <v>40572.714</v>
      </c>
      <c r="EO7" s="11">
        <v>7272.69</v>
      </c>
      <c r="EP7" s="10">
        <v>7238.1540000000005</v>
      </c>
      <c r="EQ7" s="10">
        <v>10132.298000000001</v>
      </c>
      <c r="ER7" s="10">
        <v>5871.1959999999999</v>
      </c>
      <c r="ES7" s="10">
        <v>7162.2889999999998</v>
      </c>
      <c r="ET7" s="10">
        <v>7497.12</v>
      </c>
      <c r="EU7" s="10">
        <v>6658.473</v>
      </c>
      <c r="EV7" s="10">
        <v>8264.7970000000005</v>
      </c>
      <c r="EW7" s="10">
        <v>49343.364000000001</v>
      </c>
      <c r="EX7" s="10">
        <v>7056.57</v>
      </c>
      <c r="EY7" s="10">
        <v>8439.6759999999995</v>
      </c>
      <c r="EZ7" s="10">
        <v>37739.993999999999</v>
      </c>
      <c r="FA7" s="11">
        <v>15010.674999999999</v>
      </c>
      <c r="FB7" s="10">
        <v>7689.4038610700009</v>
      </c>
      <c r="FC7" s="10">
        <v>10139.743894969999</v>
      </c>
      <c r="FD7" s="10">
        <v>7298.2301287599985</v>
      </c>
      <c r="FE7" s="10">
        <v>7231.7444855100002</v>
      </c>
      <c r="FF7" s="10">
        <v>10173.505968409998</v>
      </c>
      <c r="FG7" s="10">
        <v>7651.46931159</v>
      </c>
      <c r="FH7" s="10">
        <v>10806.96849564</v>
      </c>
      <c r="FI7" s="10">
        <v>59983.105838160009</v>
      </c>
      <c r="FJ7" s="10">
        <v>9373.94351345</v>
      </c>
      <c r="FK7" s="10">
        <v>9152.1543341500001</v>
      </c>
      <c r="FL7" s="10">
        <v>46304.774071019994</v>
      </c>
      <c r="FM7" s="11">
        <v>23054.142947969998</v>
      </c>
      <c r="FN7" s="10">
        <v>10429.684999999999</v>
      </c>
      <c r="FO7" s="10">
        <v>11879.260533940002</v>
      </c>
      <c r="FP7" s="10">
        <v>10060.620135339999</v>
      </c>
      <c r="FQ7" s="10">
        <v>8986.1613721700032</v>
      </c>
      <c r="FR7" s="10">
        <v>11331.192999999999</v>
      </c>
      <c r="FS7" s="10">
        <v>8033.8325000000004</v>
      </c>
      <c r="FT7" s="10">
        <v>12725.824000000001</v>
      </c>
      <c r="FU7" s="10">
        <v>77873.412500000006</v>
      </c>
      <c r="FV7" s="10">
        <v>10426.675499999999</v>
      </c>
      <c r="FW7" s="10">
        <v>11210.3655</v>
      </c>
      <c r="FX7" s="10">
        <v>79473.6155</v>
      </c>
      <c r="FY7" s="11">
        <v>9459.6185000000005</v>
      </c>
      <c r="FZ7" s="10">
        <v>10862.570698849999</v>
      </c>
      <c r="GA7" s="10">
        <v>19179.50391603</v>
      </c>
      <c r="GB7" s="10">
        <v>9965.1732193499993</v>
      </c>
      <c r="GC7" s="10">
        <v>10718.170405960002</v>
      </c>
      <c r="GD7" s="10">
        <v>15749.992496020001</v>
      </c>
      <c r="GE7" s="10">
        <v>10638.699705980001</v>
      </c>
      <c r="GF7" s="10">
        <v>15708.128159970003</v>
      </c>
      <c r="GG7" s="10">
        <v>96004.757533580021</v>
      </c>
      <c r="GH7" s="10">
        <v>13453.77434776</v>
      </c>
      <c r="GI7" s="10">
        <v>14249.330556690002</v>
      </c>
      <c r="GJ7" s="10">
        <v>99939.365816439997</v>
      </c>
      <c r="GK7" s="11">
        <v>13046.49437988</v>
      </c>
      <c r="GL7" s="10">
        <v>12931.973</v>
      </c>
      <c r="GM7" s="10">
        <v>24615.776999999998</v>
      </c>
      <c r="GN7" s="10">
        <v>11297.249</v>
      </c>
      <c r="GO7" s="10">
        <v>12472.614</v>
      </c>
      <c r="GP7" s="10">
        <v>15247.046</v>
      </c>
      <c r="GQ7" s="10">
        <v>13452.005999999999</v>
      </c>
      <c r="GR7" s="10">
        <v>17089.427</v>
      </c>
      <c r="GS7" s="10">
        <v>105960.789</v>
      </c>
      <c r="GT7" s="10">
        <v>15134.699000000001</v>
      </c>
      <c r="GU7" s="10">
        <v>15220.681</v>
      </c>
      <c r="GV7" s="10">
        <v>119381.72900000001</v>
      </c>
      <c r="GW7" s="11">
        <v>11884.625</v>
      </c>
      <c r="GX7" s="10">
        <v>14784.341595559999</v>
      </c>
      <c r="GY7" s="10">
        <v>24114.158633250005</v>
      </c>
      <c r="GZ7" s="10">
        <v>11698.404337350003</v>
      </c>
      <c r="HA7" s="10">
        <v>11615.226484190001</v>
      </c>
      <c r="HB7" s="10">
        <v>13154.628455290002</v>
      </c>
      <c r="HC7" s="10">
        <v>11409.06074101</v>
      </c>
      <c r="HD7" s="10">
        <v>16699.088286480001</v>
      </c>
      <c r="HE7" s="10">
        <v>113173.13099275999</v>
      </c>
      <c r="HF7" s="10">
        <v>16908.985014320002</v>
      </c>
      <c r="HG7" s="10">
        <v>17449.811134699998</v>
      </c>
      <c r="HH7" s="10">
        <v>120217.50597327098</v>
      </c>
      <c r="HI7" s="11">
        <v>13394.20911951</v>
      </c>
      <c r="HJ7" s="10">
        <v>15880.60194692</v>
      </c>
      <c r="HK7" s="10">
        <v>28371.944542830002</v>
      </c>
      <c r="HL7" s="10">
        <v>13193.304</v>
      </c>
      <c r="HM7" s="10">
        <v>12862.731</v>
      </c>
      <c r="HN7" s="10">
        <v>15460.806230860002</v>
      </c>
      <c r="HO7" s="10">
        <v>14465.001</v>
      </c>
      <c r="HP7" s="10">
        <v>19783.453000000001</v>
      </c>
      <c r="HQ7" s="10">
        <v>139592.315</v>
      </c>
      <c r="HR7" s="10">
        <v>17960.373</v>
      </c>
      <c r="HS7" s="10">
        <v>19469.326000000001</v>
      </c>
      <c r="HT7" s="10">
        <v>90797.266999999993</v>
      </c>
      <c r="HU7" s="11">
        <v>72813.267000000007</v>
      </c>
      <c r="HV7" s="10">
        <v>16220.43924009</v>
      </c>
      <c r="HW7" s="10">
        <v>29546.121527350002</v>
      </c>
      <c r="HX7" s="10">
        <v>13091.789885779999</v>
      </c>
      <c r="HY7" s="10">
        <v>14375.937409120001</v>
      </c>
      <c r="HZ7" s="10">
        <v>14942.952045830003</v>
      </c>
      <c r="IA7" s="10">
        <v>12708.330388344</v>
      </c>
      <c r="IB7" s="10">
        <v>15590.906626222</v>
      </c>
      <c r="IC7" s="10">
        <v>85779.140285320027</v>
      </c>
      <c r="ID7" s="10">
        <v>44148.85387109001</v>
      </c>
      <c r="IE7" s="10">
        <v>15031.814995860002</v>
      </c>
      <c r="IF7" s="10">
        <v>117850.42185840281</v>
      </c>
      <c r="IG7" s="11">
        <v>12885.156077289999</v>
      </c>
      <c r="IH7" s="10">
        <v>16012.771000000001</v>
      </c>
      <c r="II7" s="10">
        <v>28857.294999999998</v>
      </c>
      <c r="IJ7" s="10">
        <v>14139.921999999999</v>
      </c>
      <c r="IK7" s="10">
        <v>14431.111000000001</v>
      </c>
      <c r="IL7" s="10">
        <v>14222.764000000001</v>
      </c>
      <c r="IM7" s="10">
        <v>15001.376999999999</v>
      </c>
      <c r="IN7" s="10">
        <v>14060.638999999999</v>
      </c>
      <c r="IO7" s="10">
        <v>126956.939156454</v>
      </c>
      <c r="IP7" s="10">
        <v>18953.515000000003</v>
      </c>
      <c r="IQ7" s="10">
        <v>20778.224999999999</v>
      </c>
      <c r="IR7" s="10">
        <v>153571.12452022501</v>
      </c>
      <c r="IS7" s="11">
        <v>17579.63863338</v>
      </c>
    </row>
    <row r="8" spans="1:253">
      <c r="A8" s="6" t="s">
        <v>27</v>
      </c>
      <c r="B8" s="7">
        <v>0</v>
      </c>
      <c r="C8" s="7">
        <v>0</v>
      </c>
      <c r="D8" s="7">
        <v>0</v>
      </c>
      <c r="E8" s="7">
        <v>0</v>
      </c>
      <c r="F8" s="7">
        <v>0</v>
      </c>
      <c r="G8" s="7">
        <v>117.3</v>
      </c>
      <c r="H8" s="7">
        <v>0</v>
      </c>
      <c r="I8" s="7">
        <v>1676.4</v>
      </c>
      <c r="J8" s="7">
        <v>0</v>
      </c>
      <c r="K8" s="7">
        <v>0</v>
      </c>
      <c r="L8" s="7">
        <v>0</v>
      </c>
      <c r="M8" s="8">
        <v>0</v>
      </c>
      <c r="N8" s="7">
        <v>0</v>
      </c>
      <c r="O8" s="7">
        <v>0</v>
      </c>
      <c r="P8" s="7">
        <v>0</v>
      </c>
      <c r="Q8" s="7">
        <v>0</v>
      </c>
      <c r="R8" s="7">
        <v>0</v>
      </c>
      <c r="S8" s="7">
        <v>0</v>
      </c>
      <c r="T8" s="7">
        <v>0</v>
      </c>
      <c r="U8" s="7">
        <v>2709</v>
      </c>
      <c r="V8" s="7">
        <v>0</v>
      </c>
      <c r="W8" s="7">
        <v>0</v>
      </c>
      <c r="X8" s="7">
        <v>0</v>
      </c>
      <c r="Y8" s="8">
        <v>160.9</v>
      </c>
      <c r="Z8" s="7">
        <v>13.2</v>
      </c>
      <c r="AA8" s="7">
        <v>0</v>
      </c>
      <c r="AB8" s="7">
        <v>0</v>
      </c>
      <c r="AC8" s="7">
        <v>0</v>
      </c>
      <c r="AD8" s="7">
        <v>0.1</v>
      </c>
      <c r="AE8" s="7">
        <v>0</v>
      </c>
      <c r="AF8" s="7">
        <v>0</v>
      </c>
      <c r="AG8" s="7">
        <v>0</v>
      </c>
      <c r="AH8" s="7">
        <v>2691.7</v>
      </c>
      <c r="AI8" s="7">
        <v>0</v>
      </c>
      <c r="AJ8" s="7">
        <v>0</v>
      </c>
      <c r="AK8" s="8">
        <v>179.1</v>
      </c>
      <c r="AL8" s="7">
        <v>178</v>
      </c>
      <c r="AM8" s="7">
        <v>0</v>
      </c>
      <c r="AN8" s="7">
        <v>0</v>
      </c>
      <c r="AO8" s="7">
        <v>0</v>
      </c>
      <c r="AP8" s="7">
        <v>0</v>
      </c>
      <c r="AQ8" s="7">
        <v>0</v>
      </c>
      <c r="AR8" s="7">
        <v>0</v>
      </c>
      <c r="AS8" s="7">
        <v>2997.7</v>
      </c>
      <c r="AT8" s="7"/>
      <c r="AU8" s="7"/>
      <c r="AV8" s="7">
        <v>131.80000000000001</v>
      </c>
      <c r="AW8" s="8">
        <v>140.9</v>
      </c>
      <c r="AX8" s="7">
        <v>0</v>
      </c>
      <c r="AY8" s="7">
        <v>0</v>
      </c>
      <c r="AZ8" s="7">
        <v>0</v>
      </c>
      <c r="BA8" s="7">
        <v>0</v>
      </c>
      <c r="BB8" s="7">
        <v>106.7</v>
      </c>
      <c r="BC8" s="7">
        <v>0</v>
      </c>
      <c r="BD8" s="7">
        <v>0</v>
      </c>
      <c r="BE8" s="7">
        <v>3199.3</v>
      </c>
      <c r="BF8" s="7">
        <v>0</v>
      </c>
      <c r="BG8" s="7">
        <v>37.299999999999997</v>
      </c>
      <c r="BH8" s="7">
        <v>165.1</v>
      </c>
      <c r="BI8" s="8">
        <v>94.3</v>
      </c>
      <c r="BJ8" s="7"/>
      <c r="BK8" s="7"/>
      <c r="BL8" s="7"/>
      <c r="BM8" s="7">
        <v>75.400000000000006</v>
      </c>
      <c r="BN8" s="7">
        <v>260.10000000000002</v>
      </c>
      <c r="BO8" s="7"/>
      <c r="BP8" s="7">
        <v>14.7</v>
      </c>
      <c r="BQ8" s="7">
        <v>2659.2</v>
      </c>
      <c r="BR8" s="7">
        <v>73.7</v>
      </c>
      <c r="BS8" s="7">
        <v>112.9</v>
      </c>
      <c r="BT8" s="7"/>
      <c r="BU8" s="8"/>
      <c r="BV8" s="7">
        <v>0</v>
      </c>
      <c r="BW8" s="7">
        <v>0</v>
      </c>
      <c r="BX8" s="7">
        <v>75.06</v>
      </c>
      <c r="BY8" s="7">
        <v>67.97</v>
      </c>
      <c r="BZ8" s="7">
        <v>338.48</v>
      </c>
      <c r="CA8" s="7">
        <v>0</v>
      </c>
      <c r="CB8" s="7">
        <v>0</v>
      </c>
      <c r="CC8" s="7">
        <v>2337.8000000000002</v>
      </c>
      <c r="CD8" s="7">
        <v>534.6</v>
      </c>
      <c r="CE8" s="7">
        <v>75.91</v>
      </c>
      <c r="CF8" s="7">
        <v>0</v>
      </c>
      <c r="CG8" s="8">
        <v>0</v>
      </c>
      <c r="CH8" s="7">
        <v>76</v>
      </c>
      <c r="CI8" s="7">
        <v>0</v>
      </c>
      <c r="CJ8" s="7">
        <v>229.3</v>
      </c>
      <c r="CK8" s="7">
        <v>0</v>
      </c>
      <c r="CL8" s="7">
        <v>810.9</v>
      </c>
      <c r="CM8" s="7">
        <v>0</v>
      </c>
      <c r="CN8" s="7">
        <v>0</v>
      </c>
      <c r="CO8" s="7">
        <v>392.2</v>
      </c>
      <c r="CP8" s="7">
        <v>3599.9</v>
      </c>
      <c r="CQ8" s="7">
        <v>117.5</v>
      </c>
      <c r="CR8" s="7">
        <v>0</v>
      </c>
      <c r="CS8" s="8">
        <v>96.3</v>
      </c>
      <c r="CT8" s="7">
        <v>0</v>
      </c>
      <c r="CU8" s="7">
        <v>0</v>
      </c>
      <c r="CV8" s="7">
        <v>0</v>
      </c>
      <c r="CW8" s="7">
        <v>2300</v>
      </c>
      <c r="CX8" s="7">
        <v>1504.1</v>
      </c>
      <c r="CY8" s="7">
        <v>0</v>
      </c>
      <c r="CZ8" s="7">
        <v>0</v>
      </c>
      <c r="DA8" s="7">
        <v>0</v>
      </c>
      <c r="DB8" s="7">
        <v>1512</v>
      </c>
      <c r="DC8" s="7">
        <v>0</v>
      </c>
      <c r="DD8" s="7">
        <v>0.1</v>
      </c>
      <c r="DE8" s="8">
        <v>0</v>
      </c>
      <c r="DF8" s="7">
        <v>0</v>
      </c>
      <c r="DG8" s="7">
        <v>0</v>
      </c>
      <c r="DH8" s="7">
        <v>0</v>
      </c>
      <c r="DI8" s="7">
        <v>0</v>
      </c>
      <c r="DJ8" s="7">
        <v>2093</v>
      </c>
      <c r="DK8" s="7">
        <v>0</v>
      </c>
      <c r="DL8" s="7">
        <v>0</v>
      </c>
      <c r="DM8" s="7">
        <v>14.6</v>
      </c>
      <c r="DN8" s="7">
        <v>8735.9</v>
      </c>
      <c r="DO8" s="7">
        <v>14.3</v>
      </c>
      <c r="DP8" s="7">
        <v>0</v>
      </c>
      <c r="DQ8" s="8">
        <v>14.3</v>
      </c>
      <c r="DR8" s="7">
        <v>0</v>
      </c>
      <c r="DS8" s="7">
        <v>0</v>
      </c>
      <c r="DT8" s="7">
        <v>0</v>
      </c>
      <c r="DU8" s="7">
        <v>0</v>
      </c>
      <c r="DV8" s="7">
        <v>1579.4</v>
      </c>
      <c r="DW8" s="7">
        <v>0</v>
      </c>
      <c r="DX8" s="7">
        <v>0</v>
      </c>
      <c r="DY8" s="7">
        <v>8687.6</v>
      </c>
      <c r="DZ8" s="7">
        <v>0</v>
      </c>
      <c r="EA8" s="7">
        <v>210.8</v>
      </c>
      <c r="EB8" s="7">
        <v>181.1</v>
      </c>
      <c r="EC8" s="8">
        <v>80.3</v>
      </c>
      <c r="ED8" s="7">
        <v>0</v>
      </c>
      <c r="EE8" s="7">
        <v>0.15</v>
      </c>
      <c r="EF8" s="7">
        <v>225.35</v>
      </c>
      <c r="EG8" s="7">
        <v>391.71</v>
      </c>
      <c r="EH8" s="7">
        <v>1710.08</v>
      </c>
      <c r="EI8" s="7">
        <v>0</v>
      </c>
      <c r="EJ8" s="7">
        <v>593</v>
      </c>
      <c r="EK8" s="7">
        <v>13590.86</v>
      </c>
      <c r="EL8" s="7">
        <v>0</v>
      </c>
      <c r="EM8" s="7">
        <v>0</v>
      </c>
      <c r="EN8" s="7">
        <v>643.26800000000003</v>
      </c>
      <c r="EO8" s="8">
        <v>0</v>
      </c>
      <c r="EP8" s="7">
        <v>247.86500000000001</v>
      </c>
      <c r="EQ8" s="7">
        <v>0</v>
      </c>
      <c r="ER8" s="7">
        <v>0</v>
      </c>
      <c r="ES8" s="7">
        <v>0</v>
      </c>
      <c r="ET8" s="7">
        <v>2451.471</v>
      </c>
      <c r="EU8" s="7">
        <v>0</v>
      </c>
      <c r="EV8" s="7">
        <v>9.4E-2</v>
      </c>
      <c r="EW8" s="7">
        <v>15477.356</v>
      </c>
      <c r="EX8" s="7">
        <v>0</v>
      </c>
      <c r="EY8" s="7">
        <v>187.761</v>
      </c>
      <c r="EZ8" s="7">
        <v>571.14829999999995</v>
      </c>
      <c r="FA8" s="8">
        <v>191.94200000000001</v>
      </c>
      <c r="FB8" s="7">
        <v>0</v>
      </c>
      <c r="FC8" s="7">
        <v>0</v>
      </c>
      <c r="FD8" s="7">
        <v>0</v>
      </c>
      <c r="FE8" s="7">
        <v>0</v>
      </c>
      <c r="FF8" s="7">
        <v>1992.265249</v>
      </c>
      <c r="FG8" s="7">
        <v>71.080595000000002</v>
      </c>
      <c r="FH8" s="7">
        <v>0</v>
      </c>
      <c r="FI8" s="7">
        <v>2201.8462530000002</v>
      </c>
      <c r="FJ8" s="7">
        <v>14672.265065</v>
      </c>
      <c r="FK8" s="7">
        <v>0</v>
      </c>
      <c r="FL8" s="7">
        <v>0</v>
      </c>
      <c r="FM8" s="8">
        <v>2835.1241110000001</v>
      </c>
      <c r="FN8" s="7">
        <v>0</v>
      </c>
      <c r="FO8" s="7">
        <v>318.64246700000001</v>
      </c>
      <c r="FP8" s="7">
        <v>431.80410999999998</v>
      </c>
      <c r="FQ8" s="7">
        <v>119.045631</v>
      </c>
      <c r="FR8" s="7">
        <v>2399.9499350000001</v>
      </c>
      <c r="FS8" s="7">
        <v>0</v>
      </c>
      <c r="FT8" s="7">
        <v>490</v>
      </c>
      <c r="FU8" s="7">
        <v>24590.617999999999</v>
      </c>
      <c r="FV8" s="7">
        <v>0</v>
      </c>
      <c r="FW8" s="7">
        <v>0</v>
      </c>
      <c r="FX8" s="7">
        <v>3223.8705464099999</v>
      </c>
      <c r="FY8" s="8">
        <v>361.452</v>
      </c>
      <c r="FZ8" s="7">
        <v>118.40218</v>
      </c>
      <c r="GA8" s="7">
        <v>328.158635</v>
      </c>
      <c r="GB8" s="7">
        <v>1764.4893440000001</v>
      </c>
      <c r="GC8" s="7">
        <v>234.48579699999999</v>
      </c>
      <c r="GD8" s="7">
        <v>3193.3387280000002</v>
      </c>
      <c r="GE8" s="7">
        <v>308</v>
      </c>
      <c r="GF8" s="7">
        <v>0</v>
      </c>
      <c r="GG8" s="7">
        <v>29479.920676000002</v>
      </c>
      <c r="GH8" s="7">
        <v>0</v>
      </c>
      <c r="GI8" s="7">
        <v>0.38687700000000003</v>
      </c>
      <c r="GJ8" s="7">
        <v>5719.4147220000004</v>
      </c>
      <c r="GK8" s="8">
        <v>30.971395999999999</v>
      </c>
      <c r="GL8" s="7">
        <v>957.25199999999995</v>
      </c>
      <c r="GM8" s="7">
        <v>484.41300000000001</v>
      </c>
      <c r="GN8" s="7">
        <v>610.49400000000003</v>
      </c>
      <c r="GO8" s="7">
        <v>203.12299999999999</v>
      </c>
      <c r="GP8" s="7">
        <v>4656.7309999999998</v>
      </c>
      <c r="GQ8" s="7">
        <v>16.856000000000002</v>
      </c>
      <c r="GR8" s="7">
        <v>8.5180000000000007</v>
      </c>
      <c r="GS8" s="7">
        <v>42597.364999999998</v>
      </c>
      <c r="GT8" s="7">
        <v>0.64500000000000002</v>
      </c>
      <c r="GU8" s="7">
        <v>0.42499999999999999</v>
      </c>
      <c r="GV8" s="7">
        <v>6983.8969999999999</v>
      </c>
      <c r="GW8" s="8">
        <v>4.4589999999999996</v>
      </c>
      <c r="GX8" s="7">
        <v>582.68075599999997</v>
      </c>
      <c r="GY8" s="7">
        <v>1163.7422630000001</v>
      </c>
      <c r="GZ8" s="7">
        <v>497.55779200000001</v>
      </c>
      <c r="HA8" s="7">
        <v>0.28959699999999999</v>
      </c>
      <c r="HB8" s="7">
        <v>6320.9104889999999</v>
      </c>
      <c r="HC8" s="7">
        <v>0.221863</v>
      </c>
      <c r="HD8" s="7">
        <v>0.35648200000000002</v>
      </c>
      <c r="HE8" s="7">
        <v>47075.103106000002</v>
      </c>
      <c r="HF8" s="7">
        <v>3606.6277187000001</v>
      </c>
      <c r="HG8" s="7">
        <v>726.90454</v>
      </c>
      <c r="HH8" s="7">
        <v>5697.2682619999996</v>
      </c>
      <c r="HI8" s="8">
        <v>63.195172999999997</v>
      </c>
      <c r="HJ8" s="7">
        <v>13.396858</v>
      </c>
      <c r="HK8" s="7">
        <v>1475.5632430000001</v>
      </c>
      <c r="HL8" s="7">
        <v>861.81624099999999</v>
      </c>
      <c r="HM8" s="7">
        <v>2.3479999999999999</v>
      </c>
      <c r="HN8" s="7">
        <v>6107.3511495599996</v>
      </c>
      <c r="HO8" s="7">
        <v>70.578106320000003</v>
      </c>
      <c r="HP8" s="7">
        <v>877.10092925000004</v>
      </c>
      <c r="HQ8" s="7">
        <v>54897.009421449999</v>
      </c>
      <c r="HR8" s="7">
        <v>431.43733355000001</v>
      </c>
      <c r="HS8" s="7">
        <v>5.6134972999999997</v>
      </c>
      <c r="HT8" s="7">
        <v>3330.83</v>
      </c>
      <c r="HU8" s="8">
        <v>5960.3779999999997</v>
      </c>
      <c r="HV8" s="7">
        <v>1755.83694066</v>
      </c>
      <c r="HW8" s="7">
        <v>1309.9611106</v>
      </c>
      <c r="HX8" s="7">
        <v>630.98952794000002</v>
      </c>
      <c r="HY8" s="7">
        <v>3.7020938000000001</v>
      </c>
      <c r="HZ8" s="7">
        <v>97.221396609999999</v>
      </c>
      <c r="IA8" s="7">
        <v>8449.1636996899997</v>
      </c>
      <c r="IB8" s="7">
        <v>26.999647360000001</v>
      </c>
      <c r="IC8" s="7">
        <v>45759.007162970003</v>
      </c>
      <c r="ID8" s="7">
        <v>26819.430037279999</v>
      </c>
      <c r="IE8" s="7">
        <v>269.06856278999999</v>
      </c>
      <c r="IF8" s="7">
        <v>5586.4948884799996</v>
      </c>
      <c r="IG8" s="8">
        <v>4.5287712899999999</v>
      </c>
      <c r="IH8" s="7">
        <v>4.7409999999999997</v>
      </c>
      <c r="II8" s="7">
        <v>623.94399999999996</v>
      </c>
      <c r="IJ8" s="7">
        <v>154.80600000000001</v>
      </c>
      <c r="IK8" s="7">
        <v>3.7610000000000001</v>
      </c>
      <c r="IL8" s="7">
        <v>5.7930000000000001</v>
      </c>
      <c r="IM8" s="7">
        <v>4083.3539999999998</v>
      </c>
      <c r="IN8" s="7">
        <v>0.17099999999999999</v>
      </c>
      <c r="IO8" s="7">
        <v>51586.708005520006</v>
      </c>
      <c r="IP8" s="7">
        <v>379.26900000000001</v>
      </c>
      <c r="IQ8" s="7">
        <v>1430.954</v>
      </c>
      <c r="IR8" s="7">
        <v>7861.2608411199926</v>
      </c>
      <c r="IS8" s="8">
        <v>1464.23636678</v>
      </c>
    </row>
    <row r="9" spans="1:253">
      <c r="A9" s="12" t="s">
        <v>28</v>
      </c>
      <c r="B9" s="13">
        <v>6189</v>
      </c>
      <c r="C9" s="13">
        <v>6331.7</v>
      </c>
      <c r="D9" s="13">
        <v>6811.2</v>
      </c>
      <c r="E9" s="13">
        <v>7800.2</v>
      </c>
      <c r="F9" s="13">
        <v>6598</v>
      </c>
      <c r="G9" s="13">
        <v>6799.4</v>
      </c>
      <c r="H9" s="13">
        <v>7305.2</v>
      </c>
      <c r="I9" s="13">
        <v>7194.3</v>
      </c>
      <c r="J9" s="13">
        <v>7704.1</v>
      </c>
      <c r="K9" s="13">
        <v>8280.9</v>
      </c>
      <c r="L9" s="13">
        <v>8627</v>
      </c>
      <c r="M9" s="14">
        <v>8393.5</v>
      </c>
      <c r="N9" s="13">
        <v>8365.5</v>
      </c>
      <c r="O9" s="13">
        <v>9063.6</v>
      </c>
      <c r="P9" s="13">
        <v>8804</v>
      </c>
      <c r="Q9" s="13">
        <v>9270</v>
      </c>
      <c r="R9" s="13">
        <v>8486.9</v>
      </c>
      <c r="S9" s="13">
        <v>8376.9</v>
      </c>
      <c r="T9" s="13">
        <v>9341.2000000000007</v>
      </c>
      <c r="U9" s="13">
        <v>9135.2000000000007</v>
      </c>
      <c r="V9" s="13">
        <v>9150.4</v>
      </c>
      <c r="W9" s="13">
        <v>8644.9</v>
      </c>
      <c r="X9" s="13">
        <v>8749.1</v>
      </c>
      <c r="Y9" s="14">
        <v>8794.9</v>
      </c>
      <c r="Z9" s="13">
        <v>8518.7000000000007</v>
      </c>
      <c r="AA9" s="13">
        <v>8397.7000000000007</v>
      </c>
      <c r="AB9" s="13">
        <v>8664.5</v>
      </c>
      <c r="AC9" s="13">
        <v>7658.2</v>
      </c>
      <c r="AD9" s="13">
        <v>981.8</v>
      </c>
      <c r="AE9" s="13">
        <v>803.1</v>
      </c>
      <c r="AF9" s="13">
        <v>619.6</v>
      </c>
      <c r="AG9" s="13">
        <v>482.1</v>
      </c>
      <c r="AH9" s="13">
        <v>578</v>
      </c>
      <c r="AI9" s="13">
        <v>346.6</v>
      </c>
      <c r="AJ9" s="13">
        <v>351.3</v>
      </c>
      <c r="AK9" s="14">
        <v>381.2</v>
      </c>
      <c r="AL9" s="13">
        <v>317</v>
      </c>
      <c r="AM9" s="13">
        <v>265.7</v>
      </c>
      <c r="AN9" s="13">
        <v>343.3</v>
      </c>
      <c r="AO9" s="13">
        <v>238.5</v>
      </c>
      <c r="AP9" s="13">
        <v>172.3</v>
      </c>
      <c r="AQ9" s="13">
        <v>277</v>
      </c>
      <c r="AR9" s="13">
        <v>203.7</v>
      </c>
      <c r="AS9" s="13">
        <v>173.5</v>
      </c>
      <c r="AT9" s="13">
        <v>218.7</v>
      </c>
      <c r="AU9" s="13">
        <v>208</v>
      </c>
      <c r="AV9" s="13">
        <v>140.5</v>
      </c>
      <c r="AW9" s="14">
        <v>181</v>
      </c>
      <c r="AX9" s="13">
        <v>154</v>
      </c>
      <c r="AY9" s="13">
        <v>160.6</v>
      </c>
      <c r="AZ9" s="13">
        <v>133.6</v>
      </c>
      <c r="BA9" s="13">
        <v>130.1</v>
      </c>
      <c r="BB9" s="13">
        <v>116.4</v>
      </c>
      <c r="BC9" s="13">
        <v>113.4</v>
      </c>
      <c r="BD9" s="13">
        <v>105.9</v>
      </c>
      <c r="BE9" s="13">
        <v>91.7</v>
      </c>
      <c r="BF9" s="13">
        <v>112.1</v>
      </c>
      <c r="BG9" s="13">
        <v>106.1</v>
      </c>
      <c r="BH9" s="13">
        <v>94.3</v>
      </c>
      <c r="BI9" s="14">
        <v>122.7</v>
      </c>
      <c r="BJ9" s="13">
        <v>232.7</v>
      </c>
      <c r="BK9" s="13">
        <v>84.8</v>
      </c>
      <c r="BL9" s="13">
        <v>103.5</v>
      </c>
      <c r="BM9" s="13">
        <v>75.400000000000006</v>
      </c>
      <c r="BN9" s="13">
        <v>90.4</v>
      </c>
      <c r="BO9" s="13">
        <v>83.5</v>
      </c>
      <c r="BP9" s="13">
        <v>62.3</v>
      </c>
      <c r="BQ9" s="13">
        <v>47.1</v>
      </c>
      <c r="BR9" s="13">
        <v>57.7</v>
      </c>
      <c r="BS9" s="13">
        <v>52.4</v>
      </c>
      <c r="BT9" s="13">
        <v>47.9</v>
      </c>
      <c r="BU9" s="14">
        <v>144.4</v>
      </c>
      <c r="BV9" s="13">
        <v>53.18</v>
      </c>
      <c r="BW9" s="13">
        <v>60.26</v>
      </c>
      <c r="BX9" s="13">
        <v>39.44</v>
      </c>
      <c r="BY9" s="13">
        <v>39.64</v>
      </c>
      <c r="BZ9" s="13">
        <v>35.950000000000003</v>
      </c>
      <c r="CA9" s="13">
        <v>27.18</v>
      </c>
      <c r="CB9" s="13">
        <v>43.84</v>
      </c>
      <c r="CC9" s="13">
        <v>45.07</v>
      </c>
      <c r="CD9" s="13">
        <v>29.23</v>
      </c>
      <c r="CE9" s="13">
        <v>50.37</v>
      </c>
      <c r="CF9" s="13">
        <v>65.97</v>
      </c>
      <c r="CG9" s="14">
        <v>81.86</v>
      </c>
      <c r="CH9" s="13">
        <v>24.3</v>
      </c>
      <c r="CI9" s="13">
        <v>13.8</v>
      </c>
      <c r="CJ9" s="13">
        <v>19.100000000000001</v>
      </c>
      <c r="CK9" s="13">
        <v>19.2</v>
      </c>
      <c r="CL9" s="13">
        <v>30.5</v>
      </c>
      <c r="CM9" s="13">
        <v>29.1</v>
      </c>
      <c r="CN9" s="13">
        <v>22.7</v>
      </c>
      <c r="CO9" s="13">
        <v>16.100000000000001</v>
      </c>
      <c r="CP9" s="13">
        <v>18.2</v>
      </c>
      <c r="CQ9" s="13">
        <v>23.4</v>
      </c>
      <c r="CR9" s="13">
        <v>17.399999999999999</v>
      </c>
      <c r="CS9" s="14">
        <v>30.5</v>
      </c>
      <c r="CT9" s="13">
        <v>19.8</v>
      </c>
      <c r="CU9" s="13">
        <v>17.8</v>
      </c>
      <c r="CV9" s="13">
        <v>12.4</v>
      </c>
      <c r="CW9" s="13">
        <v>13.2</v>
      </c>
      <c r="CX9" s="13">
        <v>18</v>
      </c>
      <c r="CY9" s="13">
        <v>28</v>
      </c>
      <c r="CZ9" s="13">
        <v>29.6</v>
      </c>
      <c r="DA9" s="13">
        <v>14.6</v>
      </c>
      <c r="DB9" s="13">
        <v>23.7</v>
      </c>
      <c r="DC9" s="13">
        <v>113.3</v>
      </c>
      <c r="DD9" s="13">
        <v>16.8</v>
      </c>
      <c r="DE9" s="14">
        <v>34.5</v>
      </c>
      <c r="DF9" s="13">
        <v>47.4</v>
      </c>
      <c r="DG9" s="13">
        <v>50.8</v>
      </c>
      <c r="DH9" s="13">
        <v>5.9</v>
      </c>
      <c r="DI9" s="13">
        <v>11</v>
      </c>
      <c r="DJ9" s="13">
        <v>10.6</v>
      </c>
      <c r="DK9" s="13">
        <v>7.3</v>
      </c>
      <c r="DL9" s="13">
        <v>17.2</v>
      </c>
      <c r="DM9" s="13">
        <v>5.4</v>
      </c>
      <c r="DN9" s="13">
        <v>6.2</v>
      </c>
      <c r="DO9" s="13">
        <v>5</v>
      </c>
      <c r="DP9" s="13">
        <v>12.5</v>
      </c>
      <c r="DQ9" s="14">
        <v>6.2</v>
      </c>
      <c r="DR9" s="13">
        <v>6.9</v>
      </c>
      <c r="DS9" s="13">
        <v>16</v>
      </c>
      <c r="DT9" s="13">
        <v>4.0999999999999996</v>
      </c>
      <c r="DU9" s="13">
        <v>4.7</v>
      </c>
      <c r="DV9" s="13">
        <v>13.3</v>
      </c>
      <c r="DW9" s="13">
        <v>30.1</v>
      </c>
      <c r="DX9" s="13">
        <v>6.2</v>
      </c>
      <c r="DY9" s="13">
        <v>6.3</v>
      </c>
      <c r="DZ9" s="13">
        <v>7.2</v>
      </c>
      <c r="EA9" s="13">
        <v>15.5</v>
      </c>
      <c r="EB9" s="13">
        <v>4.3</v>
      </c>
      <c r="EC9" s="14">
        <v>11.5</v>
      </c>
      <c r="ED9" s="13">
        <v>5.75</v>
      </c>
      <c r="EE9" s="13">
        <v>9.6300000000000008</v>
      </c>
      <c r="EF9" s="13">
        <v>3.36</v>
      </c>
      <c r="EG9" s="13">
        <v>3.59</v>
      </c>
      <c r="EH9" s="13">
        <v>13.06</v>
      </c>
      <c r="EI9" s="13">
        <v>12.85</v>
      </c>
      <c r="EJ9" s="13">
        <v>8.57</v>
      </c>
      <c r="EK9" s="13">
        <v>5.68</v>
      </c>
      <c r="EL9" s="13">
        <v>10.39</v>
      </c>
      <c r="EM9" s="13">
        <v>4.2699999999999996</v>
      </c>
      <c r="EN9" s="13">
        <v>3.4289999999999998</v>
      </c>
      <c r="EO9" s="14">
        <v>3.3220000000000001</v>
      </c>
      <c r="EP9" s="13">
        <v>4.4169999999999998</v>
      </c>
      <c r="EQ9" s="13">
        <v>2.4129999999999998</v>
      </c>
      <c r="ER9" s="13">
        <v>2.6419999999999999</v>
      </c>
      <c r="ES9" s="13">
        <v>14.420999999999999</v>
      </c>
      <c r="ET9" s="13">
        <v>11.634</v>
      </c>
      <c r="EU9" s="13">
        <v>5.7389999999999999</v>
      </c>
      <c r="EV9" s="13">
        <v>9.3409999999999993</v>
      </c>
      <c r="EW9" s="13">
        <v>8.3610000000000007</v>
      </c>
      <c r="EX9" s="13">
        <v>3.0129999999999999</v>
      </c>
      <c r="EY9" s="13">
        <v>4.7290000000000001</v>
      </c>
      <c r="EZ9" s="13">
        <v>6.9349999999999996</v>
      </c>
      <c r="FA9" s="14">
        <v>24.861000000000001</v>
      </c>
      <c r="FB9" s="13">
        <v>2.8980929999999998</v>
      </c>
      <c r="FC9" s="13">
        <v>2.3984362700000008</v>
      </c>
      <c r="FD9" s="13">
        <v>8.4758490000000002</v>
      </c>
      <c r="FE9" s="13">
        <v>3.0579347200000009</v>
      </c>
      <c r="FF9" s="13">
        <v>3.5364875500000004</v>
      </c>
      <c r="FG9" s="13">
        <v>2.4895852700000005</v>
      </c>
      <c r="FH9" s="13">
        <v>5.6021855499999997</v>
      </c>
      <c r="FI9" s="13">
        <v>3.3077898199999995</v>
      </c>
      <c r="FJ9" s="13">
        <v>4.7088050000000008</v>
      </c>
      <c r="FK9" s="13">
        <v>2.5384472700000003</v>
      </c>
      <c r="FL9" s="13">
        <v>2.8172274499999999</v>
      </c>
      <c r="FM9" s="14">
        <v>2.7915506099999998</v>
      </c>
      <c r="FN9" s="13">
        <v>0</v>
      </c>
      <c r="FO9" s="13">
        <v>0</v>
      </c>
      <c r="FP9" s="13">
        <v>0</v>
      </c>
      <c r="FQ9" s="13">
        <v>0</v>
      </c>
      <c r="FR9" s="13">
        <v>0</v>
      </c>
      <c r="FS9" s="13">
        <v>0</v>
      </c>
      <c r="FT9" s="13">
        <v>0</v>
      </c>
      <c r="FU9" s="13">
        <v>0</v>
      </c>
      <c r="FV9" s="13">
        <v>0</v>
      </c>
      <c r="FW9" s="13">
        <v>0</v>
      </c>
      <c r="FX9" s="13">
        <v>0</v>
      </c>
      <c r="FY9" s="14">
        <v>0</v>
      </c>
      <c r="FZ9" s="13">
        <v>0</v>
      </c>
      <c r="GA9" s="13">
        <v>0</v>
      </c>
      <c r="GB9" s="13">
        <v>0</v>
      </c>
      <c r="GC9" s="13">
        <v>0</v>
      </c>
      <c r="GD9" s="13">
        <v>0</v>
      </c>
      <c r="GE9" s="13">
        <v>0</v>
      </c>
      <c r="GF9" s="13">
        <v>0</v>
      </c>
      <c r="GG9" s="13">
        <v>0</v>
      </c>
      <c r="GH9" s="13">
        <v>0</v>
      </c>
      <c r="GI9" s="13">
        <v>0</v>
      </c>
      <c r="GJ9" s="13">
        <v>0</v>
      </c>
      <c r="GK9" s="14">
        <v>0</v>
      </c>
      <c r="GL9" s="13"/>
      <c r="GM9" s="13"/>
      <c r="GN9" s="13">
        <v>9.9999999999999995E-7</v>
      </c>
      <c r="GO9" s="13">
        <v>1.0000000000000001E-5</v>
      </c>
      <c r="GP9" s="13"/>
      <c r="GQ9" s="13"/>
      <c r="GR9" s="13">
        <v>9.9999999999999995E-8</v>
      </c>
      <c r="GS9" s="13">
        <v>9.9999999999999995E-7</v>
      </c>
      <c r="GT9" s="13">
        <v>9.9999999999999995E-7</v>
      </c>
      <c r="GU9" s="13">
        <v>9.9999999999999995E-8</v>
      </c>
      <c r="GV9" s="13">
        <v>9.9999999999999995E-7</v>
      </c>
      <c r="GW9" s="14">
        <v>9.9999999999999995E-7</v>
      </c>
      <c r="GX9" s="13">
        <v>0</v>
      </c>
      <c r="GY9" s="13">
        <v>0</v>
      </c>
      <c r="GZ9" s="13">
        <v>0</v>
      </c>
      <c r="HA9" s="13">
        <v>0</v>
      </c>
      <c r="HB9" s="13">
        <v>0</v>
      </c>
      <c r="HC9" s="13">
        <v>0</v>
      </c>
      <c r="HD9" s="13">
        <v>0</v>
      </c>
      <c r="HE9" s="13">
        <v>0</v>
      </c>
      <c r="HF9" s="13">
        <v>0</v>
      </c>
      <c r="HG9" s="13">
        <v>0</v>
      </c>
      <c r="HH9" s="13">
        <v>0</v>
      </c>
      <c r="HI9" s="14">
        <v>0</v>
      </c>
      <c r="HJ9" s="13">
        <v>0</v>
      </c>
      <c r="HK9" s="13">
        <v>0</v>
      </c>
      <c r="HL9" s="13">
        <v>0</v>
      </c>
      <c r="HM9" s="13">
        <v>0</v>
      </c>
      <c r="HN9" s="13">
        <v>0</v>
      </c>
      <c r="HO9" s="13">
        <v>0</v>
      </c>
      <c r="HP9" s="13">
        <v>0</v>
      </c>
      <c r="HQ9" s="13">
        <v>0</v>
      </c>
      <c r="HR9" s="13">
        <v>0</v>
      </c>
      <c r="HS9" s="13">
        <v>0</v>
      </c>
      <c r="HT9" s="13">
        <v>0</v>
      </c>
      <c r="HU9" s="14">
        <v>0</v>
      </c>
      <c r="HV9" s="13">
        <v>0</v>
      </c>
      <c r="HW9" s="13">
        <v>0</v>
      </c>
      <c r="HX9" s="13">
        <v>0</v>
      </c>
      <c r="HY9" s="13">
        <v>0</v>
      </c>
      <c r="HZ9" s="13">
        <v>0</v>
      </c>
      <c r="IA9" s="13">
        <v>0</v>
      </c>
      <c r="IB9" s="13">
        <v>0</v>
      </c>
      <c r="IC9" s="13">
        <v>0</v>
      </c>
      <c r="ID9" s="13">
        <v>0</v>
      </c>
      <c r="IE9" s="13">
        <v>0</v>
      </c>
      <c r="IF9" s="13">
        <v>0</v>
      </c>
      <c r="IG9" s="14">
        <v>0</v>
      </c>
      <c r="IH9" s="13">
        <v>0</v>
      </c>
      <c r="II9" s="13">
        <v>0</v>
      </c>
      <c r="IJ9" s="13">
        <v>0</v>
      </c>
      <c r="IK9" s="13">
        <v>0</v>
      </c>
      <c r="IL9" s="13">
        <v>0</v>
      </c>
      <c r="IM9" s="13">
        <v>0</v>
      </c>
      <c r="IN9" s="13">
        <v>0</v>
      </c>
      <c r="IO9" s="13">
        <v>0</v>
      </c>
      <c r="IP9" s="13">
        <v>0</v>
      </c>
      <c r="IQ9" s="13">
        <v>0</v>
      </c>
      <c r="IR9" s="13">
        <v>0</v>
      </c>
      <c r="IS9" s="14">
        <v>0</v>
      </c>
    </row>
    <row r="10" spans="1:253" ht="24" thickBot="1">
      <c r="A10" s="6" t="s">
        <v>29</v>
      </c>
      <c r="B10" s="7">
        <v>0</v>
      </c>
      <c r="C10" s="7">
        <v>0</v>
      </c>
      <c r="D10" s="7">
        <v>0</v>
      </c>
      <c r="E10" s="7">
        <v>0</v>
      </c>
      <c r="F10" s="7">
        <v>0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8">
        <v>0</v>
      </c>
      <c r="N10" s="7">
        <v>0</v>
      </c>
      <c r="O10" s="7">
        <v>0</v>
      </c>
      <c r="P10" s="7">
        <v>0</v>
      </c>
      <c r="Q10" s="7">
        <v>0</v>
      </c>
      <c r="R10" s="7">
        <v>0</v>
      </c>
      <c r="S10" s="7">
        <v>0</v>
      </c>
      <c r="T10" s="7">
        <v>0</v>
      </c>
      <c r="U10" s="7">
        <v>0</v>
      </c>
      <c r="V10" s="7">
        <v>0</v>
      </c>
      <c r="W10" s="7">
        <v>0</v>
      </c>
      <c r="X10" s="7">
        <v>0</v>
      </c>
      <c r="Y10" s="8">
        <v>0</v>
      </c>
      <c r="Z10" s="7">
        <v>0</v>
      </c>
      <c r="AA10" s="7">
        <v>0</v>
      </c>
      <c r="AB10" s="7">
        <v>0</v>
      </c>
      <c r="AC10" s="7">
        <v>3843.9</v>
      </c>
      <c r="AD10" s="7">
        <v>6290.2</v>
      </c>
      <c r="AE10" s="7">
        <v>7523.2</v>
      </c>
      <c r="AF10" s="7">
        <v>7897.6</v>
      </c>
      <c r="AG10" s="7">
        <v>7232.7</v>
      </c>
      <c r="AH10" s="7">
        <v>8465.2999999999993</v>
      </c>
      <c r="AI10" s="7">
        <v>8251.7000000000007</v>
      </c>
      <c r="AJ10" s="7">
        <v>8190.4</v>
      </c>
      <c r="AK10" s="8">
        <v>8918.6</v>
      </c>
      <c r="AL10" s="7">
        <v>8971.6</v>
      </c>
      <c r="AM10" s="7">
        <v>8857</v>
      </c>
      <c r="AN10" s="7">
        <v>9236.5</v>
      </c>
      <c r="AO10" s="7">
        <v>9396</v>
      </c>
      <c r="AP10" s="7">
        <v>9165.1</v>
      </c>
      <c r="AQ10" s="7">
        <v>9008.9</v>
      </c>
      <c r="AR10" s="7">
        <v>9140.1</v>
      </c>
      <c r="AS10" s="7">
        <v>9854.5</v>
      </c>
      <c r="AT10" s="7">
        <v>9662.7999999999993</v>
      </c>
      <c r="AU10" s="7">
        <v>10242.1</v>
      </c>
      <c r="AV10" s="7">
        <v>9582.2000000000007</v>
      </c>
      <c r="AW10" s="8">
        <v>9465.1</v>
      </c>
      <c r="AX10" s="7">
        <v>9977.1</v>
      </c>
      <c r="AY10" s="7">
        <v>10531.3</v>
      </c>
      <c r="AZ10" s="7">
        <v>11205.9</v>
      </c>
      <c r="BA10" s="7">
        <v>11216.8</v>
      </c>
      <c r="BB10" s="7">
        <v>10363</v>
      </c>
      <c r="BC10" s="7">
        <v>11029.6</v>
      </c>
      <c r="BD10" s="7">
        <v>11823.7</v>
      </c>
      <c r="BE10" s="7">
        <v>11237.6</v>
      </c>
      <c r="BF10" s="7">
        <v>11853.8</v>
      </c>
      <c r="BG10" s="7">
        <v>11878.2</v>
      </c>
      <c r="BH10" s="7">
        <v>11793.1</v>
      </c>
      <c r="BI10" s="8">
        <v>11880.7</v>
      </c>
      <c r="BJ10" s="7">
        <v>12332.6</v>
      </c>
      <c r="BK10" s="7">
        <v>12496.7</v>
      </c>
      <c r="BL10" s="7">
        <v>12505</v>
      </c>
      <c r="BM10" s="7">
        <v>14601.7</v>
      </c>
      <c r="BN10" s="7">
        <v>12272.5</v>
      </c>
      <c r="BO10" s="7">
        <v>14203.7</v>
      </c>
      <c r="BP10" s="7">
        <v>13545.2</v>
      </c>
      <c r="BQ10" s="7">
        <v>13774.5</v>
      </c>
      <c r="BR10" s="7">
        <v>14385</v>
      </c>
      <c r="BS10" s="7">
        <v>14477</v>
      </c>
      <c r="BT10" s="7">
        <v>14608.8</v>
      </c>
      <c r="BU10" s="8">
        <v>13918.8</v>
      </c>
      <c r="BV10" s="7">
        <v>14700.2</v>
      </c>
      <c r="BW10" s="7">
        <v>14414.95</v>
      </c>
      <c r="BX10" s="7">
        <v>14871.47</v>
      </c>
      <c r="BY10" s="7">
        <v>15952.47</v>
      </c>
      <c r="BZ10" s="7">
        <v>14688.4</v>
      </c>
      <c r="CA10" s="7">
        <v>15126.32</v>
      </c>
      <c r="CB10" s="7">
        <v>15918.72</v>
      </c>
      <c r="CC10" s="7">
        <v>15060.3</v>
      </c>
      <c r="CD10" s="7">
        <v>14968.2</v>
      </c>
      <c r="CE10" s="7">
        <v>16061</v>
      </c>
      <c r="CF10" s="7">
        <v>15738.8</v>
      </c>
      <c r="CG10" s="8">
        <v>16726.599999999999</v>
      </c>
      <c r="CH10" s="7">
        <v>16807</v>
      </c>
      <c r="CI10" s="7">
        <v>14887.6</v>
      </c>
      <c r="CJ10" s="7">
        <v>15285.8</v>
      </c>
      <c r="CK10" s="7">
        <v>16788.7</v>
      </c>
      <c r="CL10" s="7">
        <v>15115.4</v>
      </c>
      <c r="CM10" s="7">
        <v>15252.3</v>
      </c>
      <c r="CN10" s="7">
        <v>15979.2</v>
      </c>
      <c r="CO10" s="7">
        <v>15190.7</v>
      </c>
      <c r="CP10" s="7">
        <v>15193.3</v>
      </c>
      <c r="CQ10" s="7">
        <v>15964.3</v>
      </c>
      <c r="CR10" s="7">
        <v>17549.599999999999</v>
      </c>
      <c r="CS10" s="8">
        <v>21799.200000000001</v>
      </c>
      <c r="CT10" s="7">
        <v>20873.8</v>
      </c>
      <c r="CU10" s="7">
        <v>19389.7</v>
      </c>
      <c r="CV10" s="7">
        <v>20382.400000000001</v>
      </c>
      <c r="CW10" s="7">
        <v>21552.5</v>
      </c>
      <c r="CX10" s="7">
        <v>19249.3</v>
      </c>
      <c r="CY10" s="7">
        <v>20474.599999999999</v>
      </c>
      <c r="CZ10" s="7">
        <v>20027.400000000001</v>
      </c>
      <c r="DA10" s="7">
        <v>17708.5</v>
      </c>
      <c r="DB10" s="7">
        <v>18759.3</v>
      </c>
      <c r="DC10" s="7">
        <v>18202.099999999999</v>
      </c>
      <c r="DD10" s="7">
        <v>17933.599999999999</v>
      </c>
      <c r="DE10" s="8">
        <v>17834.400000000001</v>
      </c>
      <c r="DF10" s="7">
        <v>17760.7</v>
      </c>
      <c r="DG10" s="7">
        <v>18319</v>
      </c>
      <c r="DH10" s="7">
        <v>18328.2</v>
      </c>
      <c r="DI10" s="7">
        <v>19138.5</v>
      </c>
      <c r="DJ10" s="7">
        <v>19115.599999999999</v>
      </c>
      <c r="DK10" s="7">
        <v>19597.099999999999</v>
      </c>
      <c r="DL10" s="7">
        <v>17314.2</v>
      </c>
      <c r="DM10" s="7">
        <v>13175.3</v>
      </c>
      <c r="DN10" s="7">
        <v>14288.2</v>
      </c>
      <c r="DO10" s="7">
        <v>14763.2</v>
      </c>
      <c r="DP10" s="7">
        <v>14904.3</v>
      </c>
      <c r="DQ10" s="8">
        <v>15271.5</v>
      </c>
      <c r="DR10" s="7">
        <v>15753.4</v>
      </c>
      <c r="DS10" s="7">
        <v>15646.8</v>
      </c>
      <c r="DT10" s="7">
        <v>16596.900000000001</v>
      </c>
      <c r="DU10" s="7">
        <v>14387</v>
      </c>
      <c r="DV10" s="7">
        <v>15968.4</v>
      </c>
      <c r="DW10" s="7">
        <v>16174</v>
      </c>
      <c r="DX10" s="7">
        <v>16455.2</v>
      </c>
      <c r="DY10" s="7">
        <v>15689.2</v>
      </c>
      <c r="DZ10" s="7">
        <v>16156.6</v>
      </c>
      <c r="EA10" s="7">
        <v>16122.2</v>
      </c>
      <c r="EB10" s="7">
        <v>16943.3</v>
      </c>
      <c r="EC10" s="8">
        <v>16616.7</v>
      </c>
      <c r="ED10" s="7">
        <v>18299.989999999998</v>
      </c>
      <c r="EE10" s="7">
        <v>17688.097999999998</v>
      </c>
      <c r="EF10" s="7">
        <v>17846.359</v>
      </c>
      <c r="EG10" s="7">
        <v>18459.207999999999</v>
      </c>
      <c r="EH10" s="7">
        <v>15603.499</v>
      </c>
      <c r="EI10" s="7">
        <v>18646.875</v>
      </c>
      <c r="EJ10" s="7">
        <v>17764.001</v>
      </c>
      <c r="EK10" s="7">
        <v>18014.411</v>
      </c>
      <c r="EL10" s="7">
        <v>17916.195</v>
      </c>
      <c r="EM10" s="7">
        <v>19415.436000000002</v>
      </c>
      <c r="EN10" s="7">
        <v>17721.996999999999</v>
      </c>
      <c r="EO10" s="8">
        <v>17980.066999999999</v>
      </c>
      <c r="EP10" s="7">
        <v>18593.832125999994</v>
      </c>
      <c r="EQ10" s="7">
        <v>18177.038357999998</v>
      </c>
      <c r="ER10" s="7">
        <v>17841.042575999996</v>
      </c>
      <c r="ES10" s="7">
        <v>18532.035450999996</v>
      </c>
      <c r="ET10" s="7">
        <v>16678.124057000001</v>
      </c>
      <c r="EU10" s="7">
        <v>18460.122953999999</v>
      </c>
      <c r="EV10" s="7">
        <v>20759.484809000001</v>
      </c>
      <c r="EW10" s="7">
        <v>19865.702172000001</v>
      </c>
      <c r="EX10" s="7">
        <v>18681.212831999997</v>
      </c>
      <c r="EY10" s="7">
        <v>19902.530498</v>
      </c>
      <c r="EZ10" s="7">
        <v>20139.600973000001</v>
      </c>
      <c r="FA10" s="8">
        <v>20565.458182000006</v>
      </c>
      <c r="FB10" s="7">
        <v>20352.546000000002</v>
      </c>
      <c r="FC10" s="7">
        <v>20384.666999999998</v>
      </c>
      <c r="FD10" s="7">
        <v>20816.8</v>
      </c>
      <c r="FE10" s="7">
        <v>23441.524000000001</v>
      </c>
      <c r="FF10" s="7">
        <v>20008.809000000001</v>
      </c>
      <c r="FG10" s="7">
        <v>21347.932999999997</v>
      </c>
      <c r="FH10" s="7">
        <v>22861.614999999998</v>
      </c>
      <c r="FI10" s="7">
        <v>21912.594000000001</v>
      </c>
      <c r="FJ10" s="7">
        <v>21554.880000000001</v>
      </c>
      <c r="FK10" s="7">
        <v>22911.407999999999</v>
      </c>
      <c r="FL10" s="7">
        <v>21638.823</v>
      </c>
      <c r="FM10" s="8">
        <v>23956.252</v>
      </c>
      <c r="FN10" s="7">
        <v>23837.491376139373</v>
      </c>
      <c r="FO10" s="7">
        <v>23159.364853490002</v>
      </c>
      <c r="FP10" s="7">
        <v>26871.410996360002</v>
      </c>
      <c r="FQ10" s="7">
        <v>27254.564237179999</v>
      </c>
      <c r="FR10" s="7">
        <v>24560.091813679996</v>
      </c>
      <c r="FS10" s="7">
        <v>27254.754942809999</v>
      </c>
      <c r="FT10" s="7">
        <v>27576.209837030001</v>
      </c>
      <c r="FU10" s="7">
        <v>25665.655810479999</v>
      </c>
      <c r="FV10" s="7">
        <v>26462.18</v>
      </c>
      <c r="FW10" s="7">
        <v>27130.047999999999</v>
      </c>
      <c r="FX10" s="7">
        <v>27373.887079259999</v>
      </c>
      <c r="FY10" s="8">
        <v>28952.527000000002</v>
      </c>
      <c r="FZ10" s="7">
        <v>27819.542999999998</v>
      </c>
      <c r="GA10" s="7">
        <v>31088.581000000002</v>
      </c>
      <c r="GB10" s="7">
        <v>30097.134999999998</v>
      </c>
      <c r="GC10" s="7">
        <v>29972.17</v>
      </c>
      <c r="GD10" s="7">
        <v>30433.277999999998</v>
      </c>
      <c r="GE10" s="7">
        <v>30916.483</v>
      </c>
      <c r="GF10" s="7">
        <v>32922.731</v>
      </c>
      <c r="GG10" s="7">
        <v>30704.553999999996</v>
      </c>
      <c r="GH10" s="7">
        <v>31348.096000000001</v>
      </c>
      <c r="GI10" s="7">
        <v>30417.542000000001</v>
      </c>
      <c r="GJ10" s="7">
        <v>33462.769999999997</v>
      </c>
      <c r="GK10" s="8">
        <v>46535.061999999998</v>
      </c>
      <c r="GL10" s="7">
        <v>33462.129999999997</v>
      </c>
      <c r="GM10" s="7">
        <v>32042.27</v>
      </c>
      <c r="GN10" s="7">
        <v>34527.14</v>
      </c>
      <c r="GO10" s="7">
        <v>34702.879999999997</v>
      </c>
      <c r="GP10" s="7">
        <v>33995.18</v>
      </c>
      <c r="GQ10" s="7">
        <v>34291.54</v>
      </c>
      <c r="GR10" s="7">
        <v>35338.61</v>
      </c>
      <c r="GS10" s="7">
        <v>36490.06</v>
      </c>
      <c r="GT10" s="7">
        <v>36665.120000000003</v>
      </c>
      <c r="GU10" s="7">
        <v>34639.72</v>
      </c>
      <c r="GV10" s="7">
        <v>36497.589999999997</v>
      </c>
      <c r="GW10" s="8">
        <v>35114.19</v>
      </c>
      <c r="GX10" s="7">
        <v>36312.559999999998</v>
      </c>
      <c r="GY10" s="7">
        <v>34703.35</v>
      </c>
      <c r="GZ10" s="7">
        <v>36199.51</v>
      </c>
      <c r="HA10" s="7">
        <v>37102.480529824999</v>
      </c>
      <c r="HB10" s="7">
        <v>35508.195999999996</v>
      </c>
      <c r="HC10" s="7">
        <v>34958.408000000003</v>
      </c>
      <c r="HD10" s="7">
        <v>37836.961000000003</v>
      </c>
      <c r="HE10" s="7">
        <v>35550.531660030996</v>
      </c>
      <c r="HF10" s="7">
        <v>36556.624684533992</v>
      </c>
      <c r="HG10" s="7">
        <v>35310.54330485301</v>
      </c>
      <c r="HH10" s="7">
        <v>38275.339549571989</v>
      </c>
      <c r="HI10" s="8">
        <v>36385.892773124004</v>
      </c>
      <c r="HJ10" s="7">
        <v>38808.221389211998</v>
      </c>
      <c r="HK10" s="7">
        <v>39287.867451107995</v>
      </c>
      <c r="HL10" s="7">
        <v>39579.088600160998</v>
      </c>
      <c r="HM10" s="7">
        <v>44172.190116281003</v>
      </c>
      <c r="HN10" s="7">
        <v>40257.447945840002</v>
      </c>
      <c r="HO10" s="7">
        <v>40049.133319469009</v>
      </c>
      <c r="HP10" s="7">
        <v>44274.506265564996</v>
      </c>
      <c r="HQ10" s="7">
        <v>40680.128237554993</v>
      </c>
      <c r="HR10" s="7">
        <v>42402.481211398001</v>
      </c>
      <c r="HS10" s="7">
        <v>47079.336040825001</v>
      </c>
      <c r="HT10" s="7">
        <v>43526.116713989999</v>
      </c>
      <c r="HU10" s="8">
        <v>43367.034891914998</v>
      </c>
      <c r="HV10" s="7">
        <v>42377.756064088993</v>
      </c>
      <c r="HW10" s="7">
        <v>36711.740895070994</v>
      </c>
      <c r="HX10" s="7">
        <v>36852.336526055995</v>
      </c>
      <c r="HY10" s="7">
        <v>36082.40132583501</v>
      </c>
      <c r="HZ10" s="7">
        <v>30093.398891925997</v>
      </c>
      <c r="IA10" s="7">
        <v>32518.187795681002</v>
      </c>
      <c r="IB10" s="7">
        <v>35703.416665623998</v>
      </c>
      <c r="IC10" s="7">
        <v>32542.823057683996</v>
      </c>
      <c r="ID10" s="7">
        <v>35708.692972118995</v>
      </c>
      <c r="IE10" s="7">
        <v>37490.299016600002</v>
      </c>
      <c r="IF10" s="7">
        <v>36540.791655124995</v>
      </c>
      <c r="IG10" s="8">
        <v>39153.533849596002</v>
      </c>
      <c r="IH10" s="7">
        <v>39409.292938443003</v>
      </c>
      <c r="II10" s="7">
        <v>40515.401134548003</v>
      </c>
      <c r="IJ10" s="7">
        <v>41279.796159853002</v>
      </c>
      <c r="IK10" s="7">
        <v>42518.703360742002</v>
      </c>
      <c r="IL10" s="7">
        <v>39077.887224277998</v>
      </c>
      <c r="IM10" s="7">
        <v>42534.380317924995</v>
      </c>
      <c r="IN10" s="7">
        <v>44208.221734901999</v>
      </c>
      <c r="IO10" s="7">
        <v>39345.025305415002</v>
      </c>
      <c r="IP10" s="7">
        <v>43879.906173714</v>
      </c>
      <c r="IQ10" s="7">
        <v>42950.260961970998</v>
      </c>
      <c r="IR10" s="7">
        <v>44082.695297901002</v>
      </c>
      <c r="IS10" s="8">
        <v>42458.231369889996</v>
      </c>
    </row>
    <row r="11" spans="1:253" ht="24" thickBot="1">
      <c r="A11" s="9" t="s">
        <v>30</v>
      </c>
      <c r="B11" s="10">
        <v>0</v>
      </c>
      <c r="C11" s="10">
        <v>0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1">
        <v>0</v>
      </c>
      <c r="N11" s="10">
        <v>0</v>
      </c>
      <c r="O11" s="10">
        <v>0</v>
      </c>
      <c r="P11" s="10">
        <v>0</v>
      </c>
      <c r="Q11" s="10">
        <v>0</v>
      </c>
      <c r="R11" s="10">
        <v>0</v>
      </c>
      <c r="S11" s="10">
        <v>0</v>
      </c>
      <c r="T11" s="10">
        <v>0</v>
      </c>
      <c r="U11" s="10">
        <v>0</v>
      </c>
      <c r="V11" s="10">
        <v>0</v>
      </c>
      <c r="W11" s="10">
        <v>0</v>
      </c>
      <c r="X11" s="10">
        <v>0</v>
      </c>
      <c r="Y11" s="11">
        <v>0</v>
      </c>
      <c r="Z11" s="10">
        <v>0</v>
      </c>
      <c r="AA11" s="10">
        <v>0</v>
      </c>
      <c r="AB11" s="10">
        <v>0</v>
      </c>
      <c r="AC11" s="10">
        <v>0</v>
      </c>
      <c r="AD11" s="10">
        <v>1115.8</v>
      </c>
      <c r="AE11" s="10">
        <v>1021.8</v>
      </c>
      <c r="AF11" s="10">
        <v>1327.7</v>
      </c>
      <c r="AG11" s="10">
        <v>1227.4000000000001</v>
      </c>
      <c r="AH11" s="10">
        <v>1108.3</v>
      </c>
      <c r="AI11" s="10">
        <v>1317.7</v>
      </c>
      <c r="AJ11" s="10">
        <v>1262.3</v>
      </c>
      <c r="AK11" s="11">
        <v>1247.9000000000001</v>
      </c>
      <c r="AL11" s="10">
        <v>1309.5</v>
      </c>
      <c r="AM11" s="10">
        <v>1232.8</v>
      </c>
      <c r="AN11" s="10">
        <v>1277.5999999999999</v>
      </c>
      <c r="AO11" s="10">
        <v>1573.2</v>
      </c>
      <c r="AP11" s="10">
        <v>1317.9</v>
      </c>
      <c r="AQ11" s="10">
        <v>1283.5999999999999</v>
      </c>
      <c r="AR11" s="10">
        <v>1510.7</v>
      </c>
      <c r="AS11" s="10">
        <v>1365.6</v>
      </c>
      <c r="AT11" s="10">
        <v>1302.5</v>
      </c>
      <c r="AU11" s="10">
        <v>1562.5</v>
      </c>
      <c r="AV11" s="10">
        <v>1527.7</v>
      </c>
      <c r="AW11" s="11">
        <v>1500.6</v>
      </c>
      <c r="AX11" s="10">
        <v>1625.7</v>
      </c>
      <c r="AY11" s="10">
        <v>1521.7</v>
      </c>
      <c r="AZ11" s="10">
        <v>1646.2</v>
      </c>
      <c r="BA11" s="10">
        <v>1908.1</v>
      </c>
      <c r="BB11" s="10">
        <v>1573.9</v>
      </c>
      <c r="BC11" s="10">
        <v>1565</v>
      </c>
      <c r="BD11" s="10">
        <v>2056.1</v>
      </c>
      <c r="BE11" s="10">
        <v>1628.8</v>
      </c>
      <c r="BF11" s="10">
        <v>1783.7</v>
      </c>
      <c r="BG11" s="10">
        <v>2061.1</v>
      </c>
      <c r="BH11" s="10">
        <v>1814.8</v>
      </c>
      <c r="BI11" s="11">
        <v>2042.3</v>
      </c>
      <c r="BJ11" s="10">
        <v>2157.1</v>
      </c>
      <c r="BK11" s="10">
        <v>2071.6</v>
      </c>
      <c r="BL11" s="10">
        <v>2078.5</v>
      </c>
      <c r="BM11" s="10">
        <v>2726.5</v>
      </c>
      <c r="BN11" s="10">
        <v>2104.8000000000002</v>
      </c>
      <c r="BO11" s="10">
        <v>2099.5</v>
      </c>
      <c r="BP11" s="10">
        <v>2444.9</v>
      </c>
      <c r="BQ11" s="10">
        <v>2158.3000000000002</v>
      </c>
      <c r="BR11" s="10">
        <v>2522.9</v>
      </c>
      <c r="BS11" s="10">
        <v>2681.2</v>
      </c>
      <c r="BT11" s="10">
        <v>2508.6</v>
      </c>
      <c r="BU11" s="11">
        <v>2757.4</v>
      </c>
      <c r="BV11" s="10">
        <v>2658.12</v>
      </c>
      <c r="BW11" s="10">
        <v>2693.81</v>
      </c>
      <c r="BX11" s="10">
        <v>2723.57</v>
      </c>
      <c r="BY11" s="10">
        <v>3526.96</v>
      </c>
      <c r="BZ11" s="10">
        <v>2568.5500000000002</v>
      </c>
      <c r="CA11" s="10">
        <v>2570.23</v>
      </c>
      <c r="CB11" s="10">
        <v>2796.44</v>
      </c>
      <c r="CC11" s="10">
        <v>2690.09</v>
      </c>
      <c r="CD11" s="10">
        <v>2674.21</v>
      </c>
      <c r="CE11" s="10">
        <v>2974.65</v>
      </c>
      <c r="CF11" s="10">
        <v>2757.6</v>
      </c>
      <c r="CG11" s="11">
        <v>2775.4</v>
      </c>
      <c r="CH11" s="10">
        <v>2826.5</v>
      </c>
      <c r="CI11" s="10">
        <v>2768.2</v>
      </c>
      <c r="CJ11" s="10">
        <v>2634.2</v>
      </c>
      <c r="CK11" s="10">
        <v>3313.7</v>
      </c>
      <c r="CL11" s="10">
        <v>2697.4</v>
      </c>
      <c r="CM11" s="10">
        <v>2601.6999999999998</v>
      </c>
      <c r="CN11" s="10">
        <v>2839</v>
      </c>
      <c r="CO11" s="10">
        <v>2704.7</v>
      </c>
      <c r="CP11" s="10">
        <v>2850.7</v>
      </c>
      <c r="CQ11" s="10">
        <v>3080.8</v>
      </c>
      <c r="CR11" s="10">
        <v>3083.5</v>
      </c>
      <c r="CS11" s="11">
        <v>2885.4</v>
      </c>
      <c r="CT11" s="10">
        <v>3230.4</v>
      </c>
      <c r="CU11" s="10">
        <v>3109.9</v>
      </c>
      <c r="CV11" s="10">
        <v>2763.9</v>
      </c>
      <c r="CW11" s="10">
        <v>3899.8</v>
      </c>
      <c r="CX11" s="10">
        <v>2956.3</v>
      </c>
      <c r="CY11" s="10">
        <v>2824.2</v>
      </c>
      <c r="CZ11" s="10">
        <v>3026.5</v>
      </c>
      <c r="DA11" s="10">
        <v>2685.5</v>
      </c>
      <c r="DB11" s="10">
        <v>2671.3</v>
      </c>
      <c r="DC11" s="10">
        <v>3065.2</v>
      </c>
      <c r="DD11" s="10">
        <v>2532.8000000000002</v>
      </c>
      <c r="DE11" s="11">
        <v>2475.3000000000002</v>
      </c>
      <c r="DF11" s="10">
        <v>2287.1999999999998</v>
      </c>
      <c r="DG11" s="10">
        <v>2134.8000000000002</v>
      </c>
      <c r="DH11" s="10">
        <v>2000.6</v>
      </c>
      <c r="DI11" s="10">
        <v>2261.3000000000002</v>
      </c>
      <c r="DJ11" s="10">
        <v>1797</v>
      </c>
      <c r="DK11" s="10">
        <v>1531</v>
      </c>
      <c r="DL11" s="10">
        <v>1649.9</v>
      </c>
      <c r="DM11" s="10">
        <v>1491.1</v>
      </c>
      <c r="DN11" s="10">
        <v>1436.8</v>
      </c>
      <c r="DO11" s="10">
        <v>1757.3</v>
      </c>
      <c r="DP11" s="10">
        <v>1410.7</v>
      </c>
      <c r="DQ11" s="11">
        <v>1553.7</v>
      </c>
      <c r="DR11" s="10">
        <v>1614</v>
      </c>
      <c r="DS11" s="10">
        <v>1580</v>
      </c>
      <c r="DT11" s="10">
        <v>1712.7</v>
      </c>
      <c r="DU11" s="10">
        <v>1514.7</v>
      </c>
      <c r="DV11" s="10">
        <v>1427.4</v>
      </c>
      <c r="DW11" s="10">
        <v>1528</v>
      </c>
      <c r="DX11" s="10">
        <v>1427.6</v>
      </c>
      <c r="DY11" s="10">
        <v>1566.1</v>
      </c>
      <c r="DZ11" s="10">
        <v>1505</v>
      </c>
      <c r="EA11" s="10">
        <v>1114.4000000000001</v>
      </c>
      <c r="EB11" s="10">
        <v>1058.4000000000001</v>
      </c>
      <c r="EC11" s="11">
        <v>967</v>
      </c>
      <c r="ED11" s="10">
        <v>1073.3399999999999</v>
      </c>
      <c r="EE11" s="10">
        <v>1165.1099999999999</v>
      </c>
      <c r="EF11" s="10">
        <v>993.82</v>
      </c>
      <c r="EG11" s="10">
        <v>1166.83</v>
      </c>
      <c r="EH11" s="10">
        <v>954.91</v>
      </c>
      <c r="EI11" s="10">
        <v>951.53</v>
      </c>
      <c r="EJ11" s="10">
        <v>1141.6600000000001</v>
      </c>
      <c r="EK11" s="10">
        <v>1090.31</v>
      </c>
      <c r="EL11" s="10">
        <v>997.31</v>
      </c>
      <c r="EM11" s="10">
        <v>1092.8</v>
      </c>
      <c r="EN11" s="10">
        <v>1217.797</v>
      </c>
      <c r="EO11" s="11">
        <v>1006.306</v>
      </c>
      <c r="EP11" s="10">
        <v>1412.037</v>
      </c>
      <c r="EQ11" s="10">
        <v>1324.7809999999999</v>
      </c>
      <c r="ER11" s="10">
        <v>1095.701</v>
      </c>
      <c r="ES11" s="10">
        <v>1249.856</v>
      </c>
      <c r="ET11" s="10">
        <v>1143.9390000000001</v>
      </c>
      <c r="EU11" s="10">
        <v>968.22400000000005</v>
      </c>
      <c r="EV11" s="10">
        <v>1093.0170000000001</v>
      </c>
      <c r="EW11" s="10">
        <v>1184.6610000000001</v>
      </c>
      <c r="EX11" s="10">
        <v>1005.081</v>
      </c>
      <c r="EY11" s="10">
        <v>1250.0440000000001</v>
      </c>
      <c r="EZ11" s="10">
        <v>1057.6780000000001</v>
      </c>
      <c r="FA11" s="11">
        <v>930.39800000000002</v>
      </c>
      <c r="FB11" s="10">
        <v>1277.3927339099998</v>
      </c>
      <c r="FC11" s="10">
        <v>1084.9896331</v>
      </c>
      <c r="FD11" s="10">
        <v>916.90012808000006</v>
      </c>
      <c r="FE11" s="10">
        <v>1062.3346374800001</v>
      </c>
      <c r="FF11" s="10">
        <v>1047.3579245299998</v>
      </c>
      <c r="FG11" s="10">
        <v>955.33469164000019</v>
      </c>
      <c r="FH11" s="10">
        <v>1163.9631506000001</v>
      </c>
      <c r="FI11" s="10">
        <v>1088.6616345</v>
      </c>
      <c r="FJ11" s="10">
        <v>1092.8973336899999</v>
      </c>
      <c r="FK11" s="10">
        <v>1042.3874918900001</v>
      </c>
      <c r="FL11" s="10">
        <v>1098.91937061</v>
      </c>
      <c r="FM11" s="11">
        <v>925.70216620999986</v>
      </c>
      <c r="FN11" s="10">
        <v>1320.9090000000001</v>
      </c>
      <c r="FO11" s="10">
        <v>1086.2532538900002</v>
      </c>
      <c r="FP11" s="10">
        <v>1105.26749991</v>
      </c>
      <c r="FQ11" s="10">
        <v>1580.8698512799999</v>
      </c>
      <c r="FR11" s="10">
        <v>1624.7529999999999</v>
      </c>
      <c r="FS11" s="10">
        <v>1649.835</v>
      </c>
      <c r="FT11" s="10">
        <v>1930.8309999999999</v>
      </c>
      <c r="FU11" s="10">
        <v>2056.1550000000002</v>
      </c>
      <c r="FV11" s="10">
        <v>2037.2339999999999</v>
      </c>
      <c r="FW11" s="10">
        <v>1856.0809999999999</v>
      </c>
      <c r="FX11" s="10">
        <v>1825.5650000000001</v>
      </c>
      <c r="FY11" s="11">
        <v>1950.556</v>
      </c>
      <c r="FZ11" s="10">
        <v>1977.7045614099998</v>
      </c>
      <c r="GA11" s="10">
        <v>1905.2385078</v>
      </c>
      <c r="GB11" s="10">
        <v>2536.1442082100002</v>
      </c>
      <c r="GC11" s="10">
        <v>2012.7963989200002</v>
      </c>
      <c r="GD11" s="10">
        <v>1950.4312915200001</v>
      </c>
      <c r="GE11" s="10">
        <v>2246.4820590699997</v>
      </c>
      <c r="GF11" s="10">
        <v>2116.8147457199993</v>
      </c>
      <c r="GG11" s="10">
        <v>2026.2912657899999</v>
      </c>
      <c r="GH11" s="10">
        <v>2567.50530067</v>
      </c>
      <c r="GI11" s="10">
        <v>2248.3924724339995</v>
      </c>
      <c r="GJ11" s="10">
        <v>2276.4331524999993</v>
      </c>
      <c r="GK11" s="11">
        <v>2440.1251018799999</v>
      </c>
      <c r="GL11" s="10">
        <v>2279.864</v>
      </c>
      <c r="GM11" s="10">
        <v>2390.1790000000001</v>
      </c>
      <c r="GN11" s="10">
        <v>2983.2020000000002</v>
      </c>
      <c r="GO11" s="10">
        <v>2370.2550000000001</v>
      </c>
      <c r="GP11" s="10">
        <v>2299.4499999999998</v>
      </c>
      <c r="GQ11" s="10">
        <v>2549.4589999999998</v>
      </c>
      <c r="GR11" s="10">
        <v>2463.81</v>
      </c>
      <c r="GS11" s="10">
        <v>2388.4749999999999</v>
      </c>
      <c r="GT11" s="10">
        <v>2868.002</v>
      </c>
      <c r="GU11" s="10">
        <v>2597.317</v>
      </c>
      <c r="GV11" s="10">
        <v>2667.4479999999999</v>
      </c>
      <c r="GW11" s="11">
        <v>2765.2539999999999</v>
      </c>
      <c r="GX11" s="10">
        <v>2713.4359542409093</v>
      </c>
      <c r="GY11" s="10">
        <v>2974.0564719609083</v>
      </c>
      <c r="GZ11" s="10">
        <v>3405.0147911763643</v>
      </c>
      <c r="HA11" s="10">
        <v>2677.7852071309094</v>
      </c>
      <c r="HB11" s="10">
        <v>2643.6130346990913</v>
      </c>
      <c r="HC11" s="10">
        <v>2845.8391134518188</v>
      </c>
      <c r="HD11" s="10">
        <v>2603.2451048799999</v>
      </c>
      <c r="HE11" s="10">
        <v>2684.8341126290911</v>
      </c>
      <c r="HF11" s="10">
        <v>3074.4438392672723</v>
      </c>
      <c r="HG11" s="10">
        <v>2773.8023858227275</v>
      </c>
      <c r="HH11" s="10">
        <v>3013.2654859790905</v>
      </c>
      <c r="HI11" s="11">
        <v>2996.4813658372727</v>
      </c>
      <c r="HJ11" s="10">
        <v>3005.4453679263643</v>
      </c>
      <c r="HK11" s="10">
        <v>2909.0739867827274</v>
      </c>
      <c r="HL11" s="10">
        <v>3403.2829999999999</v>
      </c>
      <c r="HM11" s="10">
        <v>2597.6842693136364</v>
      </c>
      <c r="HN11" s="10">
        <v>2494.2403636309095</v>
      </c>
      <c r="HO11" s="10">
        <v>2144.0894383372724</v>
      </c>
      <c r="HP11" s="10">
        <v>1478.96</v>
      </c>
      <c r="HQ11" s="10">
        <v>1367.239</v>
      </c>
      <c r="HR11" s="10">
        <v>1420.402</v>
      </c>
      <c r="HS11" s="10">
        <v>1495.588</v>
      </c>
      <c r="HT11" s="10">
        <v>1472.7410000000002</v>
      </c>
      <c r="HU11" s="11">
        <v>1343.894</v>
      </c>
      <c r="HV11" s="10">
        <v>1676.995452895454</v>
      </c>
      <c r="HW11" s="10">
        <v>1487.4869751418182</v>
      </c>
      <c r="HX11" s="10">
        <v>1277.6125842000456</v>
      </c>
      <c r="HY11" s="10">
        <v>1715.3032970581817</v>
      </c>
      <c r="HZ11" s="10">
        <v>1396.1650629172725</v>
      </c>
      <c r="IA11" s="10">
        <v>1356.1319690990911</v>
      </c>
      <c r="IB11" s="10">
        <v>2122.2890564627273</v>
      </c>
      <c r="IC11" s="10">
        <v>1683.074040970909</v>
      </c>
      <c r="ID11" s="10">
        <v>1238.3215497399999</v>
      </c>
      <c r="IE11" s="10">
        <v>1614.2595534663631</v>
      </c>
      <c r="IF11" s="10">
        <v>1299.8497572327274</v>
      </c>
      <c r="IG11" s="11">
        <v>1231.5476032527274</v>
      </c>
      <c r="IH11" s="10">
        <v>1339.2470000000001</v>
      </c>
      <c r="II11" s="10">
        <v>1286.2459999999999</v>
      </c>
      <c r="IJ11" s="10">
        <v>1296.8910000000001</v>
      </c>
      <c r="IK11" s="10">
        <v>1433.809</v>
      </c>
      <c r="IL11" s="10">
        <v>1244.7629999999999</v>
      </c>
      <c r="IM11" s="10">
        <v>1391.3530000000001</v>
      </c>
      <c r="IN11" s="10">
        <v>2113.2629999999999</v>
      </c>
      <c r="IO11" s="10">
        <v>2480.2670009072904</v>
      </c>
      <c r="IP11" s="10">
        <v>3171.04</v>
      </c>
      <c r="IQ11" s="10">
        <v>2280.1519999999996</v>
      </c>
      <c r="IR11" s="10">
        <v>2111.0467100372516</v>
      </c>
      <c r="IS11" s="11">
        <v>2743.8816646372702</v>
      </c>
    </row>
    <row r="12" spans="1:253">
      <c r="A12" s="6" t="s">
        <v>31</v>
      </c>
      <c r="B12" s="7">
        <v>0</v>
      </c>
      <c r="C12" s="7">
        <v>0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7">
        <v>0</v>
      </c>
      <c r="R12" s="7">
        <v>0</v>
      </c>
      <c r="S12" s="7">
        <v>0</v>
      </c>
      <c r="T12" s="7">
        <v>0</v>
      </c>
      <c r="U12" s="7">
        <v>0</v>
      </c>
      <c r="V12" s="7">
        <v>0</v>
      </c>
      <c r="W12" s="7">
        <v>0</v>
      </c>
      <c r="X12" s="7">
        <v>0</v>
      </c>
      <c r="Y12" s="7">
        <v>0</v>
      </c>
      <c r="Z12" s="7">
        <v>0</v>
      </c>
      <c r="AA12" s="7">
        <v>0</v>
      </c>
      <c r="AB12" s="7">
        <v>0</v>
      </c>
      <c r="AC12" s="7">
        <v>0</v>
      </c>
      <c r="AD12" s="7">
        <v>0</v>
      </c>
      <c r="AE12" s="7">
        <v>0</v>
      </c>
      <c r="AF12" s="7">
        <v>0</v>
      </c>
      <c r="AG12" s="7">
        <v>0</v>
      </c>
      <c r="AH12" s="7">
        <v>0</v>
      </c>
      <c r="AI12" s="7">
        <v>0</v>
      </c>
      <c r="AJ12" s="7">
        <v>0</v>
      </c>
      <c r="AK12" s="7">
        <v>0</v>
      </c>
      <c r="AL12" s="7">
        <v>0</v>
      </c>
      <c r="AM12" s="7">
        <v>0</v>
      </c>
      <c r="AN12" s="7">
        <v>0</v>
      </c>
      <c r="AO12" s="7">
        <v>0</v>
      </c>
      <c r="AP12" s="7">
        <v>0</v>
      </c>
      <c r="AQ12" s="7">
        <v>0</v>
      </c>
      <c r="AR12" s="7">
        <v>0</v>
      </c>
      <c r="AS12" s="7">
        <v>0</v>
      </c>
      <c r="AT12" s="7">
        <v>0</v>
      </c>
      <c r="AU12" s="7">
        <v>0</v>
      </c>
      <c r="AV12" s="7">
        <v>0</v>
      </c>
      <c r="AW12" s="7">
        <v>0</v>
      </c>
      <c r="AX12" s="7">
        <v>0</v>
      </c>
      <c r="AY12" s="7">
        <v>0</v>
      </c>
      <c r="AZ12" s="7">
        <v>0</v>
      </c>
      <c r="BA12" s="7">
        <v>0</v>
      </c>
      <c r="BB12" s="7">
        <v>0</v>
      </c>
      <c r="BC12" s="7">
        <v>0</v>
      </c>
      <c r="BD12" s="7">
        <v>0</v>
      </c>
      <c r="BE12" s="7">
        <v>0</v>
      </c>
      <c r="BF12" s="7">
        <v>0</v>
      </c>
      <c r="BG12" s="7">
        <v>0</v>
      </c>
      <c r="BH12" s="7">
        <v>0</v>
      </c>
      <c r="BI12" s="7">
        <v>0</v>
      </c>
      <c r="BJ12" s="7">
        <v>0</v>
      </c>
      <c r="BK12" s="7">
        <v>0</v>
      </c>
      <c r="BL12" s="7">
        <v>0</v>
      </c>
      <c r="BM12" s="7">
        <v>0</v>
      </c>
      <c r="BN12" s="7">
        <v>0</v>
      </c>
      <c r="BO12" s="7">
        <v>0</v>
      </c>
      <c r="BP12" s="7">
        <v>0</v>
      </c>
      <c r="BQ12" s="7">
        <v>0</v>
      </c>
      <c r="BR12" s="7">
        <v>0</v>
      </c>
      <c r="BS12" s="7">
        <v>0</v>
      </c>
      <c r="BT12" s="7">
        <v>0</v>
      </c>
      <c r="BU12" s="7">
        <v>0</v>
      </c>
      <c r="BV12" s="7">
        <v>0</v>
      </c>
      <c r="BW12" s="7">
        <v>0</v>
      </c>
      <c r="BX12" s="7">
        <v>0</v>
      </c>
      <c r="BY12" s="7">
        <v>0</v>
      </c>
      <c r="BZ12" s="7">
        <v>0</v>
      </c>
      <c r="CA12" s="7">
        <v>0</v>
      </c>
      <c r="CB12" s="7">
        <v>0</v>
      </c>
      <c r="CC12" s="7">
        <v>0</v>
      </c>
      <c r="CD12" s="7">
        <v>0</v>
      </c>
      <c r="CE12" s="7">
        <v>0</v>
      </c>
      <c r="CF12" s="7">
        <v>0</v>
      </c>
      <c r="CG12" s="7">
        <v>0</v>
      </c>
      <c r="CH12" s="7">
        <v>0</v>
      </c>
      <c r="CI12" s="7">
        <v>0</v>
      </c>
      <c r="CJ12" s="7">
        <v>0</v>
      </c>
      <c r="CK12" s="7">
        <v>0</v>
      </c>
      <c r="CL12" s="7">
        <v>0</v>
      </c>
      <c r="CM12" s="7">
        <v>0</v>
      </c>
      <c r="CN12" s="7">
        <v>0</v>
      </c>
      <c r="CO12" s="7">
        <v>0</v>
      </c>
      <c r="CP12" s="7">
        <v>0</v>
      </c>
      <c r="CQ12" s="7">
        <v>0</v>
      </c>
      <c r="CR12" s="7">
        <v>0</v>
      </c>
      <c r="CS12" s="7">
        <v>0</v>
      </c>
      <c r="CT12" s="7">
        <v>0</v>
      </c>
      <c r="CU12" s="7">
        <v>0</v>
      </c>
      <c r="CV12" s="7">
        <v>0</v>
      </c>
      <c r="CW12" s="7">
        <v>0</v>
      </c>
      <c r="CX12" s="7">
        <v>0</v>
      </c>
      <c r="CY12" s="7">
        <v>0</v>
      </c>
      <c r="CZ12" s="7">
        <v>0</v>
      </c>
      <c r="DA12" s="7">
        <v>0</v>
      </c>
      <c r="DB12" s="7">
        <v>0</v>
      </c>
      <c r="DC12" s="7">
        <v>0</v>
      </c>
      <c r="DD12" s="7">
        <v>0</v>
      </c>
      <c r="DE12" s="7">
        <v>0</v>
      </c>
      <c r="DF12" s="7">
        <v>0</v>
      </c>
      <c r="DG12" s="7">
        <v>0</v>
      </c>
      <c r="DH12" s="7">
        <v>0</v>
      </c>
      <c r="DI12" s="7">
        <v>0</v>
      </c>
      <c r="DJ12" s="7">
        <v>0</v>
      </c>
      <c r="DK12" s="7">
        <v>0</v>
      </c>
      <c r="DL12" s="7">
        <v>0</v>
      </c>
      <c r="DM12" s="7">
        <v>0</v>
      </c>
      <c r="DN12" s="7">
        <v>0</v>
      </c>
      <c r="DO12" s="7">
        <v>0</v>
      </c>
      <c r="DP12" s="7">
        <v>0</v>
      </c>
      <c r="DQ12" s="7">
        <v>0</v>
      </c>
      <c r="DR12" s="7">
        <v>0</v>
      </c>
      <c r="DS12" s="7">
        <v>0</v>
      </c>
      <c r="DT12" s="7">
        <v>0</v>
      </c>
      <c r="DU12" s="7">
        <v>0</v>
      </c>
      <c r="DV12" s="7">
        <v>0</v>
      </c>
      <c r="DW12" s="7">
        <v>0</v>
      </c>
      <c r="DX12" s="7">
        <v>0</v>
      </c>
      <c r="DY12" s="7">
        <v>0</v>
      </c>
      <c r="DZ12" s="7">
        <v>0</v>
      </c>
      <c r="EA12" s="7">
        <v>0</v>
      </c>
      <c r="EB12" s="7">
        <v>0</v>
      </c>
      <c r="EC12" s="7">
        <v>0</v>
      </c>
      <c r="ED12" s="7">
        <v>0</v>
      </c>
      <c r="EE12" s="7">
        <v>0</v>
      </c>
      <c r="EF12" s="7">
        <v>0</v>
      </c>
      <c r="EG12" s="7">
        <v>0</v>
      </c>
      <c r="EH12" s="7">
        <v>0</v>
      </c>
      <c r="EI12" s="7">
        <v>0</v>
      </c>
      <c r="EJ12" s="7">
        <v>0</v>
      </c>
      <c r="EK12" s="7">
        <v>0</v>
      </c>
      <c r="EL12" s="7">
        <v>0</v>
      </c>
      <c r="EM12" s="7">
        <v>0</v>
      </c>
      <c r="EN12" s="7">
        <v>0</v>
      </c>
      <c r="EO12" s="7">
        <v>0</v>
      </c>
      <c r="EP12" s="7">
        <v>0</v>
      </c>
      <c r="EQ12" s="7">
        <v>0</v>
      </c>
      <c r="ER12" s="7">
        <v>0</v>
      </c>
      <c r="ES12" s="7">
        <v>0</v>
      </c>
      <c r="ET12" s="7">
        <v>0</v>
      </c>
      <c r="EU12" s="7">
        <v>0</v>
      </c>
      <c r="EV12" s="7">
        <v>0</v>
      </c>
      <c r="EW12" s="7">
        <v>0</v>
      </c>
      <c r="EX12" s="7">
        <v>0</v>
      </c>
      <c r="EY12" s="7">
        <v>0</v>
      </c>
      <c r="EZ12" s="7">
        <v>0</v>
      </c>
      <c r="FA12" s="7">
        <v>0</v>
      </c>
      <c r="FB12" s="7">
        <v>0</v>
      </c>
      <c r="FC12" s="7">
        <v>0</v>
      </c>
      <c r="FD12" s="7">
        <v>0</v>
      </c>
      <c r="FE12" s="7">
        <v>0</v>
      </c>
      <c r="FF12" s="7">
        <v>0</v>
      </c>
      <c r="FG12" s="7">
        <v>0</v>
      </c>
      <c r="FH12" s="7">
        <v>0</v>
      </c>
      <c r="FI12" s="7">
        <v>0</v>
      </c>
      <c r="FJ12" s="7">
        <v>0</v>
      </c>
      <c r="FK12" s="7">
        <v>0</v>
      </c>
      <c r="FL12" s="7">
        <v>0</v>
      </c>
      <c r="FM12" s="7">
        <v>0</v>
      </c>
      <c r="FN12" s="7">
        <v>0</v>
      </c>
      <c r="FO12" s="7">
        <v>0</v>
      </c>
      <c r="FP12" s="7">
        <v>0</v>
      </c>
      <c r="FQ12" s="7">
        <v>0</v>
      </c>
      <c r="FR12" s="7">
        <v>0</v>
      </c>
      <c r="FS12" s="7">
        <v>0</v>
      </c>
      <c r="FT12" s="7">
        <v>0</v>
      </c>
      <c r="FU12" s="7">
        <v>0</v>
      </c>
      <c r="FV12" s="7">
        <v>0</v>
      </c>
      <c r="FW12" s="7">
        <v>0</v>
      </c>
      <c r="FX12" s="7">
        <v>0</v>
      </c>
      <c r="FY12" s="7">
        <v>0</v>
      </c>
      <c r="FZ12" s="7">
        <v>0</v>
      </c>
      <c r="GA12" s="7">
        <v>0</v>
      </c>
      <c r="GB12" s="7">
        <v>0</v>
      </c>
      <c r="GC12" s="7">
        <v>0</v>
      </c>
      <c r="GD12" s="7">
        <v>0</v>
      </c>
      <c r="GE12" s="7">
        <v>0</v>
      </c>
      <c r="GF12" s="7">
        <v>0</v>
      </c>
      <c r="GG12" s="7">
        <v>0</v>
      </c>
      <c r="GH12" s="7">
        <v>0</v>
      </c>
      <c r="GI12" s="7">
        <v>0</v>
      </c>
      <c r="GJ12" s="7">
        <v>0</v>
      </c>
      <c r="GK12" s="7">
        <v>0</v>
      </c>
      <c r="GL12" s="7">
        <v>0</v>
      </c>
      <c r="GM12" s="7">
        <v>0</v>
      </c>
      <c r="GN12" s="7">
        <v>0</v>
      </c>
      <c r="GO12" s="7">
        <v>0</v>
      </c>
      <c r="GP12" s="7">
        <v>0</v>
      </c>
      <c r="GQ12" s="7">
        <v>0</v>
      </c>
      <c r="GR12" s="7">
        <v>0</v>
      </c>
      <c r="GS12" s="7">
        <v>0</v>
      </c>
      <c r="GT12" s="7">
        <v>0</v>
      </c>
      <c r="GU12" s="7">
        <v>0</v>
      </c>
      <c r="GV12" s="7">
        <v>0</v>
      </c>
      <c r="GW12" s="7">
        <v>0</v>
      </c>
      <c r="GX12" s="7">
        <v>0</v>
      </c>
      <c r="GY12" s="7">
        <v>0</v>
      </c>
      <c r="GZ12" s="7">
        <v>0</v>
      </c>
      <c r="HA12" s="7">
        <v>0</v>
      </c>
      <c r="HB12" s="7">
        <v>0</v>
      </c>
      <c r="HC12" s="7">
        <v>0</v>
      </c>
      <c r="HD12" s="7">
        <v>0</v>
      </c>
      <c r="HE12" s="7">
        <v>0</v>
      </c>
      <c r="HF12" s="7">
        <v>0</v>
      </c>
      <c r="HG12" s="7">
        <v>0</v>
      </c>
      <c r="HH12" s="7">
        <v>0</v>
      </c>
      <c r="HI12" s="7">
        <v>0</v>
      </c>
      <c r="HJ12" s="7">
        <v>0</v>
      </c>
      <c r="HK12" s="7">
        <v>0</v>
      </c>
      <c r="HL12" s="7">
        <v>0</v>
      </c>
      <c r="HM12" s="7">
        <v>0</v>
      </c>
      <c r="HN12" s="7">
        <v>0</v>
      </c>
      <c r="HO12" s="7">
        <v>0</v>
      </c>
      <c r="HP12" s="7">
        <v>0</v>
      </c>
      <c r="HQ12" s="7">
        <v>0</v>
      </c>
      <c r="HR12" s="7">
        <v>0</v>
      </c>
      <c r="HS12" s="7">
        <v>0</v>
      </c>
      <c r="HT12" s="7">
        <v>0</v>
      </c>
      <c r="HU12" s="7">
        <v>0</v>
      </c>
      <c r="HV12" s="7">
        <v>0</v>
      </c>
      <c r="HW12" s="7">
        <v>0</v>
      </c>
      <c r="HX12" s="7">
        <v>0</v>
      </c>
      <c r="HY12" s="7">
        <v>0</v>
      </c>
      <c r="HZ12" s="7">
        <v>0</v>
      </c>
      <c r="IA12" s="7">
        <v>0</v>
      </c>
      <c r="IB12" s="7">
        <v>0</v>
      </c>
      <c r="IC12" s="7">
        <v>0</v>
      </c>
      <c r="ID12" s="7">
        <v>0</v>
      </c>
      <c r="IE12" s="7">
        <v>0</v>
      </c>
      <c r="IF12" s="7">
        <v>0</v>
      </c>
      <c r="IG12" s="7">
        <v>0</v>
      </c>
      <c r="IH12" s="7">
        <v>0</v>
      </c>
      <c r="II12" s="7">
        <v>0</v>
      </c>
      <c r="IJ12" s="7">
        <v>0</v>
      </c>
      <c r="IK12" s="7">
        <v>0</v>
      </c>
      <c r="IL12" s="7">
        <v>0</v>
      </c>
      <c r="IM12" s="7">
        <v>0</v>
      </c>
      <c r="IN12" s="7">
        <v>0</v>
      </c>
      <c r="IO12" s="7">
        <v>0</v>
      </c>
      <c r="IP12" s="7">
        <v>0</v>
      </c>
      <c r="IQ12" s="7">
        <v>0</v>
      </c>
      <c r="IR12" s="7">
        <v>0</v>
      </c>
      <c r="IS12" s="7">
        <v>0</v>
      </c>
    </row>
    <row r="13" spans="1:253">
      <c r="A13" s="12" t="s">
        <v>32</v>
      </c>
      <c r="B13" s="13">
        <v>248</v>
      </c>
      <c r="C13" s="13">
        <v>275.10000000000002</v>
      </c>
      <c r="D13" s="13">
        <v>296.89999999999998</v>
      </c>
      <c r="E13" s="13">
        <v>287.2</v>
      </c>
      <c r="F13" s="13">
        <v>286.7</v>
      </c>
      <c r="G13" s="13">
        <v>332.3</v>
      </c>
      <c r="H13" s="13">
        <v>292.3</v>
      </c>
      <c r="I13" s="13">
        <v>315.3</v>
      </c>
      <c r="J13" s="13">
        <v>338.1</v>
      </c>
      <c r="K13" s="13">
        <v>357.8</v>
      </c>
      <c r="L13" s="13">
        <v>395.4</v>
      </c>
      <c r="M13" s="14">
        <v>355</v>
      </c>
      <c r="N13" s="13">
        <v>355.1</v>
      </c>
      <c r="O13" s="13">
        <v>333.9</v>
      </c>
      <c r="P13" s="13">
        <v>312.7</v>
      </c>
      <c r="Q13" s="13">
        <v>317.7</v>
      </c>
      <c r="R13" s="13">
        <v>259.2</v>
      </c>
      <c r="S13" s="13">
        <v>305.5</v>
      </c>
      <c r="T13" s="13">
        <v>294.10000000000002</v>
      </c>
      <c r="U13" s="13">
        <v>313.60000000000002</v>
      </c>
      <c r="V13" s="13">
        <v>298.7</v>
      </c>
      <c r="W13" s="13">
        <v>305.7</v>
      </c>
      <c r="X13" s="13">
        <v>284.89999999999998</v>
      </c>
      <c r="Y13" s="14">
        <v>309.8</v>
      </c>
      <c r="Z13" s="13">
        <v>307.89999999999998</v>
      </c>
      <c r="AA13" s="13">
        <v>299</v>
      </c>
      <c r="AB13" s="13">
        <v>518.29999999999995</v>
      </c>
      <c r="AC13" s="13">
        <v>315.3</v>
      </c>
      <c r="AD13" s="13">
        <v>241.9</v>
      </c>
      <c r="AE13" s="13">
        <v>352.7</v>
      </c>
      <c r="AF13" s="13">
        <v>283.3</v>
      </c>
      <c r="AG13" s="13">
        <v>253.5</v>
      </c>
      <c r="AH13" s="13">
        <v>293.89999999999998</v>
      </c>
      <c r="AI13" s="13">
        <v>285.39999999999998</v>
      </c>
      <c r="AJ13" s="13">
        <v>312.5</v>
      </c>
      <c r="AK13" s="14">
        <v>317.7</v>
      </c>
      <c r="AL13" s="13">
        <v>290.10000000000002</v>
      </c>
      <c r="AM13" s="13">
        <v>285.89999999999998</v>
      </c>
      <c r="AN13" s="13">
        <v>315.8</v>
      </c>
      <c r="AO13" s="13">
        <v>292.39999999999998</v>
      </c>
      <c r="AP13" s="13">
        <v>297</v>
      </c>
      <c r="AQ13" s="13">
        <v>336.4</v>
      </c>
      <c r="AR13" s="13">
        <v>360</v>
      </c>
      <c r="AS13" s="13">
        <v>298.3</v>
      </c>
      <c r="AT13" s="13">
        <v>338.6</v>
      </c>
      <c r="AU13" s="13">
        <v>353</v>
      </c>
      <c r="AV13" s="13">
        <v>319.7</v>
      </c>
      <c r="AW13" s="14">
        <v>388.7</v>
      </c>
      <c r="AX13" s="13">
        <v>337.8</v>
      </c>
      <c r="AY13" s="13">
        <v>347.7</v>
      </c>
      <c r="AZ13" s="13">
        <v>376.4</v>
      </c>
      <c r="BA13" s="13">
        <v>347.3</v>
      </c>
      <c r="BB13" s="13">
        <v>347.9</v>
      </c>
      <c r="BC13" s="13">
        <v>486.5</v>
      </c>
      <c r="BD13" s="13">
        <v>362.2</v>
      </c>
      <c r="BE13" s="13">
        <v>378.1</v>
      </c>
      <c r="BF13" s="13">
        <v>452.7</v>
      </c>
      <c r="BG13" s="13">
        <v>384.6</v>
      </c>
      <c r="BH13" s="13">
        <v>439.5</v>
      </c>
      <c r="BI13" s="14">
        <v>491.6</v>
      </c>
      <c r="BJ13" s="13">
        <v>441.7</v>
      </c>
      <c r="BK13" s="13">
        <v>412.5</v>
      </c>
      <c r="BL13" s="13">
        <v>487.6</v>
      </c>
      <c r="BM13" s="13">
        <v>415.8</v>
      </c>
      <c r="BN13" s="13">
        <v>385.4</v>
      </c>
      <c r="BO13" s="13">
        <v>470.9</v>
      </c>
      <c r="BP13" s="13">
        <v>357.6</v>
      </c>
      <c r="BQ13" s="13">
        <v>429.3</v>
      </c>
      <c r="BR13" s="13">
        <v>454.3</v>
      </c>
      <c r="BS13" s="13">
        <v>451.9</v>
      </c>
      <c r="BT13" s="13">
        <v>503.1</v>
      </c>
      <c r="BU13" s="14">
        <v>473.8</v>
      </c>
      <c r="BV13" s="13">
        <v>404.32</v>
      </c>
      <c r="BW13" s="13">
        <v>408.17</v>
      </c>
      <c r="BX13" s="13">
        <v>520.16999999999996</v>
      </c>
      <c r="BY13" s="13">
        <v>412.02</v>
      </c>
      <c r="BZ13" s="13">
        <v>398.78</v>
      </c>
      <c r="CA13" s="13">
        <v>447.15</v>
      </c>
      <c r="CB13" s="13">
        <v>425.62</v>
      </c>
      <c r="CC13" s="13">
        <v>481.94</v>
      </c>
      <c r="CD13" s="13">
        <v>411.64</v>
      </c>
      <c r="CE13" s="13">
        <v>450.45</v>
      </c>
      <c r="CF13" s="13">
        <v>442.11</v>
      </c>
      <c r="CG13" s="14">
        <v>483.3</v>
      </c>
      <c r="CH13" s="13">
        <v>482.4</v>
      </c>
      <c r="CI13" s="13">
        <v>430.2</v>
      </c>
      <c r="CJ13" s="13">
        <v>424.3</v>
      </c>
      <c r="CK13" s="13">
        <v>391.2</v>
      </c>
      <c r="CL13" s="13">
        <v>358.2</v>
      </c>
      <c r="CM13" s="13">
        <v>377.1</v>
      </c>
      <c r="CN13" s="13">
        <v>359.5</v>
      </c>
      <c r="CO13" s="13">
        <v>353</v>
      </c>
      <c r="CP13" s="13">
        <v>391.3</v>
      </c>
      <c r="CQ13" s="13">
        <v>376.7</v>
      </c>
      <c r="CR13" s="13">
        <v>386</v>
      </c>
      <c r="CS13" s="14">
        <v>404.1</v>
      </c>
      <c r="CT13" s="13">
        <v>295.39999999999998</v>
      </c>
      <c r="CU13" s="13">
        <v>246.3</v>
      </c>
      <c r="CV13" s="13">
        <v>284.5</v>
      </c>
      <c r="CW13" s="13">
        <v>250</v>
      </c>
      <c r="CX13" s="13">
        <v>227.2</v>
      </c>
      <c r="CY13" s="13">
        <v>231.8</v>
      </c>
      <c r="CZ13" s="13">
        <v>217.9</v>
      </c>
      <c r="DA13" s="13">
        <v>221.8</v>
      </c>
      <c r="DB13" s="13">
        <v>245.6</v>
      </c>
      <c r="DC13" s="13">
        <v>238.7</v>
      </c>
      <c r="DD13" s="13">
        <v>227.3</v>
      </c>
      <c r="DE13" s="14">
        <v>305.3</v>
      </c>
      <c r="DF13" s="13">
        <v>246.3</v>
      </c>
      <c r="DG13" s="13">
        <v>208.2</v>
      </c>
      <c r="DH13" s="13">
        <v>248.3</v>
      </c>
      <c r="DI13" s="13">
        <v>230.5</v>
      </c>
      <c r="DJ13" s="13">
        <v>194.6</v>
      </c>
      <c r="DK13" s="13">
        <v>233.5</v>
      </c>
      <c r="DL13" s="13">
        <v>193.2</v>
      </c>
      <c r="DM13" s="13">
        <v>209.5</v>
      </c>
      <c r="DN13" s="13">
        <v>268</v>
      </c>
      <c r="DO13" s="13">
        <v>233</v>
      </c>
      <c r="DP13" s="13">
        <v>260.2</v>
      </c>
      <c r="DQ13" s="14">
        <v>298.2</v>
      </c>
      <c r="DR13" s="13">
        <v>371.9</v>
      </c>
      <c r="DS13" s="13">
        <v>291.2</v>
      </c>
      <c r="DT13" s="13">
        <v>274.5</v>
      </c>
      <c r="DU13" s="13">
        <v>265.5</v>
      </c>
      <c r="DV13" s="13">
        <v>248.1</v>
      </c>
      <c r="DW13" s="13">
        <v>282.2</v>
      </c>
      <c r="DX13" s="13">
        <v>232.5</v>
      </c>
      <c r="DY13" s="13">
        <v>259</v>
      </c>
      <c r="DZ13" s="13">
        <v>292.5</v>
      </c>
      <c r="EA13" s="13">
        <v>254.1</v>
      </c>
      <c r="EB13" s="13">
        <v>268.60000000000002</v>
      </c>
      <c r="EC13" s="14">
        <v>311</v>
      </c>
      <c r="ED13" s="13">
        <v>279.58999999999997</v>
      </c>
      <c r="EE13" s="13">
        <v>263.57</v>
      </c>
      <c r="EF13" s="13">
        <v>259.47000000000003</v>
      </c>
      <c r="EG13" s="13">
        <v>267.14</v>
      </c>
      <c r="EH13" s="13">
        <v>269.60000000000002</v>
      </c>
      <c r="EI13" s="13">
        <v>287.06</v>
      </c>
      <c r="EJ13" s="13">
        <v>266.56</v>
      </c>
      <c r="EK13" s="13">
        <v>275.19</v>
      </c>
      <c r="EL13" s="13">
        <v>325.52999999999997</v>
      </c>
      <c r="EM13" s="13">
        <v>289.79000000000002</v>
      </c>
      <c r="EN13" s="13">
        <v>312.50299999999999</v>
      </c>
      <c r="EO13" s="14">
        <v>312.47500000000002</v>
      </c>
      <c r="EP13" s="13">
        <v>315.57100000000003</v>
      </c>
      <c r="EQ13" s="13">
        <v>357.26900000000001</v>
      </c>
      <c r="ER13" s="13">
        <v>313.471</v>
      </c>
      <c r="ES13" s="13">
        <v>353.30399999999997</v>
      </c>
      <c r="ET13" s="13">
        <v>316.142</v>
      </c>
      <c r="EU13" s="13">
        <v>365.50700000000001</v>
      </c>
      <c r="EV13" s="13">
        <v>331.428</v>
      </c>
      <c r="EW13" s="13">
        <v>342.34</v>
      </c>
      <c r="EX13" s="13">
        <v>342.60500000000002</v>
      </c>
      <c r="EY13" s="13">
        <v>352.43</v>
      </c>
      <c r="EZ13" s="13">
        <v>360.298</v>
      </c>
      <c r="FA13" s="14">
        <v>371.267</v>
      </c>
      <c r="FB13" s="13">
        <v>383.65422067999998</v>
      </c>
      <c r="FC13" s="13">
        <v>389.88556321999999</v>
      </c>
      <c r="FD13" s="13">
        <v>382.65755038999998</v>
      </c>
      <c r="FE13" s="13">
        <v>447.92998988999994</v>
      </c>
      <c r="FF13" s="13">
        <v>410.89531692000003</v>
      </c>
      <c r="FG13" s="13">
        <v>452.47245979000002</v>
      </c>
      <c r="FH13" s="13">
        <v>438.09946330999998</v>
      </c>
      <c r="FI13" s="13">
        <v>468.06504988</v>
      </c>
      <c r="FJ13" s="13">
        <v>489.05025205999993</v>
      </c>
      <c r="FK13" s="13">
        <v>476.42032796000001</v>
      </c>
      <c r="FL13" s="13">
        <v>472.37969896999999</v>
      </c>
      <c r="FM13" s="14">
        <v>536.71596666000005</v>
      </c>
      <c r="FN13" s="13">
        <v>571.56700000000001</v>
      </c>
      <c r="FO13" s="13">
        <v>513.09799999999996</v>
      </c>
      <c r="FP13" s="13">
        <v>862.20751792999999</v>
      </c>
      <c r="FQ13" s="13">
        <v>494.73829887999995</v>
      </c>
      <c r="FR13" s="13">
        <v>506.34800000000001</v>
      </c>
      <c r="FS13" s="13">
        <v>612.62599999999998</v>
      </c>
      <c r="FT13" s="13">
        <v>527.24</v>
      </c>
      <c r="FU13" s="13">
        <v>532.45399999999995</v>
      </c>
      <c r="FV13" s="13">
        <v>563.00400000000002</v>
      </c>
      <c r="FW13" s="13">
        <v>554.39800000000002</v>
      </c>
      <c r="FX13" s="13">
        <v>520.33900000000006</v>
      </c>
      <c r="FY13" s="14">
        <v>562.07399999999996</v>
      </c>
      <c r="FZ13" s="13">
        <v>554.57829690000005</v>
      </c>
      <c r="GA13" s="13">
        <v>553.05856885999992</v>
      </c>
      <c r="GB13" s="13">
        <v>580.78997254000012</v>
      </c>
      <c r="GC13" s="13">
        <v>542.23976649999997</v>
      </c>
      <c r="GD13" s="13">
        <v>544.55957809000006</v>
      </c>
      <c r="GE13" s="13">
        <v>622.62154680000003</v>
      </c>
      <c r="GF13" s="13">
        <v>523.45278603000008</v>
      </c>
      <c r="GG13" s="13">
        <v>544.27974054999993</v>
      </c>
      <c r="GH13" s="13">
        <v>603.47769495</v>
      </c>
      <c r="GI13" s="13">
        <v>548.05509589999997</v>
      </c>
      <c r="GJ13" s="13">
        <v>591.13045688</v>
      </c>
      <c r="GK13" s="14">
        <v>607.36214152999992</v>
      </c>
      <c r="GL13" s="13">
        <v>564.12199999999996</v>
      </c>
      <c r="GM13" s="13">
        <v>637.01099999999997</v>
      </c>
      <c r="GN13" s="13">
        <v>627.654</v>
      </c>
      <c r="GO13" s="13">
        <v>631.41999999999996</v>
      </c>
      <c r="GP13" s="13">
        <v>655.24800000000005</v>
      </c>
      <c r="GQ13" s="13">
        <v>711.08500000000004</v>
      </c>
      <c r="GR13" s="13">
        <v>502.73500000000001</v>
      </c>
      <c r="GS13" s="13">
        <v>574.23099999999999</v>
      </c>
      <c r="GT13" s="13">
        <v>610.46900000000005</v>
      </c>
      <c r="GU13" s="13">
        <v>582.62599999999998</v>
      </c>
      <c r="GV13" s="13">
        <v>565.78599999999994</v>
      </c>
      <c r="GW13" s="14">
        <v>606.07000000000005</v>
      </c>
      <c r="GX13" s="13">
        <v>569.35362658999998</v>
      </c>
      <c r="GY13" s="13">
        <v>600.40278501000012</v>
      </c>
      <c r="GZ13" s="13">
        <v>598.62718870000003</v>
      </c>
      <c r="HA13" s="13">
        <v>576.19053668999993</v>
      </c>
      <c r="HB13" s="13">
        <v>573.80698947000019</v>
      </c>
      <c r="HC13" s="13">
        <v>615.73777547000009</v>
      </c>
      <c r="HD13" s="13">
        <v>552.24189397999999</v>
      </c>
      <c r="HE13" s="13">
        <v>581.69118929000001</v>
      </c>
      <c r="HF13" s="13">
        <v>623.42376237999986</v>
      </c>
      <c r="HG13" s="13">
        <v>589.15456843999993</v>
      </c>
      <c r="HH13" s="13">
        <v>608.3494625300001</v>
      </c>
      <c r="HI13" s="14">
        <v>647.84195165400001</v>
      </c>
      <c r="HJ13" s="13">
        <v>641.95187708999993</v>
      </c>
      <c r="HK13" s="13">
        <v>612.8892099200001</v>
      </c>
      <c r="HL13" s="13">
        <v>692.92899999999997</v>
      </c>
      <c r="HM13" s="13">
        <v>629.6327448400001</v>
      </c>
      <c r="HN13" s="13">
        <v>639.14065346999985</v>
      </c>
      <c r="HO13" s="13">
        <v>595.40566904000002</v>
      </c>
      <c r="HP13" s="13">
        <v>652.82100000000003</v>
      </c>
      <c r="HQ13" s="13">
        <v>640.76199999999994</v>
      </c>
      <c r="HR13" s="13">
        <v>707.96799999999996</v>
      </c>
      <c r="HS13" s="13">
        <v>643.98</v>
      </c>
      <c r="HT13" s="13">
        <v>626.08199999999999</v>
      </c>
      <c r="HU13" s="14">
        <v>639.95899999999995</v>
      </c>
      <c r="HV13" s="13">
        <v>680.81447107000008</v>
      </c>
      <c r="HW13" s="13">
        <v>580.72871698999995</v>
      </c>
      <c r="HX13" s="13">
        <v>614.034305958</v>
      </c>
      <c r="HY13" s="13">
        <v>596.66631243999984</v>
      </c>
      <c r="HZ13" s="13">
        <v>556.89177583000003</v>
      </c>
      <c r="IA13" s="13">
        <v>627.26207123000017</v>
      </c>
      <c r="IB13" s="13">
        <v>513.10508643000003</v>
      </c>
      <c r="IC13" s="13">
        <v>580.72717370999999</v>
      </c>
      <c r="ID13" s="13">
        <v>696.58622331999993</v>
      </c>
      <c r="IE13" s="13">
        <v>674.86306891999982</v>
      </c>
      <c r="IF13" s="13">
        <v>684.60327862999998</v>
      </c>
      <c r="IG13" s="14">
        <v>681.54385575999981</v>
      </c>
      <c r="IH13" s="13">
        <v>720.75900000000001</v>
      </c>
      <c r="II13" s="13">
        <v>654.72500000000002</v>
      </c>
      <c r="IJ13" s="13">
        <v>759.03399999999999</v>
      </c>
      <c r="IK13" s="13">
        <v>721.88199999999995</v>
      </c>
      <c r="IL13" s="13">
        <v>688.02199999999993</v>
      </c>
      <c r="IM13" s="13">
        <v>876.93700000000001</v>
      </c>
      <c r="IN13" s="13">
        <v>674.95100000000002</v>
      </c>
      <c r="IO13" s="13">
        <v>674.08100678225389</v>
      </c>
      <c r="IP13" s="13">
        <v>827.07500000000005</v>
      </c>
      <c r="IQ13" s="13">
        <v>710.52300000000002</v>
      </c>
      <c r="IR13" s="13">
        <v>653.76911456774644</v>
      </c>
      <c r="IS13" s="14">
        <v>773.00814523999998</v>
      </c>
    </row>
    <row r="14" spans="1:253">
      <c r="A14" s="6" t="s">
        <v>33</v>
      </c>
      <c r="B14" s="7">
        <v>22</v>
      </c>
      <c r="C14" s="7">
        <v>7.3</v>
      </c>
      <c r="D14" s="7">
        <v>4.4000000000000004</v>
      </c>
      <c r="E14" s="7">
        <v>5.4</v>
      </c>
      <c r="F14" s="7">
        <v>6.3</v>
      </c>
      <c r="G14" s="7">
        <v>6.5</v>
      </c>
      <c r="H14" s="7">
        <v>8</v>
      </c>
      <c r="I14" s="7">
        <v>5.3</v>
      </c>
      <c r="J14" s="7">
        <v>7.3</v>
      </c>
      <c r="K14" s="7">
        <v>4.5</v>
      </c>
      <c r="L14" s="7">
        <v>7.3</v>
      </c>
      <c r="M14" s="8">
        <v>4.4000000000000004</v>
      </c>
      <c r="N14" s="7">
        <v>23.7</v>
      </c>
      <c r="O14" s="7">
        <v>12</v>
      </c>
      <c r="P14" s="7">
        <v>5.9</v>
      </c>
      <c r="Q14" s="7">
        <v>9.1</v>
      </c>
      <c r="R14" s="7">
        <v>5.0999999999999996</v>
      </c>
      <c r="S14" s="7">
        <v>10</v>
      </c>
      <c r="T14" s="7">
        <v>11.9</v>
      </c>
      <c r="U14" s="7">
        <v>10.199999999999999</v>
      </c>
      <c r="V14" s="7">
        <v>7.9</v>
      </c>
      <c r="W14" s="7">
        <v>10.199999999999999</v>
      </c>
      <c r="X14" s="7">
        <v>9.1999999999999993</v>
      </c>
      <c r="Y14" s="8">
        <v>6.2</v>
      </c>
      <c r="Z14" s="7">
        <v>25</v>
      </c>
      <c r="AA14" s="7">
        <v>4.9000000000000004</v>
      </c>
      <c r="AB14" s="7">
        <v>4.5</v>
      </c>
      <c r="AC14" s="7">
        <v>5.9</v>
      </c>
      <c r="AD14" s="7">
        <v>3.9</v>
      </c>
      <c r="AE14" s="7">
        <v>39.5</v>
      </c>
      <c r="AF14" s="7">
        <v>9.1</v>
      </c>
      <c r="AG14" s="7">
        <v>4</v>
      </c>
      <c r="AH14" s="7">
        <v>14.6</v>
      </c>
      <c r="AI14" s="7">
        <v>7.1</v>
      </c>
      <c r="AJ14" s="7">
        <v>5.4</v>
      </c>
      <c r="AK14" s="8">
        <v>9.6999999999999993</v>
      </c>
      <c r="AL14" s="7">
        <v>27.1</v>
      </c>
      <c r="AM14" s="7">
        <v>8.1</v>
      </c>
      <c r="AN14" s="7">
        <v>12</v>
      </c>
      <c r="AO14" s="7">
        <v>12.3</v>
      </c>
      <c r="AP14" s="7">
        <v>9.4</v>
      </c>
      <c r="AQ14" s="7">
        <v>15.1</v>
      </c>
      <c r="AR14" s="7">
        <v>17.899999999999999</v>
      </c>
      <c r="AS14" s="7">
        <v>18.399999999999999</v>
      </c>
      <c r="AT14" s="7">
        <v>17.399999999999999</v>
      </c>
      <c r="AU14" s="7">
        <v>21</v>
      </c>
      <c r="AV14" s="7">
        <v>7.5</v>
      </c>
      <c r="AW14" s="8">
        <v>17.5</v>
      </c>
      <c r="AX14" s="7">
        <v>28.399999999998215</v>
      </c>
      <c r="AY14" s="7">
        <v>14.299999999998988</v>
      </c>
      <c r="AZ14" s="7">
        <v>15.20000000000141</v>
      </c>
      <c r="BA14" s="7">
        <v>17.100000000000648</v>
      </c>
      <c r="BB14" s="7">
        <v>11.000000000001407</v>
      </c>
      <c r="BC14" s="7">
        <v>18.299999999998931</v>
      </c>
      <c r="BD14" s="7">
        <v>20.999999999999488</v>
      </c>
      <c r="BE14" s="7">
        <v>24.700000000003911</v>
      </c>
      <c r="BF14" s="7">
        <v>20.200000000000443</v>
      </c>
      <c r="BG14" s="7">
        <v>19.399999999998229</v>
      </c>
      <c r="BH14" s="7">
        <v>16.300000000005554</v>
      </c>
      <c r="BI14" s="8">
        <v>18.299999999998889</v>
      </c>
      <c r="BJ14" s="7">
        <v>35.299999999999997</v>
      </c>
      <c r="BK14" s="7">
        <v>14.6</v>
      </c>
      <c r="BL14" s="7">
        <v>16.899999999999999</v>
      </c>
      <c r="BM14" s="7">
        <v>17.2</v>
      </c>
      <c r="BN14" s="7">
        <v>12.6</v>
      </c>
      <c r="BO14" s="7">
        <v>21.8</v>
      </c>
      <c r="BP14" s="7">
        <v>22.1</v>
      </c>
      <c r="BQ14" s="7">
        <v>35</v>
      </c>
      <c r="BR14" s="7">
        <v>22.5</v>
      </c>
      <c r="BS14" s="7">
        <v>18.600000000000001</v>
      </c>
      <c r="BT14" s="7">
        <v>16</v>
      </c>
      <c r="BU14" s="8">
        <v>16.7</v>
      </c>
      <c r="BV14" s="7">
        <v>36.700000000000003</v>
      </c>
      <c r="BW14" s="7">
        <v>15.16</v>
      </c>
      <c r="BX14" s="7">
        <v>13.66</v>
      </c>
      <c r="BY14" s="7">
        <v>20.6</v>
      </c>
      <c r="BZ14" s="7">
        <v>14.75</v>
      </c>
      <c r="CA14" s="7">
        <v>16.7</v>
      </c>
      <c r="CB14" s="7">
        <v>25.1</v>
      </c>
      <c r="CC14" s="7">
        <v>33.1</v>
      </c>
      <c r="CD14" s="7">
        <v>24.8</v>
      </c>
      <c r="CE14" s="7">
        <v>28.5</v>
      </c>
      <c r="CF14" s="7">
        <v>11.2</v>
      </c>
      <c r="CG14" s="8">
        <v>35.799999999999997</v>
      </c>
      <c r="CH14" s="7">
        <v>23</v>
      </c>
      <c r="CI14" s="7">
        <v>18</v>
      </c>
      <c r="CJ14" s="7">
        <v>15.5</v>
      </c>
      <c r="CK14" s="7">
        <v>21.6</v>
      </c>
      <c r="CL14" s="7">
        <v>15.9</v>
      </c>
      <c r="CM14" s="7">
        <v>17.78</v>
      </c>
      <c r="CN14" s="7">
        <v>26.1</v>
      </c>
      <c r="CO14" s="7">
        <v>34.1</v>
      </c>
      <c r="CP14" s="7">
        <v>21</v>
      </c>
      <c r="CQ14" s="7">
        <v>170.5</v>
      </c>
      <c r="CR14" s="7">
        <v>23.5</v>
      </c>
      <c r="CS14" s="8">
        <v>21</v>
      </c>
      <c r="CT14" s="7">
        <v>22.6</v>
      </c>
      <c r="CU14" s="7">
        <v>17.399999999999999</v>
      </c>
      <c r="CV14" s="7">
        <v>19.100000000000001</v>
      </c>
      <c r="CW14" s="7">
        <v>20.5</v>
      </c>
      <c r="CX14" s="7">
        <v>16.3</v>
      </c>
      <c r="CY14" s="7">
        <v>19.8</v>
      </c>
      <c r="CZ14" s="7">
        <v>28.1</v>
      </c>
      <c r="DA14" s="7">
        <v>37.5</v>
      </c>
      <c r="DB14" s="7">
        <v>22.5</v>
      </c>
      <c r="DC14" s="7">
        <v>22.5</v>
      </c>
      <c r="DD14" s="7">
        <v>18.8</v>
      </c>
      <c r="DE14" s="8">
        <v>17.600000000000001</v>
      </c>
      <c r="DF14" s="7">
        <v>18.399999999999999</v>
      </c>
      <c r="DG14" s="7">
        <v>20.7</v>
      </c>
      <c r="DH14" s="7">
        <v>15.6</v>
      </c>
      <c r="DI14" s="7">
        <v>28.5</v>
      </c>
      <c r="DJ14" s="7">
        <v>18.3</v>
      </c>
      <c r="DK14" s="7">
        <v>19.5</v>
      </c>
      <c r="DL14" s="7">
        <v>31.3</v>
      </c>
      <c r="DM14" s="7">
        <v>29.8</v>
      </c>
      <c r="DN14" s="7">
        <v>18.899999999999999</v>
      </c>
      <c r="DO14" s="7">
        <v>26.4</v>
      </c>
      <c r="DP14" s="7">
        <v>16.600000000000001</v>
      </c>
      <c r="DQ14" s="8">
        <v>14.3</v>
      </c>
      <c r="DR14" s="7">
        <v>28.5</v>
      </c>
      <c r="DS14" s="7">
        <v>16.600000000000001</v>
      </c>
      <c r="DT14" s="7">
        <v>12.7</v>
      </c>
      <c r="DU14" s="7">
        <v>22.8</v>
      </c>
      <c r="DV14" s="7">
        <v>13.9</v>
      </c>
      <c r="DW14" s="7">
        <v>14.3</v>
      </c>
      <c r="DX14" s="7">
        <v>26.8</v>
      </c>
      <c r="DY14" s="7">
        <v>29.1</v>
      </c>
      <c r="DZ14" s="7">
        <v>16.600000000000001</v>
      </c>
      <c r="EA14" s="7">
        <v>24.6</v>
      </c>
      <c r="EB14" s="7">
        <v>17.100000000000001</v>
      </c>
      <c r="EC14" s="8">
        <v>13.1</v>
      </c>
      <c r="ED14" s="7">
        <v>28.99</v>
      </c>
      <c r="EE14" s="7">
        <v>19.59</v>
      </c>
      <c r="EF14" s="7">
        <v>12.08</v>
      </c>
      <c r="EG14" s="7">
        <v>26.48</v>
      </c>
      <c r="EH14" s="7">
        <v>9.41</v>
      </c>
      <c r="EI14" s="7">
        <v>12.96</v>
      </c>
      <c r="EJ14" s="7">
        <v>27.88</v>
      </c>
      <c r="EK14" s="7">
        <v>36.31</v>
      </c>
      <c r="EL14" s="7">
        <v>17.32</v>
      </c>
      <c r="EM14" s="7">
        <v>24.59</v>
      </c>
      <c r="EN14" s="7">
        <v>12.585000000000001</v>
      </c>
      <c r="EO14" s="8">
        <v>13.345000000000001</v>
      </c>
      <c r="EP14" s="7">
        <v>16.992000000000001</v>
      </c>
      <c r="EQ14" s="7">
        <v>26.468</v>
      </c>
      <c r="ER14" s="7">
        <v>11.537000000000001</v>
      </c>
      <c r="ES14" s="7">
        <v>11.295</v>
      </c>
      <c r="ET14" s="7">
        <v>23.838999999999999</v>
      </c>
      <c r="EU14" s="7">
        <v>14.114000000000001</v>
      </c>
      <c r="EV14" s="7">
        <v>30.251999999999999</v>
      </c>
      <c r="EW14" s="7">
        <v>23.896999999999998</v>
      </c>
      <c r="EX14" s="7">
        <v>17.707000000000001</v>
      </c>
      <c r="EY14" s="7">
        <v>16.824000000000002</v>
      </c>
      <c r="EZ14" s="7">
        <v>27.539000000000001</v>
      </c>
      <c r="FA14" s="8">
        <v>15.101000000000001</v>
      </c>
      <c r="FB14" s="7">
        <v>30.839141589999997</v>
      </c>
      <c r="FC14" s="7">
        <v>14.812011999999999</v>
      </c>
      <c r="FD14" s="7">
        <v>12.792792999999998</v>
      </c>
      <c r="FE14" s="7">
        <v>29.437698060000002</v>
      </c>
      <c r="FF14" s="7">
        <v>12.019152819999999</v>
      </c>
      <c r="FG14" s="7">
        <v>15.9735175</v>
      </c>
      <c r="FH14" s="7">
        <v>37.131607550000005</v>
      </c>
      <c r="FI14" s="7">
        <v>27.100298399999993</v>
      </c>
      <c r="FJ14" s="7">
        <v>33.815685999999999</v>
      </c>
      <c r="FK14" s="7">
        <v>18.582472600000003</v>
      </c>
      <c r="FL14" s="7">
        <v>35.479128340000003</v>
      </c>
      <c r="FM14" s="8">
        <v>17.936781330000002</v>
      </c>
      <c r="FN14" s="7">
        <v>22.008867760000005</v>
      </c>
      <c r="FO14" s="7">
        <v>17.664234880000002</v>
      </c>
      <c r="FP14" s="7">
        <v>19.001420379999999</v>
      </c>
      <c r="FQ14" s="7">
        <v>19.868750970000001</v>
      </c>
      <c r="FR14" s="7">
        <v>18.954999999999998</v>
      </c>
      <c r="FS14" s="7">
        <v>25.77</v>
      </c>
      <c r="FT14" s="7">
        <v>30.437000000000001</v>
      </c>
      <c r="FU14" s="7">
        <v>33.259</v>
      </c>
      <c r="FV14" s="7">
        <v>25.67</v>
      </c>
      <c r="FW14" s="7">
        <v>22.742000000000001</v>
      </c>
      <c r="FX14" s="7">
        <v>20.562000000000001</v>
      </c>
      <c r="FY14" s="8">
        <v>21.876999999999999</v>
      </c>
      <c r="FZ14" s="7">
        <v>23.75752189</v>
      </c>
      <c r="GA14" s="7">
        <v>20.921003720000002</v>
      </c>
      <c r="GB14" s="7">
        <v>19.943781349999998</v>
      </c>
      <c r="GC14" s="7">
        <v>18.37321335</v>
      </c>
      <c r="GD14" s="7">
        <v>17.84616381</v>
      </c>
      <c r="GE14" s="7">
        <v>23.245364089999999</v>
      </c>
      <c r="GF14" s="7">
        <v>22.942210030000002</v>
      </c>
      <c r="GG14" s="7">
        <v>29.231860980000008</v>
      </c>
      <c r="GH14" s="7">
        <v>29.133682869999998</v>
      </c>
      <c r="GI14" s="7">
        <v>20.735914019999999</v>
      </c>
      <c r="GJ14" s="7">
        <v>19.660148670000002</v>
      </c>
      <c r="GK14" s="8">
        <v>20.465675490000002</v>
      </c>
      <c r="GL14" s="7">
        <v>26.02</v>
      </c>
      <c r="GM14" s="7">
        <v>20.279</v>
      </c>
      <c r="GN14" s="7">
        <v>17.565000000000001</v>
      </c>
      <c r="GO14" s="7">
        <v>15.303000000000001</v>
      </c>
      <c r="GP14" s="7">
        <v>18.062999999999999</v>
      </c>
      <c r="GQ14" s="7">
        <v>20.626999999999999</v>
      </c>
      <c r="GR14" s="7">
        <v>24.221</v>
      </c>
      <c r="GS14" s="7">
        <v>22.559000000000001</v>
      </c>
      <c r="GT14" s="7">
        <v>23.084</v>
      </c>
      <c r="GU14" s="7">
        <v>19.032</v>
      </c>
      <c r="GV14" s="7">
        <v>18.698</v>
      </c>
      <c r="GW14" s="8">
        <v>18.994</v>
      </c>
      <c r="GX14" s="7">
        <v>19.377053220000001</v>
      </c>
      <c r="GY14" s="7">
        <v>19.822702700000001</v>
      </c>
      <c r="GZ14" s="7">
        <v>15.990767499999999</v>
      </c>
      <c r="HA14" s="7">
        <v>14.768322060000001</v>
      </c>
      <c r="HB14" s="7">
        <v>15.027029350000001</v>
      </c>
      <c r="HC14" s="7">
        <v>19.20126423</v>
      </c>
      <c r="HD14" s="7">
        <v>20.975888859999998</v>
      </c>
      <c r="HE14" s="7">
        <v>23.048660289999997</v>
      </c>
      <c r="HF14" s="7">
        <v>24.881575380000001</v>
      </c>
      <c r="HG14" s="7">
        <v>17.78825312</v>
      </c>
      <c r="HH14" s="7">
        <v>19.375273979999996</v>
      </c>
      <c r="HI14" s="8">
        <v>19.338235590000004</v>
      </c>
      <c r="HJ14" s="7">
        <v>21.738865756000003</v>
      </c>
      <c r="HK14" s="7">
        <v>19.253558330000001</v>
      </c>
      <c r="HL14" s="7">
        <v>17.47</v>
      </c>
      <c r="HM14" s="7">
        <v>16.899674022000003</v>
      </c>
      <c r="HN14" s="7">
        <v>15.970222209999999</v>
      </c>
      <c r="HO14" s="7">
        <v>20.642010730000003</v>
      </c>
      <c r="HP14" s="7">
        <v>27.812579289999992</v>
      </c>
      <c r="HQ14" s="7">
        <v>26.378319330000004</v>
      </c>
      <c r="HR14" s="7">
        <v>27.158000000000001</v>
      </c>
      <c r="HS14" s="7">
        <v>20.713000000000001</v>
      </c>
      <c r="HT14" s="7">
        <v>19.149000000000001</v>
      </c>
      <c r="HU14" s="8">
        <v>20.805</v>
      </c>
      <c r="HV14" s="7">
        <v>21.284151169999998</v>
      </c>
      <c r="HW14" s="7">
        <v>15.61447235</v>
      </c>
      <c r="HX14" s="7">
        <v>16.311316139999999</v>
      </c>
      <c r="HY14" s="7">
        <v>14.416407159999999</v>
      </c>
      <c r="HZ14" s="7">
        <v>15.587528369999999</v>
      </c>
      <c r="IA14" s="7">
        <v>20.892143279999999</v>
      </c>
      <c r="IB14" s="7">
        <v>20.421245500000001</v>
      </c>
      <c r="IC14" s="7">
        <v>19.227110849999995</v>
      </c>
      <c r="ID14" s="7">
        <v>22.253131490000001</v>
      </c>
      <c r="IE14" s="7">
        <v>19.708508170000002</v>
      </c>
      <c r="IF14" s="7">
        <v>17.978713369999998</v>
      </c>
      <c r="IG14" s="8">
        <v>19.257227400000001</v>
      </c>
      <c r="IH14" s="7">
        <v>20.656080029999998</v>
      </c>
      <c r="II14" s="7">
        <v>17.609072280000003</v>
      </c>
      <c r="IJ14" s="7">
        <v>17.172000000000001</v>
      </c>
      <c r="IK14" s="7">
        <v>16.752378759999999</v>
      </c>
      <c r="IL14" s="7">
        <v>16.753</v>
      </c>
      <c r="IM14" s="7">
        <v>22.984000000000002</v>
      </c>
      <c r="IN14" s="7">
        <v>21.032</v>
      </c>
      <c r="IO14" s="7">
        <v>19.345008010000001</v>
      </c>
      <c r="IP14" s="7">
        <v>28.23</v>
      </c>
      <c r="IQ14" s="7">
        <v>21.103000000000002</v>
      </c>
      <c r="IR14" s="7">
        <v>19.89142817000009</v>
      </c>
      <c r="IS14" s="8">
        <v>21.739006249999999</v>
      </c>
    </row>
    <row r="15" spans="1:253" ht="24" thickBot="1">
      <c r="A15" s="12" t="s">
        <v>34</v>
      </c>
      <c r="B15" s="13">
        <v>47.1</v>
      </c>
      <c r="C15" s="13">
        <v>41.6</v>
      </c>
      <c r="D15" s="13">
        <v>37.799999999999997</v>
      </c>
      <c r="E15" s="13">
        <v>36.700000000000003</v>
      </c>
      <c r="F15" s="13">
        <v>37.4</v>
      </c>
      <c r="G15" s="13">
        <v>41.3</v>
      </c>
      <c r="H15" s="13">
        <v>71.900000000000006</v>
      </c>
      <c r="I15" s="13">
        <v>61</v>
      </c>
      <c r="J15" s="13">
        <v>46.6</v>
      </c>
      <c r="K15" s="13">
        <v>40.799999999999997</v>
      </c>
      <c r="L15" s="13">
        <v>40.799999999999997</v>
      </c>
      <c r="M15" s="14">
        <v>50.6</v>
      </c>
      <c r="N15" s="13">
        <v>58.4</v>
      </c>
      <c r="O15" s="13">
        <v>53.7</v>
      </c>
      <c r="P15" s="13">
        <v>43.2</v>
      </c>
      <c r="Q15" s="13">
        <v>47.8</v>
      </c>
      <c r="R15" s="13">
        <v>36.4</v>
      </c>
      <c r="S15" s="13">
        <v>43.1</v>
      </c>
      <c r="T15" s="13">
        <v>72.099999999999994</v>
      </c>
      <c r="U15" s="13">
        <v>72.5</v>
      </c>
      <c r="V15" s="13">
        <v>51.7</v>
      </c>
      <c r="W15" s="13">
        <v>19.3</v>
      </c>
      <c r="X15" s="13">
        <v>0</v>
      </c>
      <c r="Y15" s="14">
        <v>0</v>
      </c>
      <c r="Z15" s="13">
        <v>0</v>
      </c>
      <c r="AA15" s="13">
        <v>0</v>
      </c>
      <c r="AB15" s="13">
        <v>0</v>
      </c>
      <c r="AC15" s="13">
        <v>0</v>
      </c>
      <c r="AD15" s="13">
        <v>0</v>
      </c>
      <c r="AE15" s="13">
        <v>0</v>
      </c>
      <c r="AF15" s="13">
        <v>0</v>
      </c>
      <c r="AG15" s="13">
        <v>0</v>
      </c>
      <c r="AH15" s="13">
        <v>0</v>
      </c>
      <c r="AI15" s="13">
        <v>0</v>
      </c>
      <c r="AJ15" s="13">
        <v>0</v>
      </c>
      <c r="AK15" s="14">
        <v>0</v>
      </c>
      <c r="AL15" s="13">
        <v>0</v>
      </c>
      <c r="AM15" s="13">
        <v>0</v>
      </c>
      <c r="AN15" s="13">
        <v>0</v>
      </c>
      <c r="AO15" s="13">
        <v>0</v>
      </c>
      <c r="AP15" s="13">
        <v>0</v>
      </c>
      <c r="AQ15" s="13">
        <v>0</v>
      </c>
      <c r="AR15" s="13">
        <v>0</v>
      </c>
      <c r="AS15" s="13">
        <v>0</v>
      </c>
      <c r="AT15" s="13">
        <v>0</v>
      </c>
      <c r="AU15" s="13">
        <v>0</v>
      </c>
      <c r="AV15" s="13">
        <v>0</v>
      </c>
      <c r="AW15" s="14">
        <v>0</v>
      </c>
      <c r="AX15" s="13">
        <v>0</v>
      </c>
      <c r="AY15" s="13">
        <v>0</v>
      </c>
      <c r="AZ15" s="13">
        <v>0</v>
      </c>
      <c r="BA15" s="13">
        <v>0</v>
      </c>
      <c r="BB15" s="13">
        <v>0</v>
      </c>
      <c r="BC15" s="13">
        <v>0</v>
      </c>
      <c r="BD15" s="13">
        <v>0</v>
      </c>
      <c r="BE15" s="13">
        <v>0</v>
      </c>
      <c r="BF15" s="13">
        <v>0</v>
      </c>
      <c r="BG15" s="13">
        <v>0</v>
      </c>
      <c r="BH15" s="13">
        <v>0</v>
      </c>
      <c r="BI15" s="14">
        <v>0</v>
      </c>
      <c r="BJ15" s="13">
        <v>0</v>
      </c>
      <c r="BK15" s="13">
        <v>0</v>
      </c>
      <c r="BL15" s="13">
        <v>0</v>
      </c>
      <c r="BM15" s="13">
        <v>0</v>
      </c>
      <c r="BN15" s="13">
        <v>0</v>
      </c>
      <c r="BO15" s="13">
        <v>0</v>
      </c>
      <c r="BP15" s="13">
        <v>0</v>
      </c>
      <c r="BQ15" s="13">
        <v>0</v>
      </c>
      <c r="BR15" s="13">
        <v>0</v>
      </c>
      <c r="BS15" s="13">
        <v>0</v>
      </c>
      <c r="BT15" s="13">
        <v>0</v>
      </c>
      <c r="BU15" s="14">
        <v>0</v>
      </c>
      <c r="BV15" s="13">
        <v>0</v>
      </c>
      <c r="BW15" s="13">
        <v>0</v>
      </c>
      <c r="BX15" s="13">
        <v>0</v>
      </c>
      <c r="BY15" s="13">
        <v>0</v>
      </c>
      <c r="BZ15" s="13">
        <v>0</v>
      </c>
      <c r="CA15" s="13">
        <v>0</v>
      </c>
      <c r="CB15" s="13">
        <v>0</v>
      </c>
      <c r="CC15" s="13">
        <v>0</v>
      </c>
      <c r="CD15" s="13">
        <v>0</v>
      </c>
      <c r="CE15" s="13">
        <v>0</v>
      </c>
      <c r="CF15" s="13">
        <v>0</v>
      </c>
      <c r="CG15" s="14">
        <v>0</v>
      </c>
      <c r="CH15" s="13">
        <v>0</v>
      </c>
      <c r="CI15" s="13">
        <v>0</v>
      </c>
      <c r="CJ15" s="13">
        <v>0</v>
      </c>
      <c r="CK15" s="13">
        <v>0</v>
      </c>
      <c r="CL15" s="13">
        <v>0</v>
      </c>
      <c r="CM15" s="13">
        <v>0</v>
      </c>
      <c r="CN15" s="13">
        <v>0</v>
      </c>
      <c r="CO15" s="13">
        <v>0</v>
      </c>
      <c r="CP15" s="13">
        <v>0</v>
      </c>
      <c r="CQ15" s="13">
        <v>0</v>
      </c>
      <c r="CR15" s="13">
        <v>0</v>
      </c>
      <c r="CS15" s="14">
        <v>0</v>
      </c>
      <c r="CT15" s="13">
        <v>0</v>
      </c>
      <c r="CU15" s="13">
        <v>0</v>
      </c>
      <c r="CV15" s="13">
        <v>0</v>
      </c>
      <c r="CW15" s="13">
        <v>0</v>
      </c>
      <c r="CX15" s="13">
        <v>0</v>
      </c>
      <c r="CY15" s="13">
        <v>0</v>
      </c>
      <c r="CZ15" s="13">
        <v>0</v>
      </c>
      <c r="DA15" s="13">
        <v>0</v>
      </c>
      <c r="DB15" s="13">
        <v>0</v>
      </c>
      <c r="DC15" s="13">
        <v>0</v>
      </c>
      <c r="DD15" s="13">
        <v>0</v>
      </c>
      <c r="DE15" s="14">
        <v>0</v>
      </c>
      <c r="DF15" s="13">
        <v>0</v>
      </c>
      <c r="DG15" s="13">
        <v>0</v>
      </c>
      <c r="DH15" s="13">
        <v>0</v>
      </c>
      <c r="DI15" s="13">
        <v>0</v>
      </c>
      <c r="DJ15" s="13">
        <v>0</v>
      </c>
      <c r="DK15" s="13">
        <v>0</v>
      </c>
      <c r="DL15" s="13">
        <v>0</v>
      </c>
      <c r="DM15" s="13">
        <v>0</v>
      </c>
      <c r="DN15" s="13">
        <v>0</v>
      </c>
      <c r="DO15" s="13">
        <v>0</v>
      </c>
      <c r="DP15" s="13">
        <v>0</v>
      </c>
      <c r="DQ15" s="14">
        <v>0</v>
      </c>
      <c r="DR15" s="13">
        <v>0</v>
      </c>
      <c r="DS15" s="13">
        <v>0</v>
      </c>
      <c r="DT15" s="13">
        <v>0</v>
      </c>
      <c r="DU15" s="13">
        <v>0</v>
      </c>
      <c r="DV15" s="13">
        <v>0</v>
      </c>
      <c r="DW15" s="13">
        <v>0</v>
      </c>
      <c r="DX15" s="13">
        <v>0</v>
      </c>
      <c r="DY15" s="13">
        <v>0</v>
      </c>
      <c r="DZ15" s="13">
        <v>0</v>
      </c>
      <c r="EA15" s="13">
        <v>0</v>
      </c>
      <c r="EB15" s="13">
        <v>0</v>
      </c>
      <c r="EC15" s="14">
        <v>0</v>
      </c>
      <c r="ED15" s="13">
        <v>0</v>
      </c>
      <c r="EE15" s="13">
        <v>0</v>
      </c>
      <c r="EF15" s="13">
        <v>0</v>
      </c>
      <c r="EG15" s="13">
        <v>0</v>
      </c>
      <c r="EH15" s="13">
        <v>0</v>
      </c>
      <c r="EI15" s="13">
        <v>0</v>
      </c>
      <c r="EJ15" s="13">
        <v>0</v>
      </c>
      <c r="EK15" s="13">
        <v>0</v>
      </c>
      <c r="EL15" s="13">
        <v>0</v>
      </c>
      <c r="EM15" s="13">
        <v>0</v>
      </c>
      <c r="EN15" s="13">
        <v>0</v>
      </c>
      <c r="EO15" s="14">
        <v>0</v>
      </c>
      <c r="EP15" s="13">
        <v>0</v>
      </c>
      <c r="EQ15" s="13">
        <v>0</v>
      </c>
      <c r="ER15" s="13">
        <v>0</v>
      </c>
      <c r="ES15" s="13">
        <v>0</v>
      </c>
      <c r="ET15" s="13">
        <v>0</v>
      </c>
      <c r="EU15" s="13">
        <v>0</v>
      </c>
      <c r="EV15" s="13">
        <v>0</v>
      </c>
      <c r="EW15" s="13">
        <v>0</v>
      </c>
      <c r="EX15" s="13">
        <v>0</v>
      </c>
      <c r="EY15" s="13">
        <v>0</v>
      </c>
      <c r="EZ15" s="13">
        <v>0</v>
      </c>
      <c r="FA15" s="14">
        <v>0</v>
      </c>
      <c r="FB15" s="13">
        <v>0</v>
      </c>
      <c r="FC15" s="13">
        <v>0</v>
      </c>
      <c r="FD15" s="13">
        <v>0</v>
      </c>
      <c r="FE15" s="13">
        <v>0</v>
      </c>
      <c r="FF15" s="13">
        <v>0</v>
      </c>
      <c r="FG15" s="13">
        <v>0</v>
      </c>
      <c r="FH15" s="13">
        <v>0</v>
      </c>
      <c r="FI15" s="13">
        <v>0</v>
      </c>
      <c r="FJ15" s="13">
        <v>0</v>
      </c>
      <c r="FK15" s="13">
        <v>0</v>
      </c>
      <c r="FL15" s="13">
        <v>0</v>
      </c>
      <c r="FM15" s="14">
        <v>0</v>
      </c>
      <c r="FN15" s="13">
        <v>0</v>
      </c>
      <c r="FO15" s="13">
        <v>0</v>
      </c>
      <c r="FP15" s="13">
        <v>0</v>
      </c>
      <c r="FQ15" s="13">
        <v>0</v>
      </c>
      <c r="FR15" s="13">
        <v>0</v>
      </c>
      <c r="FS15" s="13">
        <v>0</v>
      </c>
      <c r="FT15" s="13">
        <v>0</v>
      </c>
      <c r="FU15" s="13">
        <v>0</v>
      </c>
      <c r="FV15" s="13">
        <v>0</v>
      </c>
      <c r="FW15" s="13">
        <v>0</v>
      </c>
      <c r="FX15" s="13">
        <v>0</v>
      </c>
      <c r="FY15" s="14">
        <v>0</v>
      </c>
      <c r="FZ15" s="13">
        <v>0</v>
      </c>
      <c r="GA15" s="13">
        <v>0</v>
      </c>
      <c r="GB15" s="13">
        <v>0</v>
      </c>
      <c r="GC15" s="13">
        <v>0</v>
      </c>
      <c r="GD15" s="13">
        <v>0</v>
      </c>
      <c r="GE15" s="13">
        <v>0</v>
      </c>
      <c r="GF15" s="13">
        <v>0</v>
      </c>
      <c r="GG15" s="13">
        <v>0</v>
      </c>
      <c r="GH15" s="13">
        <v>0</v>
      </c>
      <c r="GI15" s="13">
        <v>0</v>
      </c>
      <c r="GJ15" s="13">
        <v>0</v>
      </c>
      <c r="GK15" s="14">
        <v>0</v>
      </c>
      <c r="GL15" s="13">
        <v>0</v>
      </c>
      <c r="GM15" s="13">
        <v>0</v>
      </c>
      <c r="GN15" s="13">
        <v>0</v>
      </c>
      <c r="GO15" s="13">
        <v>0</v>
      </c>
      <c r="GP15" s="13">
        <v>0</v>
      </c>
      <c r="GQ15" s="13">
        <v>0</v>
      </c>
      <c r="GR15" s="13">
        <v>0</v>
      </c>
      <c r="GS15" s="13">
        <v>0</v>
      </c>
      <c r="GT15" s="13">
        <v>0</v>
      </c>
      <c r="GU15" s="13">
        <v>0</v>
      </c>
      <c r="GV15" s="13">
        <v>0</v>
      </c>
      <c r="GW15" s="14">
        <v>0</v>
      </c>
      <c r="GX15" s="13">
        <v>0</v>
      </c>
      <c r="GY15" s="13">
        <v>0</v>
      </c>
      <c r="GZ15" s="13">
        <v>0</v>
      </c>
      <c r="HA15" s="13">
        <v>0</v>
      </c>
      <c r="HB15" s="13">
        <v>0</v>
      </c>
      <c r="HC15" s="13">
        <v>0</v>
      </c>
      <c r="HD15" s="13">
        <v>0</v>
      </c>
      <c r="HE15" s="13">
        <v>0</v>
      </c>
      <c r="HF15" s="13">
        <v>0</v>
      </c>
      <c r="HG15" s="13">
        <v>0</v>
      </c>
      <c r="HH15" s="13">
        <v>0</v>
      </c>
      <c r="HI15" s="14">
        <v>0</v>
      </c>
      <c r="HJ15" s="13">
        <v>0</v>
      </c>
      <c r="HK15" s="13">
        <v>0</v>
      </c>
      <c r="HL15" s="13">
        <v>0</v>
      </c>
      <c r="HM15" s="13">
        <v>0</v>
      </c>
      <c r="HN15" s="13">
        <v>0</v>
      </c>
      <c r="HO15" s="13">
        <v>0</v>
      </c>
      <c r="HP15" s="13">
        <v>0</v>
      </c>
      <c r="HQ15" s="13">
        <v>0</v>
      </c>
      <c r="HR15" s="13">
        <v>0</v>
      </c>
      <c r="HS15" s="13">
        <v>0</v>
      </c>
      <c r="HT15" s="13">
        <v>0</v>
      </c>
      <c r="HU15" s="14">
        <v>0</v>
      </c>
      <c r="HV15" s="13">
        <v>0</v>
      </c>
      <c r="HW15" s="13">
        <v>0</v>
      </c>
      <c r="HX15" s="13">
        <v>0</v>
      </c>
      <c r="HY15" s="13">
        <v>0</v>
      </c>
      <c r="HZ15" s="13">
        <v>0</v>
      </c>
      <c r="IA15" s="13">
        <v>0</v>
      </c>
      <c r="IB15" s="13">
        <v>0</v>
      </c>
      <c r="IC15" s="13">
        <v>0</v>
      </c>
      <c r="ID15" s="13">
        <v>0</v>
      </c>
      <c r="IE15" s="13">
        <v>0</v>
      </c>
      <c r="IF15" s="13">
        <v>0</v>
      </c>
      <c r="IG15" s="14">
        <v>0</v>
      </c>
      <c r="IH15" s="13">
        <v>0</v>
      </c>
      <c r="II15" s="13">
        <v>0</v>
      </c>
      <c r="IJ15" s="13">
        <v>0</v>
      </c>
      <c r="IK15" s="13">
        <v>0</v>
      </c>
      <c r="IL15" s="13">
        <v>0</v>
      </c>
      <c r="IM15" s="13">
        <v>0</v>
      </c>
      <c r="IN15" s="13">
        <v>0</v>
      </c>
      <c r="IO15" s="13">
        <v>0</v>
      </c>
      <c r="IP15" s="13">
        <v>0</v>
      </c>
      <c r="IQ15" s="13">
        <v>0</v>
      </c>
      <c r="IR15" s="13">
        <v>0</v>
      </c>
      <c r="IS15" s="14">
        <v>0</v>
      </c>
    </row>
    <row r="16" spans="1:253" ht="24" thickBot="1">
      <c r="A16" s="4" t="s">
        <v>35</v>
      </c>
      <c r="B16" s="4">
        <f t="shared" ref="B16:BM16" si="11">SUM(B17:B28)</f>
        <v>6562.9999999999991</v>
      </c>
      <c r="C16" s="4">
        <f t="shared" si="11"/>
        <v>6402</v>
      </c>
      <c r="D16" s="4">
        <f t="shared" si="11"/>
        <v>6588.9</v>
      </c>
      <c r="E16" s="4">
        <f t="shared" si="11"/>
        <v>6122.0999999999995</v>
      </c>
      <c r="F16" s="4">
        <f t="shared" si="11"/>
        <v>5384.9000000000005</v>
      </c>
      <c r="G16" s="4">
        <f t="shared" si="11"/>
        <v>6187.8</v>
      </c>
      <c r="H16" s="4">
        <f t="shared" si="11"/>
        <v>6116.2</v>
      </c>
      <c r="I16" s="4">
        <f t="shared" si="11"/>
        <v>6133.5</v>
      </c>
      <c r="J16" s="4">
        <f t="shared" si="11"/>
        <v>5166.7</v>
      </c>
      <c r="K16" s="4">
        <f t="shared" si="11"/>
        <v>5826.5999999999995</v>
      </c>
      <c r="L16" s="4">
        <f t="shared" si="11"/>
        <v>6175.1</v>
      </c>
      <c r="M16" s="5">
        <f t="shared" si="11"/>
        <v>6612</v>
      </c>
      <c r="N16" s="4">
        <f t="shared" si="11"/>
        <v>7293.9000000000005</v>
      </c>
      <c r="O16" s="4">
        <f t="shared" si="11"/>
        <v>7397.0000000000009</v>
      </c>
      <c r="P16" s="4">
        <f t="shared" si="11"/>
        <v>6664.0999999999995</v>
      </c>
      <c r="Q16" s="4">
        <f t="shared" si="11"/>
        <v>9149.6999999999989</v>
      </c>
      <c r="R16" s="4">
        <f t="shared" si="11"/>
        <v>6588.2000000000007</v>
      </c>
      <c r="S16" s="4">
        <f t="shared" si="11"/>
        <v>7322.1999999999989</v>
      </c>
      <c r="T16" s="4">
        <f t="shared" si="11"/>
        <v>7823.2999999999993</v>
      </c>
      <c r="U16" s="4">
        <f t="shared" si="11"/>
        <v>7656.3999999999987</v>
      </c>
      <c r="V16" s="4">
        <f t="shared" si="11"/>
        <v>7589.2</v>
      </c>
      <c r="W16" s="4">
        <f t="shared" si="11"/>
        <v>8519.2999999999993</v>
      </c>
      <c r="X16" s="4">
        <f t="shared" si="11"/>
        <v>8534.8000000000011</v>
      </c>
      <c r="Y16" s="5">
        <f t="shared" si="11"/>
        <v>7954.8</v>
      </c>
      <c r="Z16" s="4">
        <f t="shared" si="11"/>
        <v>6976</v>
      </c>
      <c r="AA16" s="4">
        <f t="shared" si="11"/>
        <v>7296.9999999999991</v>
      </c>
      <c r="AB16" s="4">
        <f t="shared" si="11"/>
        <v>8991.7000000000007</v>
      </c>
      <c r="AC16" s="4">
        <f t="shared" si="11"/>
        <v>8315.4</v>
      </c>
      <c r="AD16" s="4">
        <f t="shared" si="11"/>
        <v>7250.7</v>
      </c>
      <c r="AE16" s="4">
        <f t="shared" si="11"/>
        <v>9390.0799999999981</v>
      </c>
      <c r="AF16" s="4">
        <f t="shared" si="11"/>
        <v>8900.9</v>
      </c>
      <c r="AG16" s="4">
        <f t="shared" si="11"/>
        <v>8211.7999999999993</v>
      </c>
      <c r="AH16" s="4">
        <f t="shared" si="11"/>
        <v>9078.3999999999978</v>
      </c>
      <c r="AI16" s="4">
        <f t="shared" si="11"/>
        <v>8949.9</v>
      </c>
      <c r="AJ16" s="4">
        <f t="shared" si="11"/>
        <v>9076.2999999999975</v>
      </c>
      <c r="AK16" s="5">
        <f t="shared" si="11"/>
        <v>9590.2000000000007</v>
      </c>
      <c r="AL16" s="4">
        <f t="shared" si="11"/>
        <v>9317.5</v>
      </c>
      <c r="AM16" s="4">
        <f t="shared" si="11"/>
        <v>9792.6000000000022</v>
      </c>
      <c r="AN16" s="4">
        <f t="shared" si="11"/>
        <v>10052.1</v>
      </c>
      <c r="AO16" s="4">
        <f t="shared" si="11"/>
        <v>11407.299999999997</v>
      </c>
      <c r="AP16" s="4">
        <f t="shared" si="11"/>
        <v>10197.400000000001</v>
      </c>
      <c r="AQ16" s="4">
        <f t="shared" si="11"/>
        <v>11843.200000000003</v>
      </c>
      <c r="AR16" s="4">
        <f t="shared" si="11"/>
        <v>11204.300000000001</v>
      </c>
      <c r="AS16" s="4">
        <f t="shared" si="11"/>
        <v>10764.999999999998</v>
      </c>
      <c r="AT16" s="4">
        <f t="shared" si="11"/>
        <v>10423.200000000001</v>
      </c>
      <c r="AU16" s="4">
        <f t="shared" si="11"/>
        <v>11096.999999999998</v>
      </c>
      <c r="AV16" s="4">
        <f t="shared" si="11"/>
        <v>9906.5999999999985</v>
      </c>
      <c r="AW16" s="5">
        <f t="shared" si="11"/>
        <v>9782.2999999999993</v>
      </c>
      <c r="AX16" s="4">
        <f t="shared" si="11"/>
        <v>9284.1000000000022</v>
      </c>
      <c r="AY16" s="4">
        <f t="shared" si="11"/>
        <v>12100.1</v>
      </c>
      <c r="AZ16" s="4">
        <f t="shared" si="11"/>
        <v>11481.4</v>
      </c>
      <c r="BA16" s="4">
        <f t="shared" si="11"/>
        <v>11162.2</v>
      </c>
      <c r="BB16" s="4">
        <f t="shared" si="11"/>
        <v>9991.7000000000007</v>
      </c>
      <c r="BC16" s="4">
        <f t="shared" si="11"/>
        <v>12084.9</v>
      </c>
      <c r="BD16" s="4">
        <f t="shared" si="11"/>
        <v>12326.299999999997</v>
      </c>
      <c r="BE16" s="4">
        <f t="shared" si="11"/>
        <v>11987.7</v>
      </c>
      <c r="BF16" s="4">
        <f t="shared" si="11"/>
        <v>11864.9</v>
      </c>
      <c r="BG16" s="4">
        <f t="shared" si="11"/>
        <v>11533</v>
      </c>
      <c r="BH16" s="4">
        <f t="shared" si="11"/>
        <v>12444.600000000002</v>
      </c>
      <c r="BI16" s="5">
        <f t="shared" si="11"/>
        <v>12408.299999999997</v>
      </c>
      <c r="BJ16" s="4">
        <f t="shared" si="11"/>
        <v>11338.000000000002</v>
      </c>
      <c r="BK16" s="4">
        <f t="shared" si="11"/>
        <v>11659.699999999999</v>
      </c>
      <c r="BL16" s="4">
        <f t="shared" si="11"/>
        <v>14061.199999999999</v>
      </c>
      <c r="BM16" s="4">
        <f t="shared" si="11"/>
        <v>12516.900000000001</v>
      </c>
      <c r="BN16" s="4">
        <f t="shared" ref="BN16:DY16" si="12">SUM(BN17:BN28)</f>
        <v>12114.4</v>
      </c>
      <c r="BO16" s="4">
        <f t="shared" si="12"/>
        <v>14943.3</v>
      </c>
      <c r="BP16" s="4">
        <f t="shared" si="12"/>
        <v>13279.599999999999</v>
      </c>
      <c r="BQ16" s="4">
        <f t="shared" si="12"/>
        <v>13576.099999999999</v>
      </c>
      <c r="BR16" s="4">
        <f t="shared" si="12"/>
        <v>12750</v>
      </c>
      <c r="BS16" s="4">
        <f t="shared" si="12"/>
        <v>13393.300000000001</v>
      </c>
      <c r="BT16" s="4">
        <f t="shared" si="12"/>
        <v>13031.100000000002</v>
      </c>
      <c r="BU16" s="5">
        <f t="shared" si="12"/>
        <v>12643</v>
      </c>
      <c r="BV16" s="4">
        <f t="shared" si="12"/>
        <v>12396.780000000002</v>
      </c>
      <c r="BW16" s="4">
        <f t="shared" si="12"/>
        <v>12897.600000000002</v>
      </c>
      <c r="BX16" s="4">
        <f t="shared" si="12"/>
        <v>16320.779999999999</v>
      </c>
      <c r="BY16" s="4">
        <f t="shared" si="12"/>
        <v>14561.220000000001</v>
      </c>
      <c r="BZ16" s="4">
        <f t="shared" si="12"/>
        <v>13258.73</v>
      </c>
      <c r="CA16" s="4">
        <f t="shared" si="12"/>
        <v>14818.980000000001</v>
      </c>
      <c r="CB16" s="4">
        <f t="shared" si="12"/>
        <v>14869.460000000001</v>
      </c>
      <c r="CC16" s="4">
        <f t="shared" si="12"/>
        <v>13880.189999999999</v>
      </c>
      <c r="CD16" s="4">
        <f t="shared" si="12"/>
        <v>13284.88</v>
      </c>
      <c r="CE16" s="4">
        <f t="shared" si="12"/>
        <v>13655.630000000001</v>
      </c>
      <c r="CF16" s="4">
        <f t="shared" si="12"/>
        <v>13596.75</v>
      </c>
      <c r="CG16" s="5">
        <f t="shared" si="12"/>
        <v>13618.630000000003</v>
      </c>
      <c r="CH16" s="4">
        <f t="shared" si="12"/>
        <v>13750.739999999998</v>
      </c>
      <c r="CI16" s="4">
        <f t="shared" si="12"/>
        <v>14398.779999999999</v>
      </c>
      <c r="CJ16" s="4">
        <f t="shared" si="12"/>
        <v>16671.560000000001</v>
      </c>
      <c r="CK16" s="4">
        <f t="shared" si="12"/>
        <v>16243.980000000001</v>
      </c>
      <c r="CL16" s="4">
        <f t="shared" si="12"/>
        <v>14890.949999999999</v>
      </c>
      <c r="CM16" s="4">
        <f t="shared" si="12"/>
        <v>15229.87</v>
      </c>
      <c r="CN16" s="4">
        <f t="shared" si="12"/>
        <v>15732.55</v>
      </c>
      <c r="CO16" s="4">
        <f t="shared" si="12"/>
        <v>15095.849999999999</v>
      </c>
      <c r="CP16" s="4">
        <f t="shared" si="12"/>
        <v>14677.1</v>
      </c>
      <c r="CQ16" s="4">
        <f t="shared" si="12"/>
        <v>14313.890000000001</v>
      </c>
      <c r="CR16" s="4">
        <f t="shared" si="12"/>
        <v>14563.550000000001</v>
      </c>
      <c r="CS16" s="5">
        <f t="shared" si="12"/>
        <v>14599.059999999996</v>
      </c>
      <c r="CT16" s="4">
        <f t="shared" si="12"/>
        <v>11833.400000000001</v>
      </c>
      <c r="CU16" s="4">
        <f t="shared" si="12"/>
        <v>11433.499999999998</v>
      </c>
      <c r="CV16" s="4">
        <f t="shared" si="12"/>
        <v>13603.6</v>
      </c>
      <c r="CW16" s="4">
        <f t="shared" si="12"/>
        <v>13300.900000000001</v>
      </c>
      <c r="CX16" s="4">
        <f t="shared" si="12"/>
        <v>12760.400000000001</v>
      </c>
      <c r="CY16" s="4">
        <f t="shared" si="12"/>
        <v>13377.8</v>
      </c>
      <c r="CZ16" s="4">
        <f t="shared" si="12"/>
        <v>14226.899999999998</v>
      </c>
      <c r="DA16" s="4">
        <f t="shared" si="12"/>
        <v>13747</v>
      </c>
      <c r="DB16" s="4">
        <f t="shared" si="12"/>
        <v>13447.199999999999</v>
      </c>
      <c r="DC16" s="4">
        <f t="shared" si="12"/>
        <v>12739.1</v>
      </c>
      <c r="DD16" s="4">
        <f t="shared" si="12"/>
        <v>12494.399999999996</v>
      </c>
      <c r="DE16" s="5">
        <f t="shared" si="12"/>
        <v>12599</v>
      </c>
      <c r="DF16" s="4">
        <f t="shared" si="12"/>
        <v>12931.5</v>
      </c>
      <c r="DG16" s="4">
        <f t="shared" si="12"/>
        <v>12761.699999999997</v>
      </c>
      <c r="DH16" s="4">
        <f t="shared" si="12"/>
        <v>13758.900000000003</v>
      </c>
      <c r="DI16" s="4">
        <f t="shared" si="12"/>
        <v>12966.999999999998</v>
      </c>
      <c r="DJ16" s="4">
        <f t="shared" si="12"/>
        <v>12984.100000000002</v>
      </c>
      <c r="DK16" s="4">
        <f t="shared" si="12"/>
        <v>14748.099999999999</v>
      </c>
      <c r="DL16" s="4">
        <f t="shared" si="12"/>
        <v>14676.199999999999</v>
      </c>
      <c r="DM16" s="4">
        <f t="shared" si="12"/>
        <v>12835.600000000002</v>
      </c>
      <c r="DN16" s="4">
        <f t="shared" si="12"/>
        <v>13946.4</v>
      </c>
      <c r="DO16" s="4">
        <f t="shared" si="12"/>
        <v>14101.5</v>
      </c>
      <c r="DP16" s="4">
        <f t="shared" si="12"/>
        <v>14324.999999999998</v>
      </c>
      <c r="DQ16" s="5">
        <f t="shared" si="12"/>
        <v>13855.500000000002</v>
      </c>
      <c r="DR16" s="4">
        <f t="shared" si="12"/>
        <v>13518.169999999998</v>
      </c>
      <c r="DS16" s="4">
        <f t="shared" si="12"/>
        <v>15972.93</v>
      </c>
      <c r="DT16" s="4">
        <f t="shared" si="12"/>
        <v>16868.95</v>
      </c>
      <c r="DU16" s="4">
        <f t="shared" si="12"/>
        <v>13974.77</v>
      </c>
      <c r="DV16" s="4">
        <f t="shared" si="12"/>
        <v>13771.38</v>
      </c>
      <c r="DW16" s="4">
        <f t="shared" si="12"/>
        <v>14974.96</v>
      </c>
      <c r="DX16" s="4">
        <f t="shared" si="12"/>
        <v>12575.139999999998</v>
      </c>
      <c r="DY16" s="4">
        <f t="shared" si="12"/>
        <v>13798.170000000002</v>
      </c>
      <c r="DZ16" s="4">
        <f t="shared" ref="DZ16:GK16" si="13">SUM(DZ17:DZ28)</f>
        <v>13333.930000000002</v>
      </c>
      <c r="EA16" s="4">
        <f t="shared" si="13"/>
        <v>13577.030000000002</v>
      </c>
      <c r="EB16" s="4">
        <f t="shared" si="13"/>
        <v>12933.46</v>
      </c>
      <c r="EC16" s="5">
        <f t="shared" si="13"/>
        <v>13523.029999999999</v>
      </c>
      <c r="ED16" s="4">
        <f t="shared" si="13"/>
        <v>12946.36</v>
      </c>
      <c r="EE16" s="4">
        <f t="shared" si="13"/>
        <v>13555.319999999998</v>
      </c>
      <c r="EF16" s="4">
        <f t="shared" si="13"/>
        <v>15494.809999999998</v>
      </c>
      <c r="EG16" s="4">
        <f t="shared" si="13"/>
        <v>15311.030000000002</v>
      </c>
      <c r="EH16" s="4">
        <f t="shared" si="13"/>
        <v>12770.86</v>
      </c>
      <c r="EI16" s="4">
        <f t="shared" si="13"/>
        <v>15454.65</v>
      </c>
      <c r="EJ16" s="4">
        <f t="shared" si="13"/>
        <v>14993.75</v>
      </c>
      <c r="EK16" s="4">
        <f t="shared" si="13"/>
        <v>15051.92</v>
      </c>
      <c r="EL16" s="4">
        <f t="shared" si="13"/>
        <v>15190.510000000002</v>
      </c>
      <c r="EM16" s="4">
        <f t="shared" si="13"/>
        <v>15548.030000000002</v>
      </c>
      <c r="EN16" s="4">
        <f t="shared" si="13"/>
        <v>16077.989999999998</v>
      </c>
      <c r="EO16" s="5">
        <f t="shared" si="13"/>
        <v>15204.520000000004</v>
      </c>
      <c r="EP16" s="4">
        <f t="shared" si="13"/>
        <v>17432.199999999997</v>
      </c>
      <c r="EQ16" s="4">
        <f t="shared" si="13"/>
        <v>16516.25</v>
      </c>
      <c r="ER16" s="4">
        <f t="shared" si="13"/>
        <v>15615.31</v>
      </c>
      <c r="ES16" s="4">
        <f t="shared" si="13"/>
        <v>17798.249999999996</v>
      </c>
      <c r="ET16" s="4">
        <f t="shared" si="13"/>
        <v>14657.51</v>
      </c>
      <c r="EU16" s="4">
        <f t="shared" si="13"/>
        <v>18676.059999999998</v>
      </c>
      <c r="EV16" s="4">
        <f t="shared" si="13"/>
        <v>18819.919999999995</v>
      </c>
      <c r="EW16" s="4">
        <f t="shared" si="13"/>
        <v>18533.340000000004</v>
      </c>
      <c r="EX16" s="4">
        <f t="shared" si="13"/>
        <v>15705.22</v>
      </c>
      <c r="EY16" s="4">
        <f t="shared" si="13"/>
        <v>18441.792999999998</v>
      </c>
      <c r="EZ16" s="4">
        <f t="shared" si="13"/>
        <v>19001.327000000001</v>
      </c>
      <c r="FA16" s="5">
        <f t="shared" si="13"/>
        <v>16955.799999999996</v>
      </c>
      <c r="FB16" s="4">
        <f t="shared" si="13"/>
        <v>19015.253567349999</v>
      </c>
      <c r="FC16" s="4">
        <f t="shared" si="13"/>
        <v>19966.96096307</v>
      </c>
      <c r="FD16" s="4">
        <f t="shared" si="13"/>
        <v>20307.764907879999</v>
      </c>
      <c r="FE16" s="4">
        <f t="shared" si="13"/>
        <v>21841.912023484001</v>
      </c>
      <c r="FF16" s="4">
        <f t="shared" si="13"/>
        <v>17551.108737769995</v>
      </c>
      <c r="FG16" s="4">
        <f t="shared" si="13"/>
        <v>22308.821886469999</v>
      </c>
      <c r="FH16" s="4">
        <f t="shared" si="13"/>
        <v>22016.363074839999</v>
      </c>
      <c r="FI16" s="4">
        <f t="shared" si="13"/>
        <v>21091.680773720003</v>
      </c>
      <c r="FJ16" s="4">
        <f t="shared" si="13"/>
        <v>20169.931069199996</v>
      </c>
      <c r="FK16" s="4">
        <f t="shared" si="13"/>
        <v>21482.870619550002</v>
      </c>
      <c r="FL16" s="4">
        <f t="shared" si="13"/>
        <v>20595.784278310002</v>
      </c>
      <c r="FM16" s="5">
        <f t="shared" si="13"/>
        <v>20292.513577469996</v>
      </c>
      <c r="FN16" s="4">
        <f t="shared" si="13"/>
        <v>21731.85</v>
      </c>
      <c r="FO16" s="4">
        <f t="shared" si="13"/>
        <v>20879.71</v>
      </c>
      <c r="FP16" s="4">
        <f t="shared" si="13"/>
        <v>25988.23</v>
      </c>
      <c r="FQ16" s="4">
        <f t="shared" si="13"/>
        <v>24810.639999999999</v>
      </c>
      <c r="FR16" s="4">
        <f t="shared" si="13"/>
        <v>21972.009999999995</v>
      </c>
      <c r="FS16" s="4">
        <f t="shared" si="13"/>
        <v>24836.089999999993</v>
      </c>
      <c r="FT16" s="4">
        <f t="shared" si="13"/>
        <v>24085.780000000002</v>
      </c>
      <c r="FU16" s="4">
        <f t="shared" si="13"/>
        <v>22835.05</v>
      </c>
      <c r="FV16" s="4">
        <f t="shared" si="13"/>
        <v>21962.99</v>
      </c>
      <c r="FW16" s="4">
        <f t="shared" si="13"/>
        <v>23303.74</v>
      </c>
      <c r="FX16" s="4">
        <f t="shared" si="13"/>
        <v>20221.829999999998</v>
      </c>
      <c r="FY16" s="5">
        <f t="shared" si="13"/>
        <v>23145.39</v>
      </c>
      <c r="FZ16" s="4">
        <f t="shared" si="13"/>
        <v>22184.31688015</v>
      </c>
      <c r="GA16" s="4">
        <f t="shared" si="13"/>
        <v>24558.307293869999</v>
      </c>
      <c r="GB16" s="4">
        <f t="shared" si="13"/>
        <v>25005.096280309997</v>
      </c>
      <c r="GC16" s="4">
        <f t="shared" si="13"/>
        <v>24699.156971360004</v>
      </c>
      <c r="GD16" s="4">
        <f t="shared" si="13"/>
        <v>21590.790398179997</v>
      </c>
      <c r="GE16" s="4">
        <f t="shared" si="13"/>
        <v>26176.806733540001</v>
      </c>
      <c r="GF16" s="4">
        <f t="shared" si="13"/>
        <v>25344.712206159998</v>
      </c>
      <c r="GG16" s="4">
        <f t="shared" si="13"/>
        <v>23968.203452770005</v>
      </c>
      <c r="GH16" s="4">
        <f t="shared" si="13"/>
        <v>22151.944520140001</v>
      </c>
      <c r="GI16" s="4">
        <f t="shared" si="13"/>
        <v>22039.87843257</v>
      </c>
      <c r="GJ16" s="4">
        <f t="shared" si="13"/>
        <v>20185.973724580002</v>
      </c>
      <c r="GK16" s="5">
        <f t="shared" si="13"/>
        <v>21490.243913629998</v>
      </c>
      <c r="GL16" s="4">
        <f t="shared" ref="GL16:ID16" si="14">SUM(GL17:GL28)</f>
        <v>20135.743878890007</v>
      </c>
      <c r="GM16" s="4">
        <f t="shared" si="14"/>
        <v>20196.362913330002</v>
      </c>
      <c r="GN16" s="4">
        <f t="shared" si="14"/>
        <v>22621.276872349998</v>
      </c>
      <c r="GO16" s="4">
        <f t="shared" si="14"/>
        <v>23960.336186500001</v>
      </c>
      <c r="GP16" s="4">
        <f t="shared" si="14"/>
        <v>21132.404487870004</v>
      </c>
      <c r="GQ16" s="4">
        <f t="shared" si="14"/>
        <v>24722.849365549999</v>
      </c>
      <c r="GR16" s="4">
        <f t="shared" si="14"/>
        <v>24034.150602900005</v>
      </c>
      <c r="GS16" s="4">
        <f t="shared" si="14"/>
        <v>24544.119179419995</v>
      </c>
      <c r="GT16" s="4">
        <f t="shared" si="14"/>
        <v>24172.824366110002</v>
      </c>
      <c r="GU16" s="4">
        <f t="shared" si="14"/>
        <v>23166.751488680002</v>
      </c>
      <c r="GV16" s="4">
        <f t="shared" si="14"/>
        <v>21950.6200001</v>
      </c>
      <c r="GW16" s="5">
        <f t="shared" si="14"/>
        <v>23458.027999999995</v>
      </c>
      <c r="GX16" s="4">
        <f t="shared" si="14"/>
        <v>24183.747016429999</v>
      </c>
      <c r="GY16" s="4">
        <f t="shared" si="14"/>
        <v>24720.760167259999</v>
      </c>
      <c r="GZ16" s="4">
        <f t="shared" si="14"/>
        <v>25357.770162230001</v>
      </c>
      <c r="HA16" s="4">
        <f t="shared" si="14"/>
        <v>25559.247510839999</v>
      </c>
      <c r="HB16" s="4">
        <f t="shared" si="14"/>
        <v>23678.899829200003</v>
      </c>
      <c r="HC16" s="4">
        <f t="shared" si="14"/>
        <v>26329.242344040005</v>
      </c>
      <c r="HD16" s="4">
        <f t="shared" si="14"/>
        <v>23713.95236712</v>
      </c>
      <c r="HE16" s="4">
        <f t="shared" si="14"/>
        <v>23367.96337673</v>
      </c>
      <c r="HF16" s="4">
        <f t="shared" si="14"/>
        <v>22392.692588320002</v>
      </c>
      <c r="HG16" s="4">
        <f t="shared" si="14"/>
        <v>22667.725608329998</v>
      </c>
      <c r="HH16" s="4">
        <f t="shared" si="14"/>
        <v>23489.234007079998</v>
      </c>
      <c r="HI16" s="5">
        <f t="shared" si="14"/>
        <v>21770.109500279999</v>
      </c>
      <c r="HJ16" s="4">
        <f t="shared" si="14"/>
        <v>23169.770622190001</v>
      </c>
      <c r="HK16" s="4">
        <f t="shared" si="14"/>
        <v>24791.211999999992</v>
      </c>
      <c r="HL16" s="4">
        <f t="shared" si="14"/>
        <v>23053.282000000007</v>
      </c>
      <c r="HM16" s="4">
        <f t="shared" si="14"/>
        <v>24551.470999999994</v>
      </c>
      <c r="HN16" s="4">
        <f t="shared" si="14"/>
        <v>24721.720999999998</v>
      </c>
      <c r="HO16" s="4">
        <f t="shared" si="14"/>
        <v>25559.41</v>
      </c>
      <c r="HP16" s="4">
        <f t="shared" si="14"/>
        <v>26644.720000000005</v>
      </c>
      <c r="HQ16" s="4">
        <f t="shared" si="14"/>
        <v>22485.760000000002</v>
      </c>
      <c r="HR16" s="4">
        <f t="shared" si="14"/>
        <v>23237.990999999991</v>
      </c>
      <c r="HS16" s="4">
        <f t="shared" si="14"/>
        <v>22873.769999999997</v>
      </c>
      <c r="HT16" s="4">
        <f t="shared" si="14"/>
        <v>19075.469000000001</v>
      </c>
      <c r="HU16" s="5">
        <f t="shared" si="14"/>
        <v>18137.969999999998</v>
      </c>
      <c r="HV16" s="4">
        <f t="shared" si="14"/>
        <v>18782.620000000003</v>
      </c>
      <c r="HW16" s="4">
        <f t="shared" si="14"/>
        <v>18474.629999999997</v>
      </c>
      <c r="HX16" s="4">
        <f t="shared" si="14"/>
        <v>20016.78</v>
      </c>
      <c r="HY16" s="4">
        <f t="shared" si="14"/>
        <v>16935.11</v>
      </c>
      <c r="HZ16" s="4">
        <f t="shared" si="14"/>
        <v>22252.359999999997</v>
      </c>
      <c r="IA16" s="4">
        <f t="shared" si="14"/>
        <v>29314.559999999998</v>
      </c>
      <c r="IB16" s="4">
        <f t="shared" si="14"/>
        <v>27372.660000000003</v>
      </c>
      <c r="IC16" s="4">
        <f t="shared" si="14"/>
        <v>26553.329999999998</v>
      </c>
      <c r="ID16" s="4">
        <f t="shared" si="14"/>
        <v>26220.910000000003</v>
      </c>
      <c r="IE16" s="4">
        <v>28945.03</v>
      </c>
      <c r="IF16" s="4">
        <f t="shared" ref="IF16:IS16" si="15">SUM(IF17:IF28)</f>
        <v>27800.019999999997</v>
      </c>
      <c r="IG16" s="5">
        <f t="shared" si="15"/>
        <v>28553.170000000006</v>
      </c>
      <c r="IH16" s="4">
        <f t="shared" si="15"/>
        <v>31332.25</v>
      </c>
      <c r="II16" s="4">
        <f t="shared" si="15"/>
        <v>33594.329572123999</v>
      </c>
      <c r="IJ16" s="4">
        <f t="shared" si="15"/>
        <v>35920.31500000001</v>
      </c>
      <c r="IK16" s="4">
        <f t="shared" si="15"/>
        <v>34027.034999999989</v>
      </c>
      <c r="IL16" s="4">
        <f t="shared" si="15"/>
        <v>32776.959999999999</v>
      </c>
      <c r="IM16" s="4">
        <f t="shared" si="15"/>
        <v>39745.589</v>
      </c>
      <c r="IN16" s="4">
        <f t="shared" si="15"/>
        <v>34805.776363069999</v>
      </c>
      <c r="IO16" s="4">
        <f t="shared" si="15"/>
        <v>30488.873</v>
      </c>
      <c r="IP16" s="4">
        <f t="shared" si="15"/>
        <v>33647.026999999995</v>
      </c>
      <c r="IQ16" s="4">
        <f t="shared" si="15"/>
        <v>34566.507000000005</v>
      </c>
      <c r="IR16" s="4">
        <f t="shared" si="15"/>
        <v>32697.807999999994</v>
      </c>
      <c r="IS16" s="5">
        <f t="shared" si="15"/>
        <v>32259.615999999995</v>
      </c>
    </row>
    <row r="17" spans="1:253">
      <c r="A17" s="12" t="s">
        <v>36</v>
      </c>
      <c r="B17" s="13">
        <v>3619.4</v>
      </c>
      <c r="C17" s="13">
        <v>3283.3</v>
      </c>
      <c r="D17" s="13">
        <v>3514.4</v>
      </c>
      <c r="E17" s="13">
        <v>2655.5</v>
      </c>
      <c r="F17" s="13">
        <v>2045.9</v>
      </c>
      <c r="G17" s="13">
        <v>2414</v>
      </c>
      <c r="H17" s="13">
        <v>2451.9</v>
      </c>
      <c r="I17" s="13">
        <v>2525.6</v>
      </c>
      <c r="J17" s="13">
        <v>1840.2</v>
      </c>
      <c r="K17" s="13">
        <v>2195.6999999999998</v>
      </c>
      <c r="L17" s="13">
        <v>2482.5</v>
      </c>
      <c r="M17" s="14">
        <v>2985.9</v>
      </c>
      <c r="N17" s="13">
        <v>3514</v>
      </c>
      <c r="O17" s="13">
        <v>3384.8</v>
      </c>
      <c r="P17" s="13">
        <v>3013.7</v>
      </c>
      <c r="Q17" s="13">
        <v>3850.6</v>
      </c>
      <c r="R17" s="13">
        <v>2625.4</v>
      </c>
      <c r="S17" s="13">
        <v>3099.7</v>
      </c>
      <c r="T17" s="13">
        <v>3588.9</v>
      </c>
      <c r="U17" s="13">
        <v>3682.1</v>
      </c>
      <c r="V17" s="13">
        <v>4089.2</v>
      </c>
      <c r="W17" s="13">
        <v>4689.5</v>
      </c>
      <c r="X17" s="13">
        <v>4667.8</v>
      </c>
      <c r="Y17" s="14">
        <v>4208.8</v>
      </c>
      <c r="Z17" s="13">
        <v>3348.7</v>
      </c>
      <c r="AA17" s="13">
        <v>3251.2</v>
      </c>
      <c r="AB17" s="13">
        <v>4204.5</v>
      </c>
      <c r="AC17" s="13">
        <v>3667.5</v>
      </c>
      <c r="AD17" s="13">
        <v>2938.6</v>
      </c>
      <c r="AE17" s="13">
        <v>3997.5</v>
      </c>
      <c r="AF17" s="13">
        <v>3431.5</v>
      </c>
      <c r="AG17" s="13">
        <v>3336.7</v>
      </c>
      <c r="AH17" s="13">
        <v>3774.7</v>
      </c>
      <c r="AI17" s="13">
        <v>3374.7</v>
      </c>
      <c r="AJ17" s="13">
        <v>3201.8</v>
      </c>
      <c r="AK17" s="14">
        <v>2818.8</v>
      </c>
      <c r="AL17" s="13">
        <v>3325</v>
      </c>
      <c r="AM17" s="13">
        <v>3116.2</v>
      </c>
      <c r="AN17" s="13">
        <v>3568.7</v>
      </c>
      <c r="AO17" s="13">
        <v>4254.3</v>
      </c>
      <c r="AP17" s="13">
        <v>3741.8</v>
      </c>
      <c r="AQ17" s="13">
        <v>4124.6000000000004</v>
      </c>
      <c r="AR17" s="13">
        <v>3581.8</v>
      </c>
      <c r="AS17" s="13">
        <v>3811.5</v>
      </c>
      <c r="AT17" s="13">
        <v>3454.3</v>
      </c>
      <c r="AU17" s="13">
        <v>3609.2</v>
      </c>
      <c r="AV17" s="13">
        <v>3655.4</v>
      </c>
      <c r="AW17" s="14">
        <v>3468.6</v>
      </c>
      <c r="AX17" s="13">
        <v>3570.8</v>
      </c>
      <c r="AY17" s="13">
        <v>3671.2</v>
      </c>
      <c r="AZ17" s="13">
        <v>3730.7</v>
      </c>
      <c r="BA17" s="13">
        <v>3614.5</v>
      </c>
      <c r="BB17" s="13">
        <v>3275.8</v>
      </c>
      <c r="BC17" s="13">
        <v>3977</v>
      </c>
      <c r="BD17" s="13">
        <v>3943.5</v>
      </c>
      <c r="BE17" s="13">
        <v>4212.5</v>
      </c>
      <c r="BF17" s="13">
        <v>3884.1</v>
      </c>
      <c r="BG17" s="13">
        <v>4026.1</v>
      </c>
      <c r="BH17" s="13">
        <v>4590.8</v>
      </c>
      <c r="BI17" s="14">
        <v>3633.7</v>
      </c>
      <c r="BJ17" s="13">
        <v>3613.3</v>
      </c>
      <c r="BK17" s="13">
        <v>3963.4</v>
      </c>
      <c r="BL17" s="13">
        <v>4232.7</v>
      </c>
      <c r="BM17" s="13">
        <v>4641.2</v>
      </c>
      <c r="BN17" s="13">
        <v>4242.2</v>
      </c>
      <c r="BO17" s="13">
        <v>5034</v>
      </c>
      <c r="BP17" s="13">
        <v>4587.2</v>
      </c>
      <c r="BQ17" s="13">
        <v>5158.2</v>
      </c>
      <c r="BR17" s="13">
        <v>4152.8</v>
      </c>
      <c r="BS17" s="13">
        <v>5022.1000000000004</v>
      </c>
      <c r="BT17" s="13">
        <v>4535.1000000000004</v>
      </c>
      <c r="BU17" s="14">
        <v>4318.6000000000004</v>
      </c>
      <c r="BV17" s="13">
        <v>4421.0600000000004</v>
      </c>
      <c r="BW17" s="13">
        <v>4091.82</v>
      </c>
      <c r="BX17" s="13">
        <v>4678.47</v>
      </c>
      <c r="BY17" s="13">
        <v>5089.72</v>
      </c>
      <c r="BZ17" s="13">
        <v>4776.41</v>
      </c>
      <c r="CA17" s="13">
        <v>4895.1899999999996</v>
      </c>
      <c r="CB17" s="13">
        <v>5231.8999999999996</v>
      </c>
      <c r="CC17" s="13">
        <v>4977.25</v>
      </c>
      <c r="CD17" s="13">
        <v>4894.91</v>
      </c>
      <c r="CE17" s="13">
        <v>5108.2</v>
      </c>
      <c r="CF17" s="13">
        <v>4956.1000000000004</v>
      </c>
      <c r="CG17" s="14">
        <v>4884.3900000000003</v>
      </c>
      <c r="CH17" s="13">
        <v>4736.3</v>
      </c>
      <c r="CI17" s="13">
        <v>4449.8</v>
      </c>
      <c r="CJ17" s="13">
        <v>4898.1000000000004</v>
      </c>
      <c r="CK17" s="13">
        <v>6049.9</v>
      </c>
      <c r="CL17" s="13">
        <v>5054.3</v>
      </c>
      <c r="CM17" s="13">
        <v>5688.8</v>
      </c>
      <c r="CN17" s="13">
        <v>5405</v>
      </c>
      <c r="CO17" s="13">
        <v>5611.4</v>
      </c>
      <c r="CP17" s="13">
        <v>5228.7</v>
      </c>
      <c r="CQ17" s="13">
        <v>5617.9</v>
      </c>
      <c r="CR17" s="13">
        <v>5278.6</v>
      </c>
      <c r="CS17" s="14">
        <v>5964.4</v>
      </c>
      <c r="CT17" s="13">
        <v>4885.6000000000004</v>
      </c>
      <c r="CU17" s="13">
        <v>4699.1000000000004</v>
      </c>
      <c r="CV17" s="13">
        <v>5284.1</v>
      </c>
      <c r="CW17" s="13">
        <v>5236.3999999999996</v>
      </c>
      <c r="CX17" s="13">
        <v>4761.1000000000004</v>
      </c>
      <c r="CY17" s="13">
        <v>5902.4</v>
      </c>
      <c r="CZ17" s="13">
        <v>6027.7</v>
      </c>
      <c r="DA17" s="13">
        <v>6181.5</v>
      </c>
      <c r="DB17" s="13">
        <v>6196.5</v>
      </c>
      <c r="DC17" s="13">
        <v>5364.1</v>
      </c>
      <c r="DD17" s="13">
        <v>5676.7</v>
      </c>
      <c r="DE17" s="14">
        <v>5157.7</v>
      </c>
      <c r="DF17" s="13">
        <v>5188.7</v>
      </c>
      <c r="DG17" s="13">
        <v>5404.4</v>
      </c>
      <c r="DH17" s="13">
        <v>5307.6</v>
      </c>
      <c r="DI17" s="13">
        <v>5406.5</v>
      </c>
      <c r="DJ17" s="13">
        <v>5028.3</v>
      </c>
      <c r="DK17" s="13">
        <v>6198.5</v>
      </c>
      <c r="DL17" s="13">
        <v>6167.9</v>
      </c>
      <c r="DM17" s="13">
        <v>5135.3999999999996</v>
      </c>
      <c r="DN17" s="13">
        <v>5714.6</v>
      </c>
      <c r="DO17" s="13">
        <v>5574.6</v>
      </c>
      <c r="DP17" s="13">
        <v>5905</v>
      </c>
      <c r="DQ17" s="14">
        <v>5552</v>
      </c>
      <c r="DR17" s="13">
        <v>4653.18</v>
      </c>
      <c r="DS17" s="13">
        <v>4920.3</v>
      </c>
      <c r="DT17" s="13">
        <v>4998.2700000000004</v>
      </c>
      <c r="DU17" s="13">
        <v>5484.5</v>
      </c>
      <c r="DV17" s="13">
        <v>5779.05</v>
      </c>
      <c r="DW17" s="13">
        <v>6003.41</v>
      </c>
      <c r="DX17" s="13">
        <v>5240.1499999999996</v>
      </c>
      <c r="DY17" s="13">
        <v>5988.81</v>
      </c>
      <c r="DZ17" s="13">
        <v>5867.36</v>
      </c>
      <c r="EA17" s="13">
        <v>5612.99</v>
      </c>
      <c r="EB17" s="13">
        <v>5395.58</v>
      </c>
      <c r="EC17" s="14">
        <v>4888.3900000000003</v>
      </c>
      <c r="ED17" s="13">
        <v>5308.81</v>
      </c>
      <c r="EE17" s="13">
        <v>4915.87</v>
      </c>
      <c r="EF17" s="13">
        <v>4692.3100000000004</v>
      </c>
      <c r="EG17" s="13">
        <v>6150.1</v>
      </c>
      <c r="EH17" s="13">
        <v>5189.1400000000003</v>
      </c>
      <c r="EI17" s="13">
        <v>5070.0200000000004</v>
      </c>
      <c r="EJ17" s="13">
        <v>6070.53</v>
      </c>
      <c r="EK17" s="13">
        <v>5623.51</v>
      </c>
      <c r="EL17" s="13">
        <v>5065.01</v>
      </c>
      <c r="EM17" s="13">
        <v>5761.29</v>
      </c>
      <c r="EN17" s="13">
        <v>5306.08</v>
      </c>
      <c r="EO17" s="14">
        <v>4971.6499999999996</v>
      </c>
      <c r="EP17" s="13">
        <v>5993.37</v>
      </c>
      <c r="EQ17" s="13">
        <v>5354.24</v>
      </c>
      <c r="ER17" s="13">
        <v>5174.97</v>
      </c>
      <c r="ES17" s="13">
        <v>6405.18</v>
      </c>
      <c r="ET17" s="13">
        <v>5145.09</v>
      </c>
      <c r="EU17" s="13">
        <v>6046.98</v>
      </c>
      <c r="EV17" s="13">
        <v>6484.09</v>
      </c>
      <c r="EW17" s="13">
        <v>5630.9</v>
      </c>
      <c r="EX17" s="13">
        <v>5275.53</v>
      </c>
      <c r="EY17" s="13">
        <v>6159.39</v>
      </c>
      <c r="EZ17" s="13">
        <v>5487.33</v>
      </c>
      <c r="FA17" s="14">
        <v>5683.36</v>
      </c>
      <c r="FB17" s="13">
        <v>5466.2665142299993</v>
      </c>
      <c r="FC17" s="13">
        <v>5664.7073879</v>
      </c>
      <c r="FD17" s="13">
        <v>5265.7396884099999</v>
      </c>
      <c r="FE17" s="13">
        <v>6893.5833087999999</v>
      </c>
      <c r="FF17" s="13">
        <v>5859.2630002199994</v>
      </c>
      <c r="FG17" s="13">
        <v>6773.3045991199997</v>
      </c>
      <c r="FH17" s="13">
        <v>6439.9982203600002</v>
      </c>
      <c r="FI17" s="13">
        <v>5830.5631119599993</v>
      </c>
      <c r="FJ17" s="13">
        <v>6669.6458042199993</v>
      </c>
      <c r="FK17" s="13">
        <v>6399.2541184399997</v>
      </c>
      <c r="FL17" s="13">
        <v>5780.4438312799994</v>
      </c>
      <c r="FM17" s="14">
        <v>6561.97645448</v>
      </c>
      <c r="FN17" s="13">
        <v>5965.96</v>
      </c>
      <c r="FO17" s="13">
        <v>5430.67</v>
      </c>
      <c r="FP17" s="13">
        <v>6923.34</v>
      </c>
      <c r="FQ17" s="13">
        <v>6929.38</v>
      </c>
      <c r="FR17" s="13">
        <v>6258.46</v>
      </c>
      <c r="FS17" s="13">
        <v>6905.14</v>
      </c>
      <c r="FT17" s="13">
        <v>6222.73</v>
      </c>
      <c r="FU17" s="13">
        <v>6610.55</v>
      </c>
      <c r="FV17" s="13">
        <v>6591.23</v>
      </c>
      <c r="FW17" s="13">
        <v>6777.02</v>
      </c>
      <c r="FX17" s="13">
        <v>6145.56</v>
      </c>
      <c r="FY17" s="14">
        <v>6235.98</v>
      </c>
      <c r="FZ17" s="13">
        <v>6572.03525601</v>
      </c>
      <c r="GA17" s="13">
        <v>6812.4775936400001</v>
      </c>
      <c r="GB17" s="13">
        <v>6723.6058613499999</v>
      </c>
      <c r="GC17" s="13">
        <v>7774.6795318499999</v>
      </c>
      <c r="GD17" s="13">
        <v>6320.1731480599992</v>
      </c>
      <c r="GE17" s="13">
        <v>7022.0351253600002</v>
      </c>
      <c r="GF17" s="13">
        <v>7305.3714976199999</v>
      </c>
      <c r="GG17" s="13">
        <v>7349.2481003399998</v>
      </c>
      <c r="GH17" s="13">
        <v>5752.1355160000003</v>
      </c>
      <c r="GI17" s="13">
        <v>5217.4794358899999</v>
      </c>
      <c r="GJ17" s="13">
        <v>4851.5697783200003</v>
      </c>
      <c r="GK17" s="14">
        <v>4757.3970149799989</v>
      </c>
      <c r="GL17" s="13">
        <v>4756.2521306000008</v>
      </c>
      <c r="GM17" s="13">
        <v>4572.5743947500005</v>
      </c>
      <c r="GN17" s="13">
        <v>5498.3015608299993</v>
      </c>
      <c r="GO17" s="13">
        <v>5899.5322512600005</v>
      </c>
      <c r="GP17" s="13">
        <v>5408.0959426300005</v>
      </c>
      <c r="GQ17" s="13">
        <v>5925.0501565899995</v>
      </c>
      <c r="GR17" s="13">
        <v>6862.8873892099991</v>
      </c>
      <c r="GS17" s="13">
        <v>6908.8299231000001</v>
      </c>
      <c r="GT17" s="13">
        <v>6364.6047434600005</v>
      </c>
      <c r="GU17" s="13">
        <v>6566.0353277899994</v>
      </c>
      <c r="GV17" s="13">
        <v>6115.37</v>
      </c>
      <c r="GW17" s="14">
        <v>5864.7759999999998</v>
      </c>
      <c r="GX17" s="13">
        <v>6218.5996926099997</v>
      </c>
      <c r="GY17" s="13">
        <v>6015.5362614399992</v>
      </c>
      <c r="GZ17" s="13">
        <v>6118.9404688599998</v>
      </c>
      <c r="HA17" s="13">
        <v>7370.264631439999</v>
      </c>
      <c r="HB17" s="13">
        <v>6096.3497781700007</v>
      </c>
      <c r="HC17" s="13">
        <v>6348.8005176200004</v>
      </c>
      <c r="HD17" s="13">
        <v>6691.0207370200005</v>
      </c>
      <c r="HE17" s="13">
        <v>6726.2081093300003</v>
      </c>
      <c r="HF17" s="13">
        <v>6197.8990705200013</v>
      </c>
      <c r="HG17" s="13">
        <v>6194.3588474899998</v>
      </c>
      <c r="HH17" s="13">
        <v>6808.9412881999997</v>
      </c>
      <c r="HI17" s="14">
        <v>6157.0342735699996</v>
      </c>
      <c r="HJ17" s="13">
        <v>6557.7852380499999</v>
      </c>
      <c r="HK17" s="13">
        <v>6075.1319999999996</v>
      </c>
      <c r="HL17" s="13">
        <v>5745.74</v>
      </c>
      <c r="HM17" s="13">
        <v>7008.79</v>
      </c>
      <c r="HN17" s="13">
        <v>5932.8119999999999</v>
      </c>
      <c r="HO17" s="13">
        <v>6842.95</v>
      </c>
      <c r="HP17" s="13">
        <v>7138.72</v>
      </c>
      <c r="HQ17" s="13">
        <v>6400.86</v>
      </c>
      <c r="HR17" s="13">
        <v>6154.2</v>
      </c>
      <c r="HS17" s="13">
        <v>5471.71</v>
      </c>
      <c r="HT17" s="13">
        <v>1954.7550000000001</v>
      </c>
      <c r="HU17" s="14">
        <v>1927.94</v>
      </c>
      <c r="HV17" s="13">
        <v>1850.61</v>
      </c>
      <c r="HW17" s="13">
        <v>1627.56</v>
      </c>
      <c r="HX17" s="13">
        <v>1769.58</v>
      </c>
      <c r="HY17" s="13">
        <v>1482.87</v>
      </c>
      <c r="HZ17" s="13">
        <v>7168.98</v>
      </c>
      <c r="IA17" s="13">
        <v>9324.65</v>
      </c>
      <c r="IB17" s="13">
        <v>8645.24</v>
      </c>
      <c r="IC17" s="13">
        <v>10037.11</v>
      </c>
      <c r="ID17" s="13">
        <v>13330.71</v>
      </c>
      <c r="IE17" s="13">
        <v>12556.85</v>
      </c>
      <c r="IF17" s="13">
        <v>12224.92</v>
      </c>
      <c r="IG17" s="14">
        <v>11039.44</v>
      </c>
      <c r="IH17" s="13">
        <v>12350.77</v>
      </c>
      <c r="II17" s="13">
        <v>12279.241445330001</v>
      </c>
      <c r="IJ17" s="13">
        <v>13004.351000000001</v>
      </c>
      <c r="IK17" s="13">
        <v>12514.368</v>
      </c>
      <c r="IL17" s="13">
        <v>12442.552</v>
      </c>
      <c r="IM17" s="13">
        <v>14602.694</v>
      </c>
      <c r="IN17" s="13">
        <v>13852.43859107</v>
      </c>
      <c r="IO17" s="13">
        <v>11939.3</v>
      </c>
      <c r="IP17" s="13">
        <v>12563.765000000001</v>
      </c>
      <c r="IQ17" s="13">
        <v>12604.894</v>
      </c>
      <c r="IR17" s="13">
        <v>12664.047999999999</v>
      </c>
      <c r="IS17" s="14">
        <v>12006.701999999999</v>
      </c>
    </row>
    <row r="18" spans="1:253">
      <c r="A18" s="6" t="s">
        <v>37</v>
      </c>
      <c r="B18" s="7">
        <v>1144.9000000000001</v>
      </c>
      <c r="C18" s="7">
        <v>1021.6</v>
      </c>
      <c r="D18" s="7">
        <v>966.4</v>
      </c>
      <c r="E18" s="7">
        <v>1183.7</v>
      </c>
      <c r="F18" s="7">
        <v>1060.9000000000001</v>
      </c>
      <c r="G18" s="7">
        <v>1113.3</v>
      </c>
      <c r="H18" s="7">
        <v>1140.4000000000001</v>
      </c>
      <c r="I18" s="7">
        <v>1203.4000000000001</v>
      </c>
      <c r="J18" s="7">
        <v>1083.3</v>
      </c>
      <c r="K18" s="7">
        <v>1242.5</v>
      </c>
      <c r="L18" s="7">
        <v>1236.5</v>
      </c>
      <c r="M18" s="8">
        <v>1239.0999999999999</v>
      </c>
      <c r="N18" s="7">
        <v>1251.8</v>
      </c>
      <c r="O18" s="7">
        <v>1324.8</v>
      </c>
      <c r="P18" s="7">
        <v>1172.3</v>
      </c>
      <c r="Q18" s="7">
        <v>1445.4</v>
      </c>
      <c r="R18" s="7">
        <v>1228.7</v>
      </c>
      <c r="S18" s="7">
        <v>1416.6</v>
      </c>
      <c r="T18" s="7">
        <v>1445.8</v>
      </c>
      <c r="U18" s="7">
        <v>1410.6</v>
      </c>
      <c r="V18" s="7">
        <v>1262.5999999999999</v>
      </c>
      <c r="W18" s="7">
        <v>1241.0999999999999</v>
      </c>
      <c r="X18" s="7">
        <v>1329.4</v>
      </c>
      <c r="Y18" s="8">
        <v>1375.2</v>
      </c>
      <c r="Z18" s="7">
        <v>1324.8</v>
      </c>
      <c r="AA18" s="7">
        <v>1360.7</v>
      </c>
      <c r="AB18" s="7">
        <v>1312.4</v>
      </c>
      <c r="AC18" s="7">
        <v>1502.4</v>
      </c>
      <c r="AD18" s="7">
        <v>1096.3</v>
      </c>
      <c r="AE18" s="7">
        <v>1277.5</v>
      </c>
      <c r="AF18" s="7">
        <v>970.6</v>
      </c>
      <c r="AG18" s="7">
        <v>917.2</v>
      </c>
      <c r="AH18" s="7">
        <v>1140.5999999999999</v>
      </c>
      <c r="AI18" s="7">
        <v>1102.4000000000001</v>
      </c>
      <c r="AJ18" s="7">
        <v>1074.0999999999999</v>
      </c>
      <c r="AK18" s="8">
        <v>2410.6</v>
      </c>
      <c r="AL18" s="7">
        <v>1178.4000000000001</v>
      </c>
      <c r="AM18" s="7">
        <v>1163</v>
      </c>
      <c r="AN18" s="7">
        <v>1297.9000000000001</v>
      </c>
      <c r="AO18" s="7">
        <v>1344.1</v>
      </c>
      <c r="AP18" s="7">
        <v>1212.7</v>
      </c>
      <c r="AQ18" s="7">
        <v>1474.6</v>
      </c>
      <c r="AR18" s="7">
        <v>1465</v>
      </c>
      <c r="AS18" s="7">
        <v>1310.9</v>
      </c>
      <c r="AT18" s="7">
        <v>1291.8</v>
      </c>
      <c r="AU18" s="7">
        <v>1281.7</v>
      </c>
      <c r="AV18" s="7">
        <v>1285.9000000000001</v>
      </c>
      <c r="AW18" s="8">
        <v>1331.5</v>
      </c>
      <c r="AX18" s="7">
        <v>870.5</v>
      </c>
      <c r="AY18" s="7">
        <v>1585.4</v>
      </c>
      <c r="AZ18" s="7">
        <v>1433.2</v>
      </c>
      <c r="BA18" s="7">
        <v>1427</v>
      </c>
      <c r="BB18" s="7">
        <v>1502.4</v>
      </c>
      <c r="BC18" s="7">
        <v>1825.6</v>
      </c>
      <c r="BD18" s="7">
        <v>1731.5</v>
      </c>
      <c r="BE18" s="7">
        <v>1665.7</v>
      </c>
      <c r="BF18" s="7">
        <v>1632.4</v>
      </c>
      <c r="BG18" s="7">
        <v>1591.4</v>
      </c>
      <c r="BH18" s="7">
        <v>1999.5</v>
      </c>
      <c r="BI18" s="8">
        <v>2443.6</v>
      </c>
      <c r="BJ18" s="7">
        <v>1442.9</v>
      </c>
      <c r="BK18" s="7">
        <v>1451</v>
      </c>
      <c r="BL18" s="7">
        <v>1972.5</v>
      </c>
      <c r="BM18" s="7">
        <v>1310</v>
      </c>
      <c r="BN18" s="7">
        <v>1295.5999999999999</v>
      </c>
      <c r="BO18" s="7">
        <v>2179.8000000000002</v>
      </c>
      <c r="BP18" s="7">
        <v>2044.5</v>
      </c>
      <c r="BQ18" s="7">
        <v>2018.4</v>
      </c>
      <c r="BR18" s="7">
        <v>1630.6</v>
      </c>
      <c r="BS18" s="7">
        <v>1643</v>
      </c>
      <c r="BT18" s="7">
        <v>1829.5</v>
      </c>
      <c r="BU18" s="8">
        <v>1899.4</v>
      </c>
      <c r="BV18" s="7">
        <v>1809.47</v>
      </c>
      <c r="BW18" s="7">
        <v>1969.93</v>
      </c>
      <c r="BX18" s="7">
        <v>2186.59</v>
      </c>
      <c r="BY18" s="7">
        <v>2062.34</v>
      </c>
      <c r="BZ18" s="7">
        <v>1932.27</v>
      </c>
      <c r="CA18" s="7">
        <v>2356.5700000000002</v>
      </c>
      <c r="CB18" s="7">
        <v>2226.12</v>
      </c>
      <c r="CC18" s="7">
        <v>1901.26</v>
      </c>
      <c r="CD18" s="7">
        <v>1737.49</v>
      </c>
      <c r="CE18" s="7">
        <v>1909.02</v>
      </c>
      <c r="CF18" s="7">
        <v>1992.12</v>
      </c>
      <c r="CG18" s="8">
        <f>1974.11-0.04</f>
        <v>1974.07</v>
      </c>
      <c r="CH18" s="7">
        <v>1921.6</v>
      </c>
      <c r="CI18" s="7">
        <v>2330.1999999999998</v>
      </c>
      <c r="CJ18" s="7">
        <v>2312.1999999999998</v>
      </c>
      <c r="CK18" s="7">
        <v>2836.5</v>
      </c>
      <c r="CL18" s="7">
        <v>2377.5</v>
      </c>
      <c r="CM18" s="7">
        <v>2566.6999999999998</v>
      </c>
      <c r="CN18" s="7">
        <v>2728.4</v>
      </c>
      <c r="CO18" s="7">
        <v>2666.1</v>
      </c>
      <c r="CP18" s="7">
        <v>2454.3000000000002</v>
      </c>
      <c r="CQ18" s="7">
        <v>2532.4</v>
      </c>
      <c r="CR18" s="7">
        <v>2703.5</v>
      </c>
      <c r="CS18" s="8">
        <v>2386.6</v>
      </c>
      <c r="CT18" s="7">
        <v>2328.8000000000002</v>
      </c>
      <c r="CU18" s="7">
        <v>1678.7</v>
      </c>
      <c r="CV18" s="7">
        <v>2583.3000000000002</v>
      </c>
      <c r="CW18" s="7">
        <v>2797.5</v>
      </c>
      <c r="CX18" s="7">
        <v>2777.2</v>
      </c>
      <c r="CY18" s="7">
        <v>1992.9</v>
      </c>
      <c r="CZ18" s="7">
        <v>2751.8</v>
      </c>
      <c r="DA18" s="7">
        <v>2513.8000000000002</v>
      </c>
      <c r="DB18" s="7">
        <v>2209.5</v>
      </c>
      <c r="DC18" s="7">
        <v>2358</v>
      </c>
      <c r="DD18" s="7">
        <v>2095.1999999999998</v>
      </c>
      <c r="DE18" s="8">
        <v>2472.9</v>
      </c>
      <c r="DF18" s="7">
        <v>2497</v>
      </c>
      <c r="DG18" s="7">
        <v>1931.7</v>
      </c>
      <c r="DH18" s="7">
        <v>2123.1999999999998</v>
      </c>
      <c r="DI18" s="7">
        <v>2277.6999999999998</v>
      </c>
      <c r="DJ18" s="7">
        <v>1960.2</v>
      </c>
      <c r="DK18" s="7">
        <v>2496.1999999999998</v>
      </c>
      <c r="DL18" s="7">
        <v>2535.4</v>
      </c>
      <c r="DM18" s="7">
        <v>2203.5</v>
      </c>
      <c r="DN18" s="7">
        <v>2139.6</v>
      </c>
      <c r="DO18" s="7">
        <v>2249.3000000000002</v>
      </c>
      <c r="DP18" s="7">
        <v>2127.1999999999998</v>
      </c>
      <c r="DQ18" s="8">
        <v>2114.3000000000002</v>
      </c>
      <c r="DR18" s="7">
        <v>1983.69</v>
      </c>
      <c r="DS18" s="7">
        <v>2276.79</v>
      </c>
      <c r="DT18" s="7">
        <v>2487.9899999999998</v>
      </c>
      <c r="DU18" s="7">
        <v>2065.1799999999998</v>
      </c>
      <c r="DV18" s="7">
        <v>3038.81</v>
      </c>
      <c r="DW18" s="7">
        <v>2741.01</v>
      </c>
      <c r="DX18" s="7">
        <v>1902.4</v>
      </c>
      <c r="DY18" s="7">
        <v>2225.59</v>
      </c>
      <c r="DZ18" s="7">
        <v>2059.41</v>
      </c>
      <c r="EA18" s="7">
        <v>2189.8000000000002</v>
      </c>
      <c r="EB18" s="7">
        <v>2143.62</v>
      </c>
      <c r="EC18" s="8">
        <v>3019.33</v>
      </c>
      <c r="ED18" s="7">
        <v>2148.41</v>
      </c>
      <c r="EE18" s="7">
        <v>2426.15</v>
      </c>
      <c r="EF18" s="7">
        <v>2468.58</v>
      </c>
      <c r="EG18" s="7">
        <v>2499.0300000000002</v>
      </c>
      <c r="EH18" s="7">
        <v>2192.96</v>
      </c>
      <c r="EI18" s="7">
        <v>3646.87</v>
      </c>
      <c r="EJ18" s="7">
        <v>1657.81</v>
      </c>
      <c r="EK18" s="7">
        <v>2810.04</v>
      </c>
      <c r="EL18" s="7">
        <v>3363.71</v>
      </c>
      <c r="EM18" s="7">
        <v>2733.42</v>
      </c>
      <c r="EN18" s="7">
        <v>3296.69</v>
      </c>
      <c r="EO18" s="8">
        <v>3066.19</v>
      </c>
      <c r="EP18" s="7">
        <v>3422.95</v>
      </c>
      <c r="EQ18" s="7">
        <v>2402.89</v>
      </c>
      <c r="ER18" s="7">
        <v>1387.68</v>
      </c>
      <c r="ES18" s="7">
        <v>3174.15</v>
      </c>
      <c r="ET18" s="7">
        <v>2398.6</v>
      </c>
      <c r="EU18" s="7">
        <v>2873.94</v>
      </c>
      <c r="EV18" s="7">
        <v>2767.1</v>
      </c>
      <c r="EW18" s="7">
        <v>3120.72</v>
      </c>
      <c r="EX18" s="7">
        <v>2140.73</v>
      </c>
      <c r="EY18" s="7">
        <v>2459.7399999999998</v>
      </c>
      <c r="EZ18" s="7">
        <v>3356.12</v>
      </c>
      <c r="FA18" s="8">
        <v>2192.33</v>
      </c>
      <c r="FB18" s="7">
        <v>2690.2854006799998</v>
      </c>
      <c r="FC18" s="7">
        <v>2919.3332974499995</v>
      </c>
      <c r="FD18" s="7">
        <v>2660.2199920799999</v>
      </c>
      <c r="FE18" s="7">
        <v>3161.6321860700004</v>
      </c>
      <c r="FF18" s="7">
        <v>1884.8747858300001</v>
      </c>
      <c r="FG18" s="7">
        <v>3138.6045565600002</v>
      </c>
      <c r="FH18" s="7">
        <v>2765.87200239</v>
      </c>
      <c r="FI18" s="7">
        <v>3206.6495501700001</v>
      </c>
      <c r="FJ18" s="7">
        <v>2040.4078193199998</v>
      </c>
      <c r="FK18" s="7">
        <v>2917.1778465900002</v>
      </c>
      <c r="FL18" s="7">
        <v>3037.6620345399997</v>
      </c>
      <c r="FM18" s="8">
        <v>2866.1427881199998</v>
      </c>
      <c r="FN18" s="7">
        <v>2770.1</v>
      </c>
      <c r="FO18" s="7">
        <v>2644.99</v>
      </c>
      <c r="FP18" s="7">
        <v>2996.68</v>
      </c>
      <c r="FQ18" s="7">
        <v>3339.38</v>
      </c>
      <c r="FR18" s="7">
        <v>2789.34</v>
      </c>
      <c r="FS18" s="7">
        <v>3210.48</v>
      </c>
      <c r="FT18" s="7">
        <v>3010.6</v>
      </c>
      <c r="FU18" s="7">
        <v>3203.04</v>
      </c>
      <c r="FV18" s="7">
        <v>3050.89</v>
      </c>
      <c r="FW18" s="7">
        <v>2949.36</v>
      </c>
      <c r="FX18" s="7">
        <v>1974.13</v>
      </c>
      <c r="FY18" s="8">
        <v>4386.1000000000004</v>
      </c>
      <c r="FZ18" s="7">
        <v>3505.4314661199996</v>
      </c>
      <c r="GA18" s="7">
        <v>3030.7659266700002</v>
      </c>
      <c r="GB18" s="7">
        <v>3323.6558567399998</v>
      </c>
      <c r="GC18" s="7">
        <v>2512.5874526100001</v>
      </c>
      <c r="GD18" s="7">
        <v>2811.0366420999999</v>
      </c>
      <c r="GE18" s="7">
        <v>4153.8049261300002</v>
      </c>
      <c r="GF18" s="7">
        <v>3087.7728404600002</v>
      </c>
      <c r="GG18" s="7">
        <v>2666.6510531900003</v>
      </c>
      <c r="GH18" s="7">
        <v>3190.2535451499998</v>
      </c>
      <c r="GI18" s="7">
        <v>3512.06306997</v>
      </c>
      <c r="GJ18" s="7">
        <v>2672.28129825</v>
      </c>
      <c r="GK18" s="8">
        <v>3726.3069064199999</v>
      </c>
      <c r="GL18" s="7">
        <v>3343.1048671399999</v>
      </c>
      <c r="GM18" s="7">
        <v>2494.2783197799999</v>
      </c>
      <c r="GN18" s="7">
        <v>1997.9211916300001</v>
      </c>
      <c r="GO18" s="7">
        <v>2291.1435974999999</v>
      </c>
      <c r="GP18" s="7">
        <v>2608.72750193</v>
      </c>
      <c r="GQ18" s="7">
        <v>2990.6209197199996</v>
      </c>
      <c r="GR18" s="7">
        <v>2943.3330934599999</v>
      </c>
      <c r="GS18" s="7">
        <v>3268.8118660300006</v>
      </c>
      <c r="GT18" s="7">
        <v>3283.7972373399998</v>
      </c>
      <c r="GU18" s="7">
        <v>3184.1427283200001</v>
      </c>
      <c r="GV18" s="7">
        <v>3499.06</v>
      </c>
      <c r="GW18" s="8">
        <v>3751.5720000000001</v>
      </c>
      <c r="GX18" s="7">
        <v>4164.1069082100003</v>
      </c>
      <c r="GY18" s="7">
        <v>2689.5737794400002</v>
      </c>
      <c r="GZ18" s="7">
        <v>2629.3249414699999</v>
      </c>
      <c r="HA18" s="7">
        <v>2643.6744783200002</v>
      </c>
      <c r="HB18" s="7">
        <v>4155.4759370100001</v>
      </c>
      <c r="HC18" s="7">
        <v>4201.5453733600007</v>
      </c>
      <c r="HD18" s="7">
        <v>3591.3043920900004</v>
      </c>
      <c r="HE18" s="7">
        <v>3535.00282548</v>
      </c>
      <c r="HF18" s="7">
        <v>3611.8624881999995</v>
      </c>
      <c r="HG18" s="7">
        <v>4017.5826937600004</v>
      </c>
      <c r="HH18" s="7">
        <v>4081.0493052800002</v>
      </c>
      <c r="HI18" s="8">
        <v>2503.3122270599997</v>
      </c>
      <c r="HJ18" s="7">
        <v>2627.7873244299999</v>
      </c>
      <c r="HK18" s="7">
        <v>3738.7</v>
      </c>
      <c r="HL18" s="7">
        <v>3663.75</v>
      </c>
      <c r="HM18" s="7">
        <v>3960.625</v>
      </c>
      <c r="HN18" s="7">
        <v>3418.41</v>
      </c>
      <c r="HO18" s="7">
        <v>3290.95</v>
      </c>
      <c r="HP18" s="7">
        <v>3333.37</v>
      </c>
      <c r="HQ18" s="7">
        <v>3665.03</v>
      </c>
      <c r="HR18" s="7">
        <v>3068.252</v>
      </c>
      <c r="HS18" s="7">
        <v>4002.02</v>
      </c>
      <c r="HT18" s="7">
        <v>3228.73</v>
      </c>
      <c r="HU18" s="8">
        <v>3834.31</v>
      </c>
      <c r="HV18" s="7">
        <v>3150.72</v>
      </c>
      <c r="HW18" s="7">
        <v>3228.17</v>
      </c>
      <c r="HX18" s="7">
        <v>3687.19</v>
      </c>
      <c r="HY18" s="7">
        <v>3181.66</v>
      </c>
      <c r="HZ18" s="7">
        <v>3244.35</v>
      </c>
      <c r="IA18" s="7">
        <v>3979.27</v>
      </c>
      <c r="IB18" s="7">
        <v>5387.19</v>
      </c>
      <c r="IC18" s="7">
        <v>3751.59</v>
      </c>
      <c r="ID18" s="7">
        <v>1918.84</v>
      </c>
      <c r="IE18" s="7">
        <v>3818.02</v>
      </c>
      <c r="IF18" s="7">
        <v>3981.38</v>
      </c>
      <c r="IG18" s="8">
        <v>4607.66</v>
      </c>
      <c r="IH18" s="7">
        <v>3951.47</v>
      </c>
      <c r="II18" s="7">
        <v>4202.9587173700002</v>
      </c>
      <c r="IJ18" s="7">
        <v>4315.1019999999999</v>
      </c>
      <c r="IK18" s="7">
        <v>4487.8490000000002</v>
      </c>
      <c r="IL18" s="7">
        <v>3844.3389999999999</v>
      </c>
      <c r="IM18" s="7">
        <v>6134.7809999999999</v>
      </c>
      <c r="IN18" s="7">
        <v>4154.8973596100004</v>
      </c>
      <c r="IO18" s="7">
        <v>4160.0259999999998</v>
      </c>
      <c r="IP18" s="7">
        <v>4946.4479999999994</v>
      </c>
      <c r="IQ18" s="7">
        <v>4753.6459999999997</v>
      </c>
      <c r="IR18" s="7">
        <v>4197.5960000000005</v>
      </c>
      <c r="IS18" s="8">
        <v>4232.1499999999996</v>
      </c>
    </row>
    <row r="19" spans="1:253">
      <c r="A19" s="12" t="s">
        <v>38</v>
      </c>
      <c r="B19" s="13">
        <v>867.4</v>
      </c>
      <c r="C19" s="13">
        <v>1053</v>
      </c>
      <c r="D19" s="13">
        <v>1023.2</v>
      </c>
      <c r="E19" s="13">
        <v>1117.5999999999999</v>
      </c>
      <c r="F19" s="13">
        <v>1172.8</v>
      </c>
      <c r="G19" s="13">
        <v>1380.5</v>
      </c>
      <c r="H19" s="13">
        <v>1185.5999999999999</v>
      </c>
      <c r="I19" s="13">
        <v>1168.4000000000001</v>
      </c>
      <c r="J19" s="13">
        <v>1196.3</v>
      </c>
      <c r="K19" s="13">
        <v>1227.5999999999999</v>
      </c>
      <c r="L19" s="13">
        <v>1177.8</v>
      </c>
      <c r="M19" s="14">
        <v>1184</v>
      </c>
      <c r="N19" s="13">
        <v>1308.9000000000001</v>
      </c>
      <c r="O19" s="13">
        <v>1281.0999999999999</v>
      </c>
      <c r="P19" s="13">
        <v>1060.3</v>
      </c>
      <c r="Q19" s="13">
        <v>2441.3000000000002</v>
      </c>
      <c r="R19" s="13">
        <v>1357.5</v>
      </c>
      <c r="S19" s="13">
        <v>1250.9000000000001</v>
      </c>
      <c r="T19" s="13">
        <v>1310.8</v>
      </c>
      <c r="U19" s="13">
        <v>1178.5</v>
      </c>
      <c r="V19" s="13">
        <v>1047.3</v>
      </c>
      <c r="W19" s="13">
        <v>1184.5</v>
      </c>
      <c r="X19" s="13">
        <v>1210</v>
      </c>
      <c r="Y19" s="14">
        <v>1103.2</v>
      </c>
      <c r="Z19" s="13">
        <v>1054.9000000000001</v>
      </c>
      <c r="AA19" s="13">
        <v>1238.2</v>
      </c>
      <c r="AB19" s="13">
        <v>1857.1</v>
      </c>
      <c r="AC19" s="13">
        <v>1697.3</v>
      </c>
      <c r="AD19" s="13">
        <v>1125</v>
      </c>
      <c r="AE19" s="13">
        <v>1218.5999999999999</v>
      </c>
      <c r="AF19" s="13">
        <v>1106.8</v>
      </c>
      <c r="AG19" s="13">
        <v>1240.7</v>
      </c>
      <c r="AH19" s="13">
        <v>1274.2</v>
      </c>
      <c r="AI19" s="13">
        <v>1221.8</v>
      </c>
      <c r="AJ19" s="13">
        <v>1147.4000000000001</v>
      </c>
      <c r="AK19" s="14">
        <v>1065.0999999999999</v>
      </c>
      <c r="AL19" s="13">
        <v>1460.6</v>
      </c>
      <c r="AM19" s="13">
        <v>1999.9</v>
      </c>
      <c r="AN19" s="13">
        <v>995.1</v>
      </c>
      <c r="AO19" s="13">
        <v>1827.9</v>
      </c>
      <c r="AP19" s="13">
        <v>1228.2</v>
      </c>
      <c r="AQ19" s="13">
        <v>1325.8</v>
      </c>
      <c r="AR19" s="13">
        <v>1278.5</v>
      </c>
      <c r="AS19" s="13">
        <v>1296.0999999999999</v>
      </c>
      <c r="AT19" s="13">
        <v>1204.5999999999999</v>
      </c>
      <c r="AU19" s="13">
        <v>1241.5999999999999</v>
      </c>
      <c r="AV19" s="13">
        <v>1290.5999999999999</v>
      </c>
      <c r="AW19" s="14">
        <v>1530.1</v>
      </c>
      <c r="AX19" s="13">
        <v>1385.5</v>
      </c>
      <c r="AY19" s="13">
        <v>2634.3</v>
      </c>
      <c r="AZ19" s="13">
        <v>1859.5</v>
      </c>
      <c r="BA19" s="13">
        <v>1514.5</v>
      </c>
      <c r="BB19" s="13">
        <v>1401.3</v>
      </c>
      <c r="BC19" s="13">
        <v>1538.7</v>
      </c>
      <c r="BD19" s="13">
        <v>1485.5</v>
      </c>
      <c r="BE19" s="13">
        <v>1438.5</v>
      </c>
      <c r="BF19" s="13">
        <v>1363.3</v>
      </c>
      <c r="BG19" s="13">
        <v>1521.9</v>
      </c>
      <c r="BH19" s="13">
        <v>1637.6</v>
      </c>
      <c r="BI19" s="14">
        <v>1491.7</v>
      </c>
      <c r="BJ19" s="13">
        <v>1494.7</v>
      </c>
      <c r="BK19" s="13">
        <v>1535.6</v>
      </c>
      <c r="BL19" s="13">
        <v>3007.6</v>
      </c>
      <c r="BM19" s="13">
        <v>1620.4</v>
      </c>
      <c r="BN19" s="13">
        <v>1537.5</v>
      </c>
      <c r="BO19" s="13">
        <v>1503.3</v>
      </c>
      <c r="BP19" s="13">
        <v>1469.1</v>
      </c>
      <c r="BQ19" s="13">
        <v>1523.4</v>
      </c>
      <c r="BR19" s="13">
        <v>1517.1</v>
      </c>
      <c r="BS19" s="13">
        <v>1523.2</v>
      </c>
      <c r="BT19" s="13">
        <v>1516.6</v>
      </c>
      <c r="BU19" s="14">
        <v>1510.4</v>
      </c>
      <c r="BV19" s="13">
        <v>1648.84</v>
      </c>
      <c r="BW19" s="13">
        <v>1665.46</v>
      </c>
      <c r="BX19" s="13">
        <v>3527.46</v>
      </c>
      <c r="BY19" s="13">
        <v>1667.45</v>
      </c>
      <c r="BZ19" s="13">
        <v>1519.5</v>
      </c>
      <c r="CA19" s="13">
        <v>1591.83</v>
      </c>
      <c r="CB19" s="13">
        <v>1596.68</v>
      </c>
      <c r="CC19" s="13">
        <v>1575.06</v>
      </c>
      <c r="CD19" s="13">
        <v>1609.08</v>
      </c>
      <c r="CE19" s="13">
        <v>1692.61</v>
      </c>
      <c r="CF19" s="13">
        <v>1729.76</v>
      </c>
      <c r="CG19" s="14">
        <v>1724.71</v>
      </c>
      <c r="CH19" s="13">
        <v>1823.4</v>
      </c>
      <c r="CI19" s="13">
        <v>1966.1</v>
      </c>
      <c r="CJ19" s="13">
        <v>3684.9</v>
      </c>
      <c r="CK19" s="13">
        <v>1796.7</v>
      </c>
      <c r="CL19" s="13">
        <v>1682.5</v>
      </c>
      <c r="CM19" s="13">
        <v>1724</v>
      </c>
      <c r="CN19" s="13">
        <v>1650.2</v>
      </c>
      <c r="CO19" s="13">
        <v>1646.6</v>
      </c>
      <c r="CP19" s="13">
        <v>1819.6</v>
      </c>
      <c r="CQ19" s="13">
        <v>1611.6</v>
      </c>
      <c r="CR19" s="13">
        <v>1740.4</v>
      </c>
      <c r="CS19" s="14">
        <v>1617.3</v>
      </c>
      <c r="CT19" s="13">
        <v>1672.7</v>
      </c>
      <c r="CU19" s="13">
        <v>1708.5</v>
      </c>
      <c r="CV19" s="13">
        <v>1853.2</v>
      </c>
      <c r="CW19" s="13">
        <v>1705.6</v>
      </c>
      <c r="CX19" s="13">
        <v>1911</v>
      </c>
      <c r="CY19" s="13">
        <v>1604.1</v>
      </c>
      <c r="CZ19" s="13">
        <v>1612.4</v>
      </c>
      <c r="DA19" s="13">
        <v>1608.4</v>
      </c>
      <c r="DB19" s="13">
        <v>1692</v>
      </c>
      <c r="DC19" s="13">
        <v>1608</v>
      </c>
      <c r="DD19" s="13">
        <v>1615.8</v>
      </c>
      <c r="DE19" s="14">
        <v>1665.6</v>
      </c>
      <c r="DF19" s="13">
        <v>1752.3</v>
      </c>
      <c r="DG19" s="13">
        <v>1795.2</v>
      </c>
      <c r="DH19" s="13">
        <v>1877.3</v>
      </c>
      <c r="DI19" s="13">
        <v>1760.2</v>
      </c>
      <c r="DJ19" s="13">
        <v>2169.3000000000002</v>
      </c>
      <c r="DK19" s="13">
        <v>1943.8</v>
      </c>
      <c r="DL19" s="13">
        <v>1722.3</v>
      </c>
      <c r="DM19" s="13">
        <v>2011.7</v>
      </c>
      <c r="DN19" s="13">
        <v>2127.3000000000002</v>
      </c>
      <c r="DO19" s="13">
        <v>2031.5</v>
      </c>
      <c r="DP19" s="13">
        <v>2008.6</v>
      </c>
      <c r="DQ19" s="14">
        <v>1600.9</v>
      </c>
      <c r="DR19" s="13">
        <v>1764.64</v>
      </c>
      <c r="DS19" s="13">
        <v>1774.49</v>
      </c>
      <c r="DT19" s="13">
        <v>1047.74</v>
      </c>
      <c r="DU19" s="13">
        <v>379.77</v>
      </c>
      <c r="DV19" s="13">
        <v>297.64</v>
      </c>
      <c r="DW19" s="13">
        <v>413.77</v>
      </c>
      <c r="DX19" s="13">
        <v>392.65</v>
      </c>
      <c r="DY19" s="13">
        <v>507.92</v>
      </c>
      <c r="DZ19" s="13">
        <v>410.52</v>
      </c>
      <c r="EA19" s="13">
        <v>411.08</v>
      </c>
      <c r="EB19" s="13">
        <v>318.18</v>
      </c>
      <c r="EC19" s="14">
        <v>557.26</v>
      </c>
      <c r="ED19" s="13">
        <v>390.59</v>
      </c>
      <c r="EE19" s="13">
        <v>841.87</v>
      </c>
      <c r="EF19" s="13">
        <v>1770.64</v>
      </c>
      <c r="EG19" s="13">
        <v>465.03</v>
      </c>
      <c r="EH19" s="13">
        <v>459.92</v>
      </c>
      <c r="EI19" s="13">
        <v>848.46</v>
      </c>
      <c r="EJ19" s="13">
        <v>649.88</v>
      </c>
      <c r="EK19" s="13">
        <v>666.61</v>
      </c>
      <c r="EL19" s="13">
        <v>325.63</v>
      </c>
      <c r="EM19" s="13">
        <v>660.92</v>
      </c>
      <c r="EN19" s="13">
        <v>733.52</v>
      </c>
      <c r="EO19" s="14">
        <v>1119.8800000000001</v>
      </c>
      <c r="EP19" s="13">
        <v>1812.57</v>
      </c>
      <c r="EQ19" s="13">
        <v>2051.85</v>
      </c>
      <c r="ER19" s="13">
        <v>1890.8</v>
      </c>
      <c r="ES19" s="13">
        <v>1493.67</v>
      </c>
      <c r="ET19" s="13">
        <v>1357.69</v>
      </c>
      <c r="EU19" s="13">
        <v>2232.37</v>
      </c>
      <c r="EV19" s="13">
        <v>1811.7</v>
      </c>
      <c r="EW19" s="13">
        <v>1987.93</v>
      </c>
      <c r="EX19" s="13">
        <v>1543.9</v>
      </c>
      <c r="EY19" s="13">
        <v>2396.183</v>
      </c>
      <c r="EZ19" s="13">
        <v>2104.4070000000029</v>
      </c>
      <c r="FA19" s="14">
        <v>1607.11</v>
      </c>
      <c r="FB19" s="13">
        <v>2557.7224949700003</v>
      </c>
      <c r="FC19" s="13">
        <v>2678.7707659899997</v>
      </c>
      <c r="FD19" s="13">
        <v>3114.0552630900002</v>
      </c>
      <c r="FE19" s="13">
        <v>1982.89715731</v>
      </c>
      <c r="FF19" s="13">
        <v>1414.26222024</v>
      </c>
      <c r="FG19" s="13">
        <v>2514.1786481300001</v>
      </c>
      <c r="FH19" s="13">
        <v>1827.8577095200001</v>
      </c>
      <c r="FI19" s="13">
        <v>2191.0189926500002</v>
      </c>
      <c r="FJ19" s="13">
        <v>1910.59647479</v>
      </c>
      <c r="FK19" s="13">
        <v>1866.0162185600002</v>
      </c>
      <c r="FL19" s="13">
        <v>1819.4178671300001</v>
      </c>
      <c r="FM19" s="14">
        <v>1799.3582945100002</v>
      </c>
      <c r="FN19" s="13">
        <v>1967.15</v>
      </c>
      <c r="FO19" s="13">
        <v>2428.3000000000002</v>
      </c>
      <c r="FP19" s="13">
        <v>3227.68</v>
      </c>
      <c r="FQ19" s="13">
        <v>2219.83</v>
      </c>
      <c r="FR19" s="13">
        <v>2624.14</v>
      </c>
      <c r="FS19" s="13">
        <v>2599.7199999999998</v>
      </c>
      <c r="FT19" s="13">
        <v>2149.7600000000002</v>
      </c>
      <c r="FU19" s="13">
        <v>2224.9</v>
      </c>
      <c r="FV19" s="13">
        <v>1541.6</v>
      </c>
      <c r="FW19" s="13">
        <v>2173.0100000000002</v>
      </c>
      <c r="FX19" s="13">
        <v>1473.03</v>
      </c>
      <c r="FY19" s="14">
        <v>1552.34</v>
      </c>
      <c r="FZ19" s="13">
        <v>1952.1691905399998</v>
      </c>
      <c r="GA19" s="13">
        <v>3354.60734723</v>
      </c>
      <c r="GB19" s="13">
        <v>2469.2051212699998</v>
      </c>
      <c r="GC19" s="13">
        <v>2522.2145266400003</v>
      </c>
      <c r="GD19" s="13">
        <v>2219.5456379500001</v>
      </c>
      <c r="GE19" s="13">
        <v>2857.8492738200002</v>
      </c>
      <c r="GF19" s="13">
        <v>2623.9530935399998</v>
      </c>
      <c r="GG19" s="13">
        <v>1920.0172585</v>
      </c>
      <c r="GH19" s="13">
        <v>2332.5218960100001</v>
      </c>
      <c r="GI19" s="13">
        <v>2206.5296334300001</v>
      </c>
      <c r="GJ19" s="13">
        <v>2397.5201066899999</v>
      </c>
      <c r="GK19" s="14">
        <v>1763.83373676</v>
      </c>
      <c r="GL19" s="13">
        <v>1615.00131676</v>
      </c>
      <c r="GM19" s="13">
        <v>2776.0474351499997</v>
      </c>
      <c r="GN19" s="13">
        <v>2781.48132971</v>
      </c>
      <c r="GO19" s="13">
        <v>2916.21621129</v>
      </c>
      <c r="GP19" s="13">
        <v>2812.2090025399998</v>
      </c>
      <c r="GQ19" s="13">
        <v>2754.7183030199999</v>
      </c>
      <c r="GR19" s="13">
        <v>2487.33996505</v>
      </c>
      <c r="GS19" s="13">
        <v>2400.3057497999998</v>
      </c>
      <c r="GT19" s="13">
        <v>2380.0998680099997</v>
      </c>
      <c r="GU19" s="13">
        <v>2000.3383237099999</v>
      </c>
      <c r="GV19" s="13">
        <v>2034.39</v>
      </c>
      <c r="GW19" s="14">
        <v>2184.56</v>
      </c>
      <c r="GX19" s="13">
        <v>3092.0470817099995</v>
      </c>
      <c r="GY19" s="13">
        <v>4089.6149772499998</v>
      </c>
      <c r="GZ19" s="13">
        <v>2805.2751647</v>
      </c>
      <c r="HA19" s="13">
        <v>2974.6318435500002</v>
      </c>
      <c r="HB19" s="13">
        <v>2878.5101859699998</v>
      </c>
      <c r="HC19" s="13">
        <v>3017.76008086</v>
      </c>
      <c r="HD19" s="13">
        <v>2275.3040450999997</v>
      </c>
      <c r="HE19" s="13">
        <v>3107.1482126300002</v>
      </c>
      <c r="HF19" s="13">
        <v>1977.0813108100001</v>
      </c>
      <c r="HG19" s="13">
        <v>2346.36937751</v>
      </c>
      <c r="HH19" s="13">
        <v>2091.4758459200002</v>
      </c>
      <c r="HI19" s="14">
        <v>2643.00518371</v>
      </c>
      <c r="HJ19" s="13">
        <v>2708.77</v>
      </c>
      <c r="HK19" s="13">
        <v>2867.57</v>
      </c>
      <c r="HL19" s="13">
        <v>3119.96</v>
      </c>
      <c r="HM19" s="13">
        <v>3728.29</v>
      </c>
      <c r="HN19" s="13">
        <v>3378.65</v>
      </c>
      <c r="HO19" s="13">
        <v>3367.69</v>
      </c>
      <c r="HP19" s="13">
        <v>3172.7</v>
      </c>
      <c r="HQ19" s="13">
        <v>2756.3</v>
      </c>
      <c r="HR19" s="13">
        <v>3087.66</v>
      </c>
      <c r="HS19" s="13">
        <v>3000.95</v>
      </c>
      <c r="HT19" s="13">
        <v>2923.49</v>
      </c>
      <c r="HU19" s="14">
        <v>2703.56</v>
      </c>
      <c r="HV19" s="13">
        <v>3121.32</v>
      </c>
      <c r="HW19" s="13">
        <v>2873.12</v>
      </c>
      <c r="HX19" s="13">
        <v>2720.36</v>
      </c>
      <c r="HY19" s="13">
        <v>3313.92</v>
      </c>
      <c r="HZ19" s="13">
        <v>3405.83</v>
      </c>
      <c r="IA19" s="13">
        <v>5325.29</v>
      </c>
      <c r="IB19" s="13">
        <v>3358.78</v>
      </c>
      <c r="IC19" s="13">
        <v>3470.54</v>
      </c>
      <c r="ID19" s="13">
        <v>2002.83</v>
      </c>
      <c r="IE19" s="13">
        <v>2794.17</v>
      </c>
      <c r="IF19" s="13">
        <v>2714.95</v>
      </c>
      <c r="IG19" s="14">
        <v>2880.59</v>
      </c>
      <c r="IH19" s="13">
        <v>3104.66</v>
      </c>
      <c r="II19" s="13">
        <v>3888.6532464399997</v>
      </c>
      <c r="IJ19" s="13">
        <v>3237.7360000000003</v>
      </c>
      <c r="IK19" s="13">
        <v>4197.6810000000005</v>
      </c>
      <c r="IL19" s="13">
        <v>3882.819</v>
      </c>
      <c r="IM19" s="13">
        <v>4527.6819999999998</v>
      </c>
      <c r="IN19" s="13">
        <v>3628.91729631</v>
      </c>
      <c r="IO19" s="13">
        <v>3202.6290000000004</v>
      </c>
      <c r="IP19" s="13">
        <v>2777.114</v>
      </c>
      <c r="IQ19" s="13">
        <v>3101.049</v>
      </c>
      <c r="IR19" s="13">
        <v>3303.3</v>
      </c>
      <c r="IS19" s="14">
        <v>3545.7719999999999</v>
      </c>
    </row>
    <row r="20" spans="1:253">
      <c r="A20" s="6" t="s">
        <v>39</v>
      </c>
      <c r="B20" s="7">
        <v>432.4</v>
      </c>
      <c r="C20" s="7">
        <v>494.8</v>
      </c>
      <c r="D20" s="7">
        <v>528.29999999999995</v>
      </c>
      <c r="E20" s="7">
        <v>557.1</v>
      </c>
      <c r="F20" s="7">
        <v>558.70000000000005</v>
      </c>
      <c r="G20" s="7">
        <v>585</v>
      </c>
      <c r="H20" s="7">
        <v>631.5</v>
      </c>
      <c r="I20" s="7">
        <v>541.4</v>
      </c>
      <c r="J20" s="7">
        <v>484.5</v>
      </c>
      <c r="K20" s="7">
        <v>548.79999999999995</v>
      </c>
      <c r="L20" s="7">
        <v>661.8</v>
      </c>
      <c r="M20" s="8">
        <v>600.4</v>
      </c>
      <c r="N20" s="7">
        <v>634.70000000000005</v>
      </c>
      <c r="O20" s="7">
        <v>736.3</v>
      </c>
      <c r="P20" s="7">
        <v>773.9</v>
      </c>
      <c r="Q20" s="7">
        <v>641.70000000000005</v>
      </c>
      <c r="R20" s="7">
        <v>669.5</v>
      </c>
      <c r="S20" s="7">
        <v>732.5</v>
      </c>
      <c r="T20" s="7">
        <v>713.7</v>
      </c>
      <c r="U20" s="7">
        <v>648.5</v>
      </c>
      <c r="V20" s="7">
        <v>531.1</v>
      </c>
      <c r="W20" s="7">
        <v>691.9</v>
      </c>
      <c r="X20" s="7">
        <v>644.20000000000005</v>
      </c>
      <c r="Y20" s="8">
        <v>555</v>
      </c>
      <c r="Z20" s="7">
        <v>642.79999999999995</v>
      </c>
      <c r="AA20" s="7">
        <v>716.8</v>
      </c>
      <c r="AB20" s="7">
        <v>818.9</v>
      </c>
      <c r="AC20" s="7">
        <v>625.20000000000005</v>
      </c>
      <c r="AD20" s="7">
        <v>577.4</v>
      </c>
      <c r="AE20" s="7">
        <v>649.79999999999995</v>
      </c>
      <c r="AF20" s="7">
        <v>724.4</v>
      </c>
      <c r="AG20" s="7">
        <v>551.9</v>
      </c>
      <c r="AH20" s="7">
        <v>690.8</v>
      </c>
      <c r="AI20" s="7">
        <v>657.3</v>
      </c>
      <c r="AJ20" s="7">
        <v>535.4</v>
      </c>
      <c r="AK20" s="8">
        <v>627.1</v>
      </c>
      <c r="AL20" s="7">
        <v>700.6</v>
      </c>
      <c r="AM20" s="7">
        <v>694.4</v>
      </c>
      <c r="AN20" s="7">
        <v>943.9</v>
      </c>
      <c r="AO20" s="7">
        <v>791.3</v>
      </c>
      <c r="AP20" s="7">
        <v>613.79999999999995</v>
      </c>
      <c r="AQ20" s="7">
        <v>920.3</v>
      </c>
      <c r="AR20" s="7">
        <v>854.8</v>
      </c>
      <c r="AS20" s="7">
        <v>899.9</v>
      </c>
      <c r="AT20" s="7">
        <v>670.2</v>
      </c>
      <c r="AU20" s="7">
        <v>1060</v>
      </c>
      <c r="AV20" s="7">
        <v>651.9</v>
      </c>
      <c r="AW20" s="8">
        <v>676.4</v>
      </c>
      <c r="AX20" s="7">
        <v>801</v>
      </c>
      <c r="AY20" s="7">
        <v>1064.0999999999999</v>
      </c>
      <c r="AZ20" s="7">
        <v>1339.9</v>
      </c>
      <c r="BA20" s="7">
        <v>967.6</v>
      </c>
      <c r="BB20" s="7">
        <v>924.5</v>
      </c>
      <c r="BC20" s="7">
        <v>1186.4000000000001</v>
      </c>
      <c r="BD20" s="7">
        <v>1152.7</v>
      </c>
      <c r="BE20" s="7">
        <v>938.7</v>
      </c>
      <c r="BF20" s="7">
        <v>987.9</v>
      </c>
      <c r="BG20" s="7">
        <v>910.9</v>
      </c>
      <c r="BH20" s="7">
        <v>1013.9</v>
      </c>
      <c r="BI20" s="8">
        <v>974.3</v>
      </c>
      <c r="BJ20" s="7">
        <v>945.9</v>
      </c>
      <c r="BK20" s="7">
        <v>1244.8</v>
      </c>
      <c r="BL20" s="7">
        <v>1428.4</v>
      </c>
      <c r="BM20" s="7">
        <v>1319.6</v>
      </c>
      <c r="BN20" s="7">
        <v>1160.8</v>
      </c>
      <c r="BO20" s="7">
        <v>1749.6</v>
      </c>
      <c r="BP20" s="7">
        <v>1111.3</v>
      </c>
      <c r="BQ20" s="7">
        <v>1152.9000000000001</v>
      </c>
      <c r="BR20" s="7">
        <v>1282.0999999999999</v>
      </c>
      <c r="BS20" s="7">
        <v>1435.4</v>
      </c>
      <c r="BT20" s="7">
        <v>1157.5</v>
      </c>
      <c r="BU20" s="8">
        <v>1142.4000000000001</v>
      </c>
      <c r="BV20" s="7">
        <v>1135.76</v>
      </c>
      <c r="BW20" s="7">
        <v>1377.99</v>
      </c>
      <c r="BX20" s="7">
        <v>1660.67</v>
      </c>
      <c r="BY20" s="7">
        <v>1601.82</v>
      </c>
      <c r="BZ20" s="7">
        <v>1619.89</v>
      </c>
      <c r="CA20" s="7">
        <v>1575.26</v>
      </c>
      <c r="CB20" s="7">
        <v>1679.33</v>
      </c>
      <c r="CC20" s="7">
        <v>1459.99</v>
      </c>
      <c r="CD20" s="7">
        <v>1221.5999999999999</v>
      </c>
      <c r="CE20" s="7">
        <v>1469.96</v>
      </c>
      <c r="CF20" s="7">
        <v>1310.1099999999999</v>
      </c>
      <c r="CG20" s="8">
        <v>1247.3699999999999</v>
      </c>
      <c r="CH20" s="7">
        <v>1532.9</v>
      </c>
      <c r="CI20" s="7">
        <v>1792.3</v>
      </c>
      <c r="CJ20" s="7">
        <v>1869.6</v>
      </c>
      <c r="CK20" s="7">
        <v>1847.4</v>
      </c>
      <c r="CL20" s="7">
        <v>1610</v>
      </c>
      <c r="CM20" s="7">
        <v>1776</v>
      </c>
      <c r="CN20" s="7">
        <v>1904.2</v>
      </c>
      <c r="CO20" s="7">
        <v>1766.1</v>
      </c>
      <c r="CP20" s="7">
        <v>1737.7</v>
      </c>
      <c r="CQ20" s="7">
        <v>1584.6</v>
      </c>
      <c r="CR20" s="7">
        <v>1994.6</v>
      </c>
      <c r="CS20" s="8">
        <v>1967.7</v>
      </c>
      <c r="CT20" s="7">
        <v>1221.8</v>
      </c>
      <c r="CU20" s="7">
        <v>1750.6</v>
      </c>
      <c r="CV20" s="7">
        <v>2358.9</v>
      </c>
      <c r="CW20" s="7">
        <v>2036.1</v>
      </c>
      <c r="CX20" s="7">
        <v>1889.1</v>
      </c>
      <c r="CY20" s="7">
        <v>2395.1</v>
      </c>
      <c r="CZ20" s="7">
        <v>2276.1</v>
      </c>
      <c r="DA20" s="7">
        <v>1783.2</v>
      </c>
      <c r="DB20" s="7">
        <v>1982.7</v>
      </c>
      <c r="DC20" s="7">
        <v>1825.5</v>
      </c>
      <c r="DD20" s="7">
        <v>1775.8</v>
      </c>
      <c r="DE20" s="8">
        <v>1895.8</v>
      </c>
      <c r="DF20" s="7">
        <v>2216.1999999999998</v>
      </c>
      <c r="DG20" s="7">
        <v>2210.6</v>
      </c>
      <c r="DH20" s="7">
        <v>2756.1</v>
      </c>
      <c r="DI20" s="7">
        <v>1680</v>
      </c>
      <c r="DJ20" s="7">
        <v>2072.6999999999998</v>
      </c>
      <c r="DK20" s="7">
        <v>2308.5</v>
      </c>
      <c r="DL20" s="7">
        <v>2306.9</v>
      </c>
      <c r="DM20" s="7">
        <v>1657.9</v>
      </c>
      <c r="DN20" s="7">
        <v>1855.1</v>
      </c>
      <c r="DO20" s="7">
        <v>2042.4</v>
      </c>
      <c r="DP20" s="7">
        <v>1872</v>
      </c>
      <c r="DQ20" s="8">
        <v>2013.4</v>
      </c>
      <c r="DR20" s="7">
        <v>1981.93</v>
      </c>
      <c r="DS20" s="7">
        <v>2305.6</v>
      </c>
      <c r="DT20" s="7">
        <v>2811.16</v>
      </c>
      <c r="DU20" s="7">
        <v>2151.4</v>
      </c>
      <c r="DV20" s="7">
        <v>2139.13</v>
      </c>
      <c r="DW20" s="7">
        <v>2610.7399999999998</v>
      </c>
      <c r="DX20" s="7">
        <v>2037.77</v>
      </c>
      <c r="DY20" s="7">
        <v>2107.83</v>
      </c>
      <c r="DZ20" s="7">
        <v>2013.62</v>
      </c>
      <c r="EA20" s="7">
        <v>2115.52</v>
      </c>
      <c r="EB20" s="7">
        <v>2091.96</v>
      </c>
      <c r="EC20" s="8">
        <v>2071.16</v>
      </c>
      <c r="ED20" s="7">
        <v>2366.33</v>
      </c>
      <c r="EE20" s="7">
        <v>2533.0300000000002</v>
      </c>
      <c r="EF20" s="7">
        <v>2764.63</v>
      </c>
      <c r="EG20" s="7">
        <v>2229.5500000000002</v>
      </c>
      <c r="EH20" s="7">
        <v>2160.52</v>
      </c>
      <c r="EI20" s="7">
        <v>2605.5700000000002</v>
      </c>
      <c r="EJ20" s="7">
        <v>2627.55</v>
      </c>
      <c r="EK20" s="7">
        <v>2395.66</v>
      </c>
      <c r="EL20" s="7">
        <v>2516.1</v>
      </c>
      <c r="EM20" s="7">
        <v>2474.4699999999998</v>
      </c>
      <c r="EN20" s="7">
        <v>2900.76</v>
      </c>
      <c r="EO20" s="8">
        <v>2416.5300000000002</v>
      </c>
      <c r="EP20" s="7">
        <v>2749.87</v>
      </c>
      <c r="EQ20" s="7">
        <v>2844.82</v>
      </c>
      <c r="ER20" s="7">
        <v>3069.03</v>
      </c>
      <c r="ES20" s="7">
        <v>2202.79</v>
      </c>
      <c r="ET20" s="7">
        <v>2174.2800000000002</v>
      </c>
      <c r="EU20" s="7">
        <v>3251.51</v>
      </c>
      <c r="EV20" s="7">
        <v>2912.44</v>
      </c>
      <c r="EW20" s="7">
        <v>2909.38</v>
      </c>
      <c r="EX20" s="7">
        <v>2090.61</v>
      </c>
      <c r="EY20" s="7">
        <v>2523.61</v>
      </c>
      <c r="EZ20" s="7">
        <v>2687.69</v>
      </c>
      <c r="FA20" s="8">
        <v>2234.31</v>
      </c>
      <c r="FB20" s="7">
        <v>2752.9109666300001</v>
      </c>
      <c r="FC20" s="7">
        <v>2760.3031606899999</v>
      </c>
      <c r="FD20" s="7">
        <v>3995.4140558300001</v>
      </c>
      <c r="FE20" s="7">
        <v>2800.7901448140005</v>
      </c>
      <c r="FF20" s="7">
        <v>2891.7389900900002</v>
      </c>
      <c r="FG20" s="7">
        <v>3549.2165349500001</v>
      </c>
      <c r="FH20" s="7">
        <v>3492.6122678800002</v>
      </c>
      <c r="FI20" s="7">
        <v>3167.6470234099997</v>
      </c>
      <c r="FJ20" s="7">
        <v>2910.36373022</v>
      </c>
      <c r="FK20" s="7">
        <v>3099.06236558</v>
      </c>
      <c r="FL20" s="7">
        <v>2868.2412588400002</v>
      </c>
      <c r="FM20" s="8">
        <v>2698.3364709399998</v>
      </c>
      <c r="FN20" s="7">
        <v>3871.2</v>
      </c>
      <c r="FO20" s="7">
        <v>3633.07</v>
      </c>
      <c r="FP20" s="7">
        <v>4851.8500000000004</v>
      </c>
      <c r="FQ20" s="7">
        <v>3184.12</v>
      </c>
      <c r="FR20" s="7">
        <v>3084.08</v>
      </c>
      <c r="FS20" s="7">
        <v>3830.12</v>
      </c>
      <c r="FT20" s="7">
        <v>3680.93</v>
      </c>
      <c r="FU20" s="7">
        <v>3153.16</v>
      </c>
      <c r="FV20" s="7">
        <v>2969.89</v>
      </c>
      <c r="FW20" s="7">
        <v>3191.93</v>
      </c>
      <c r="FX20" s="7">
        <v>3499.39</v>
      </c>
      <c r="FY20" s="8">
        <v>3798.89</v>
      </c>
      <c r="FZ20" s="7">
        <v>3413.7148176999999</v>
      </c>
      <c r="GA20" s="7">
        <v>3557.92948514</v>
      </c>
      <c r="GB20" s="7">
        <v>3571.3906899100002</v>
      </c>
      <c r="GC20" s="7">
        <v>2707.3106263099999</v>
      </c>
      <c r="GD20" s="7">
        <v>3240.7026063899998</v>
      </c>
      <c r="GE20" s="7">
        <v>4937.2727620799997</v>
      </c>
      <c r="GF20" s="7">
        <v>4741.7228855699996</v>
      </c>
      <c r="GG20" s="7">
        <v>4129.8743836200001</v>
      </c>
      <c r="GH20" s="7">
        <v>3932.7833391099998</v>
      </c>
      <c r="GI20" s="7">
        <v>3621.3480021399996</v>
      </c>
      <c r="GJ20" s="7">
        <v>3767.1898686300001</v>
      </c>
      <c r="GK20" s="8">
        <v>3861.6141100599998</v>
      </c>
      <c r="GL20" s="7">
        <v>2830.7732997800003</v>
      </c>
      <c r="GM20" s="7">
        <v>2629.0371449499999</v>
      </c>
      <c r="GN20" s="7">
        <v>3318.11280661</v>
      </c>
      <c r="GO20" s="7">
        <v>3074.0497832399997</v>
      </c>
      <c r="GP20" s="7">
        <v>3324.4720995900002</v>
      </c>
      <c r="GQ20" s="7">
        <v>5130.2482896099991</v>
      </c>
      <c r="GR20" s="7">
        <v>3442.7304655799999</v>
      </c>
      <c r="GS20" s="7">
        <v>4379.5485397000002</v>
      </c>
      <c r="GT20" s="7">
        <v>4320.2594174899996</v>
      </c>
      <c r="GU20" s="7">
        <v>4187.3714287499997</v>
      </c>
      <c r="GV20" s="7">
        <v>3485.38</v>
      </c>
      <c r="GW20" s="8">
        <v>4085.299</v>
      </c>
      <c r="GX20" s="7">
        <v>3730.8451252899999</v>
      </c>
      <c r="GY20" s="7">
        <v>4685.4507593400003</v>
      </c>
      <c r="GZ20" s="7">
        <v>5411.7315541999997</v>
      </c>
      <c r="HA20" s="7">
        <v>4175.2148691399998</v>
      </c>
      <c r="HB20" s="7">
        <v>3935.3561407900002</v>
      </c>
      <c r="HC20" s="7">
        <v>5446.9508642299998</v>
      </c>
      <c r="HD20" s="7">
        <v>4236.0594898700001</v>
      </c>
      <c r="HE20" s="7">
        <v>4667.1870987599996</v>
      </c>
      <c r="HF20" s="7">
        <v>3798.7184983400002</v>
      </c>
      <c r="HG20" s="7">
        <v>3819.34601961</v>
      </c>
      <c r="HH20" s="7">
        <v>4077.7125618200002</v>
      </c>
      <c r="HI20" s="8">
        <v>4102.97359744</v>
      </c>
      <c r="HJ20" s="7">
        <v>4704.57</v>
      </c>
      <c r="HK20" s="7">
        <v>5152.0789999999997</v>
      </c>
      <c r="HL20" s="7">
        <v>4700.67</v>
      </c>
      <c r="HM20" s="7">
        <v>4486.5789999999997</v>
      </c>
      <c r="HN20" s="7">
        <v>4817.9059999999999</v>
      </c>
      <c r="HO20" s="7">
        <v>4830.05</v>
      </c>
      <c r="HP20" s="7">
        <v>4974.51</v>
      </c>
      <c r="HQ20" s="7">
        <v>3724.18</v>
      </c>
      <c r="HR20" s="7">
        <v>3962.18</v>
      </c>
      <c r="HS20" s="7">
        <v>3541.53</v>
      </c>
      <c r="HT20" s="7">
        <v>4670.5940000000001</v>
      </c>
      <c r="HU20" s="8">
        <v>3900.61</v>
      </c>
      <c r="HV20" s="7">
        <v>3614.9</v>
      </c>
      <c r="HW20" s="7">
        <v>4157.4799999999996</v>
      </c>
      <c r="HX20" s="7">
        <v>5636.61</v>
      </c>
      <c r="HY20" s="7">
        <v>3280.23</v>
      </c>
      <c r="HZ20" s="7">
        <v>4093.16</v>
      </c>
      <c r="IA20" s="7">
        <v>5393.41</v>
      </c>
      <c r="IB20" s="7">
        <v>4511.1899999999996</v>
      </c>
      <c r="IC20" s="7">
        <v>4097.07</v>
      </c>
      <c r="ID20" s="7">
        <v>3499.76</v>
      </c>
      <c r="IE20" s="7">
        <v>3607.63</v>
      </c>
      <c r="IF20" s="7">
        <v>3078.39</v>
      </c>
      <c r="IG20" s="8">
        <v>4023.54</v>
      </c>
      <c r="IH20" s="7">
        <v>4449.5200000000004</v>
      </c>
      <c r="II20" s="7">
        <v>5427.8088404399996</v>
      </c>
      <c r="IJ20" s="7">
        <v>6509.9139999999998</v>
      </c>
      <c r="IK20" s="7">
        <v>4303.7469999999994</v>
      </c>
      <c r="IL20" s="7">
        <v>5154.9210000000003</v>
      </c>
      <c r="IM20" s="7">
        <v>6736.1980000000003</v>
      </c>
      <c r="IN20" s="7">
        <v>4849.4668659700001</v>
      </c>
      <c r="IO20" s="7">
        <v>4204.6750000000002</v>
      </c>
      <c r="IP20" s="7">
        <v>4408.8890000000001</v>
      </c>
      <c r="IQ20" s="7">
        <v>4412.259</v>
      </c>
      <c r="IR20" s="7">
        <v>4278.5360000000001</v>
      </c>
      <c r="IS20" s="8">
        <v>4094.875</v>
      </c>
    </row>
    <row r="21" spans="1:253">
      <c r="A21" s="12" t="s">
        <v>40</v>
      </c>
      <c r="B21" s="13">
        <v>0</v>
      </c>
      <c r="C21" s="13">
        <v>0</v>
      </c>
      <c r="D21" s="13">
        <v>0</v>
      </c>
      <c r="E21" s="13">
        <v>0</v>
      </c>
      <c r="F21" s="13">
        <v>0</v>
      </c>
      <c r="G21" s="13">
        <v>0</v>
      </c>
      <c r="H21" s="13">
        <v>0</v>
      </c>
      <c r="I21" s="13">
        <v>0</v>
      </c>
      <c r="J21" s="13">
        <v>0</v>
      </c>
      <c r="K21" s="13">
        <v>0</v>
      </c>
      <c r="L21" s="13">
        <v>0</v>
      </c>
      <c r="M21" s="14">
        <v>0</v>
      </c>
      <c r="N21" s="13">
        <v>0</v>
      </c>
      <c r="O21" s="13">
        <v>0</v>
      </c>
      <c r="P21" s="13">
        <v>0</v>
      </c>
      <c r="Q21" s="13">
        <v>0</v>
      </c>
      <c r="R21" s="13">
        <v>0</v>
      </c>
      <c r="S21" s="13">
        <v>0</v>
      </c>
      <c r="T21" s="13">
        <v>0</v>
      </c>
      <c r="U21" s="13">
        <v>0</v>
      </c>
      <c r="V21" s="13">
        <v>0</v>
      </c>
      <c r="W21" s="13">
        <v>0</v>
      </c>
      <c r="X21" s="13">
        <v>0</v>
      </c>
      <c r="Y21" s="14">
        <v>0</v>
      </c>
      <c r="Z21" s="13">
        <v>0</v>
      </c>
      <c r="AA21" s="13">
        <v>0</v>
      </c>
      <c r="AB21" s="13">
        <v>0</v>
      </c>
      <c r="AC21" s="13">
        <v>244.1</v>
      </c>
      <c r="AD21" s="13">
        <v>1126.3</v>
      </c>
      <c r="AE21" s="13">
        <v>1721.7</v>
      </c>
      <c r="AF21" s="13">
        <v>2062.3000000000002</v>
      </c>
      <c r="AG21" s="13">
        <v>1700.7</v>
      </c>
      <c r="AH21" s="13">
        <v>1734.9</v>
      </c>
      <c r="AI21" s="13">
        <v>2139.9</v>
      </c>
      <c r="AJ21" s="13">
        <v>2752.6</v>
      </c>
      <c r="AK21" s="14">
        <v>2230.1999999999998</v>
      </c>
      <c r="AL21" s="13">
        <v>2260.6999999999998</v>
      </c>
      <c r="AM21" s="13">
        <v>2392.1999999999998</v>
      </c>
      <c r="AN21" s="13">
        <v>2704.9</v>
      </c>
      <c r="AO21" s="13">
        <v>2706.8</v>
      </c>
      <c r="AP21" s="13">
        <v>2958</v>
      </c>
      <c r="AQ21" s="13">
        <v>3433</v>
      </c>
      <c r="AR21" s="13">
        <v>3433.1</v>
      </c>
      <c r="AS21" s="13">
        <v>2910.4</v>
      </c>
      <c r="AT21" s="13">
        <v>3321.6</v>
      </c>
      <c r="AU21" s="13">
        <v>3401.6</v>
      </c>
      <c r="AV21" s="13">
        <v>2535.6999999999998</v>
      </c>
      <c r="AW21" s="14">
        <v>2291.6999999999998</v>
      </c>
      <c r="AX21" s="13">
        <v>2161.3000000000002</v>
      </c>
      <c r="AY21" s="13">
        <v>2611.4</v>
      </c>
      <c r="AZ21" s="13">
        <v>2541.8000000000002</v>
      </c>
      <c r="BA21" s="13">
        <v>3066</v>
      </c>
      <c r="BB21" s="13">
        <v>2357.3000000000002</v>
      </c>
      <c r="BC21" s="13">
        <v>2888.3</v>
      </c>
      <c r="BD21" s="13">
        <v>3354.8</v>
      </c>
      <c r="BE21" s="13">
        <v>3102</v>
      </c>
      <c r="BF21" s="13">
        <v>3416.7</v>
      </c>
      <c r="BG21" s="13">
        <v>2999.6</v>
      </c>
      <c r="BH21" s="13">
        <v>2648.7</v>
      </c>
      <c r="BI21" s="14">
        <v>3366.8</v>
      </c>
      <c r="BJ21" s="13">
        <v>3282.7</v>
      </c>
      <c r="BK21" s="13">
        <v>2856.8</v>
      </c>
      <c r="BL21" s="13">
        <v>2775.4</v>
      </c>
      <c r="BM21" s="13">
        <v>2976.2</v>
      </c>
      <c r="BN21" s="13">
        <v>3274.2</v>
      </c>
      <c r="BO21" s="13">
        <v>3696.4</v>
      </c>
      <c r="BP21" s="13">
        <v>3329</v>
      </c>
      <c r="BQ21" s="13">
        <v>2897.7</v>
      </c>
      <c r="BR21" s="13">
        <v>3477.9</v>
      </c>
      <c r="BS21" s="13">
        <v>3113.9</v>
      </c>
      <c r="BT21" s="13">
        <v>3300.3</v>
      </c>
      <c r="BU21" s="14">
        <v>3166.1</v>
      </c>
      <c r="BV21" s="13">
        <v>2715.11</v>
      </c>
      <c r="BW21" s="13">
        <v>3063.7</v>
      </c>
      <c r="BX21" s="13">
        <v>3536.13</v>
      </c>
      <c r="BY21" s="13">
        <v>3389.78</v>
      </c>
      <c r="BZ21" s="13">
        <v>2723.01</v>
      </c>
      <c r="CA21" s="13">
        <v>3529.08</v>
      </c>
      <c r="CB21" s="13">
        <v>3257.88</v>
      </c>
      <c r="CC21" s="13">
        <v>3183.4</v>
      </c>
      <c r="CD21" s="13">
        <v>3201</v>
      </c>
      <c r="CE21" s="13">
        <v>2722</v>
      </c>
      <c r="CF21" s="13">
        <v>2872.61</v>
      </c>
      <c r="CG21" s="14">
        <v>3149.45</v>
      </c>
      <c r="CH21" s="13">
        <v>2995.2</v>
      </c>
      <c r="CI21" s="13">
        <v>3124.9</v>
      </c>
      <c r="CJ21" s="13">
        <v>3117.7</v>
      </c>
      <c r="CK21" s="13">
        <v>2912.2</v>
      </c>
      <c r="CL21" s="13">
        <v>3478.2</v>
      </c>
      <c r="CM21" s="13">
        <v>2590.1</v>
      </c>
      <c r="CN21" s="13">
        <v>3087.7</v>
      </c>
      <c r="CO21" s="13">
        <v>2539.4</v>
      </c>
      <c r="CP21" s="13">
        <v>2515.4</v>
      </c>
      <c r="CQ21" s="13">
        <v>1993.4</v>
      </c>
      <c r="CR21" s="13">
        <v>2030.9</v>
      </c>
      <c r="CS21" s="14">
        <v>1909.8</v>
      </c>
      <c r="CT21" s="13">
        <v>961.1</v>
      </c>
      <c r="CU21" s="13">
        <v>798.7</v>
      </c>
      <c r="CV21" s="13">
        <v>704.8</v>
      </c>
      <c r="CW21" s="13">
        <v>654.70000000000005</v>
      </c>
      <c r="CX21" s="13">
        <v>600.29999999999995</v>
      </c>
      <c r="CY21" s="13">
        <v>659.5</v>
      </c>
      <c r="CZ21" s="13">
        <v>547.29999999999995</v>
      </c>
      <c r="DA21" s="13">
        <v>715</v>
      </c>
      <c r="DB21" s="13">
        <v>632.9</v>
      </c>
      <c r="DC21" s="13">
        <v>864.7</v>
      </c>
      <c r="DD21" s="13">
        <v>651.1</v>
      </c>
      <c r="DE21" s="14">
        <v>766.8</v>
      </c>
      <c r="DF21" s="13">
        <v>634.29999999999995</v>
      </c>
      <c r="DG21" s="13">
        <v>736.8</v>
      </c>
      <c r="DH21" s="13">
        <v>968.6</v>
      </c>
      <c r="DI21" s="13">
        <v>1090.3</v>
      </c>
      <c r="DJ21" s="13">
        <v>932.7</v>
      </c>
      <c r="DK21" s="13">
        <v>887.8</v>
      </c>
      <c r="DL21" s="13">
        <v>1079.0999999999999</v>
      </c>
      <c r="DM21" s="13">
        <v>1112</v>
      </c>
      <c r="DN21" s="13">
        <v>1458.2</v>
      </c>
      <c r="DO21" s="13">
        <v>1487.4</v>
      </c>
      <c r="DP21" s="13">
        <v>1717.6</v>
      </c>
      <c r="DQ21" s="14">
        <v>1836.1</v>
      </c>
      <c r="DR21" s="13">
        <v>2326.48</v>
      </c>
      <c r="DS21" s="13">
        <v>1985.16</v>
      </c>
      <c r="DT21" s="13">
        <v>2601.4299999999998</v>
      </c>
      <c r="DU21" s="13">
        <v>3074.31</v>
      </c>
      <c r="DV21" s="13">
        <v>1711.43</v>
      </c>
      <c r="DW21" s="13">
        <v>2081.37</v>
      </c>
      <c r="DX21" s="13">
        <v>1991.5</v>
      </c>
      <c r="DY21" s="13">
        <v>2033.21</v>
      </c>
      <c r="DZ21" s="13">
        <v>2207.25</v>
      </c>
      <c r="EA21" s="13">
        <v>2520.6999999999998</v>
      </c>
      <c r="EB21" s="13">
        <v>2122.7800000000002</v>
      </c>
      <c r="EC21" s="14">
        <v>2125.62</v>
      </c>
      <c r="ED21" s="13">
        <v>1893.35</v>
      </c>
      <c r="EE21" s="13">
        <v>1935.3</v>
      </c>
      <c r="EF21" s="13">
        <v>2750.58</v>
      </c>
      <c r="EG21" s="13">
        <v>2993.18</v>
      </c>
      <c r="EH21" s="13">
        <v>1749.49</v>
      </c>
      <c r="EI21" s="13">
        <v>2114.42</v>
      </c>
      <c r="EJ21" s="13">
        <v>2752.37</v>
      </c>
      <c r="EK21" s="13">
        <v>2480.2600000000002</v>
      </c>
      <c r="EL21" s="13">
        <v>2943.78</v>
      </c>
      <c r="EM21" s="13">
        <v>2975.95</v>
      </c>
      <c r="EN21" s="13">
        <v>2887.13</v>
      </c>
      <c r="EO21" s="14">
        <v>2854.06</v>
      </c>
      <c r="EP21" s="13">
        <v>2534</v>
      </c>
      <c r="EQ21" s="13">
        <v>2874.03</v>
      </c>
      <c r="ER21" s="13">
        <v>3128.11</v>
      </c>
      <c r="ES21" s="13">
        <v>3542.37</v>
      </c>
      <c r="ET21" s="13">
        <v>2574.39</v>
      </c>
      <c r="EU21" s="13">
        <v>3053.91</v>
      </c>
      <c r="EV21" s="13">
        <v>3572.49</v>
      </c>
      <c r="EW21" s="13">
        <v>3802.15</v>
      </c>
      <c r="EX21" s="13">
        <v>3780.68</v>
      </c>
      <c r="EY21" s="13">
        <v>4006.99</v>
      </c>
      <c r="EZ21" s="13">
        <v>4399.09</v>
      </c>
      <c r="FA21" s="14">
        <v>4291.3100000000004</v>
      </c>
      <c r="FB21" s="13">
        <v>4555.9282323899997</v>
      </c>
      <c r="FC21" s="13">
        <v>4841.5440662499996</v>
      </c>
      <c r="FD21" s="13">
        <v>4019.2063953300003</v>
      </c>
      <c r="FE21" s="13">
        <v>5768.4503696700003</v>
      </c>
      <c r="FF21" s="13">
        <v>4346.4889544400003</v>
      </c>
      <c r="FG21" s="13">
        <v>3966.2433126900005</v>
      </c>
      <c r="FH21" s="13">
        <v>5108.9454489200007</v>
      </c>
      <c r="FI21" s="13">
        <v>4633.1063420699993</v>
      </c>
      <c r="FJ21" s="13">
        <v>4603.4144196699999</v>
      </c>
      <c r="FK21" s="13">
        <v>5176.7731239900004</v>
      </c>
      <c r="FL21" s="13">
        <v>5048.6697790500002</v>
      </c>
      <c r="FM21" s="14">
        <v>4405.1173989400004</v>
      </c>
      <c r="FN21" s="13">
        <v>5008.96</v>
      </c>
      <c r="FO21" s="13">
        <v>4606.43</v>
      </c>
      <c r="FP21" s="13">
        <v>5547.8</v>
      </c>
      <c r="FQ21" s="13">
        <v>6809.83</v>
      </c>
      <c r="FR21" s="13">
        <v>4961.8999999999996</v>
      </c>
      <c r="FS21" s="13">
        <v>5599.92</v>
      </c>
      <c r="FT21" s="13">
        <v>6002.35</v>
      </c>
      <c r="FU21" s="13">
        <v>5333.43</v>
      </c>
      <c r="FV21" s="13">
        <v>5444.66</v>
      </c>
      <c r="FW21" s="13">
        <v>5915.59</v>
      </c>
      <c r="FX21" s="13">
        <v>4906.1000000000004</v>
      </c>
      <c r="FY21" s="14">
        <v>4874.84</v>
      </c>
      <c r="FZ21" s="13">
        <v>4323.1895214799997</v>
      </c>
      <c r="GA21" s="13">
        <v>5145.2533943600001</v>
      </c>
      <c r="GB21" s="13">
        <v>5839.3322569300008</v>
      </c>
      <c r="GC21" s="13">
        <v>6664.6918956100008</v>
      </c>
      <c r="GD21" s="13">
        <v>4336.49059975</v>
      </c>
      <c r="GE21" s="13">
        <v>4452.3784249999999</v>
      </c>
      <c r="GF21" s="13">
        <v>4668.0458855500001</v>
      </c>
      <c r="GG21" s="13">
        <v>5015.9264963699998</v>
      </c>
      <c r="GH21" s="13">
        <v>4328.7767150499994</v>
      </c>
      <c r="GI21" s="13">
        <v>5078.8229198500003</v>
      </c>
      <c r="GJ21" s="13">
        <v>4119.1370344499992</v>
      </c>
      <c r="GK21" s="14">
        <v>4787.5878863799999</v>
      </c>
      <c r="GL21" s="13">
        <v>5170.9343544499998</v>
      </c>
      <c r="GM21" s="13">
        <v>5083.3067881699999</v>
      </c>
      <c r="GN21" s="13">
        <v>6179.352473670001</v>
      </c>
      <c r="GO21" s="13">
        <v>6971.11171698</v>
      </c>
      <c r="GP21" s="13">
        <v>3971.5152459799997</v>
      </c>
      <c r="GQ21" s="13">
        <v>4475.42275961</v>
      </c>
      <c r="GR21" s="13">
        <v>5086.7137079799995</v>
      </c>
      <c r="GS21" s="13">
        <v>4661.70200888</v>
      </c>
      <c r="GT21" s="13">
        <v>5037.9065500500001</v>
      </c>
      <c r="GU21" s="13">
        <v>4618.0170943000003</v>
      </c>
      <c r="GV21" s="13">
        <v>3946.18</v>
      </c>
      <c r="GW21" s="14">
        <v>4608.01</v>
      </c>
      <c r="GX21" s="13">
        <v>4247.9894601200003</v>
      </c>
      <c r="GY21" s="13">
        <v>4373.2094360800002</v>
      </c>
      <c r="GZ21" s="13">
        <v>5344.26414759</v>
      </c>
      <c r="HA21" s="13">
        <v>5530.5874418700005</v>
      </c>
      <c r="HB21" s="13">
        <v>3622.9994107699999</v>
      </c>
      <c r="HC21" s="13">
        <v>4172.3121247299996</v>
      </c>
      <c r="HD21" s="13">
        <v>5112.1326997699998</v>
      </c>
      <c r="HE21" s="13">
        <v>3768.7469855600002</v>
      </c>
      <c r="HF21" s="13">
        <v>5170.2974430000004</v>
      </c>
      <c r="HG21" s="13">
        <v>4870.4880503799995</v>
      </c>
      <c r="HH21" s="13">
        <v>4819.51410923</v>
      </c>
      <c r="HI21" s="14">
        <v>4811.25483618</v>
      </c>
      <c r="HJ21" s="13">
        <v>5021.5320229099998</v>
      </c>
      <c r="HK21" s="13">
        <v>5240.9949999999999</v>
      </c>
      <c r="HL21" s="13">
        <v>4148.88</v>
      </c>
      <c r="HM21" s="13">
        <v>3526.9749999999999</v>
      </c>
      <c r="HN21" s="13">
        <v>5281.4949999999999</v>
      </c>
      <c r="HO21" s="13">
        <v>5269.53</v>
      </c>
      <c r="HP21" s="13">
        <v>5948.89</v>
      </c>
      <c r="HQ21" s="13">
        <v>4276</v>
      </c>
      <c r="HR21" s="13">
        <v>5236.3249999999998</v>
      </c>
      <c r="HS21" s="13">
        <v>5038.54</v>
      </c>
      <c r="HT21" s="13">
        <v>4688.2629999999999</v>
      </c>
      <c r="HU21" s="14">
        <v>4144.88</v>
      </c>
      <c r="HV21" s="13">
        <v>5293.14</v>
      </c>
      <c r="HW21" s="13">
        <v>4977.8999999999996</v>
      </c>
      <c r="HX21" s="13">
        <v>4617.26</v>
      </c>
      <c r="HY21" s="13">
        <v>4119.72</v>
      </c>
      <c r="HZ21" s="13">
        <v>2857.19</v>
      </c>
      <c r="IA21" s="13">
        <v>3068.28</v>
      </c>
      <c r="IB21" s="13">
        <v>3561.49</v>
      </c>
      <c r="IC21" s="13">
        <v>3559.35</v>
      </c>
      <c r="ID21" s="13">
        <v>3956.86</v>
      </c>
      <c r="IE21" s="13">
        <v>4435</v>
      </c>
      <c r="IF21" s="13">
        <v>4350.55</v>
      </c>
      <c r="IG21" s="14">
        <v>4481.3900000000003</v>
      </c>
      <c r="IH21" s="13">
        <v>5772.3</v>
      </c>
      <c r="II21" s="13">
        <v>6113.2900920299999</v>
      </c>
      <c r="IJ21" s="13">
        <v>6988.9449999999997</v>
      </c>
      <c r="IK21" s="13">
        <v>6759.9049999999997</v>
      </c>
      <c r="IL21" s="13">
        <v>5658.4979999999996</v>
      </c>
      <c r="IM21" s="13">
        <v>5754.4660000000003</v>
      </c>
      <c r="IN21" s="13">
        <v>6307.0497551799999</v>
      </c>
      <c r="IO21" s="13">
        <v>5248.6769999999997</v>
      </c>
      <c r="IP21" s="13">
        <v>7098.8209999999999</v>
      </c>
      <c r="IQ21" s="13">
        <v>7903.1009999999997</v>
      </c>
      <c r="IR21" s="13">
        <v>6700.8420000000006</v>
      </c>
      <c r="IS21" s="14">
        <v>6896.2579999999998</v>
      </c>
    </row>
    <row r="22" spans="1:253">
      <c r="A22" s="6" t="s">
        <v>41</v>
      </c>
      <c r="B22" s="7">
        <v>350.5</v>
      </c>
      <c r="C22" s="7">
        <v>389.4</v>
      </c>
      <c r="D22" s="7">
        <v>362.8</v>
      </c>
      <c r="E22" s="7">
        <v>450.5</v>
      </c>
      <c r="F22" s="7">
        <v>376.1</v>
      </c>
      <c r="G22" s="7">
        <v>520.70000000000005</v>
      </c>
      <c r="H22" s="7">
        <v>505.3</v>
      </c>
      <c r="I22" s="7">
        <v>522.79999999999995</v>
      </c>
      <c r="J22" s="7">
        <v>377</v>
      </c>
      <c r="K22" s="7">
        <v>433.9</v>
      </c>
      <c r="L22" s="7">
        <v>436.9</v>
      </c>
      <c r="M22" s="8">
        <v>415.8</v>
      </c>
      <c r="N22" s="7">
        <v>400.6</v>
      </c>
      <c r="O22" s="7">
        <v>497.4</v>
      </c>
      <c r="P22" s="7">
        <v>453</v>
      </c>
      <c r="Q22" s="7">
        <v>578.5</v>
      </c>
      <c r="R22" s="7">
        <v>509.1</v>
      </c>
      <c r="S22" s="7">
        <v>642.6</v>
      </c>
      <c r="T22" s="7">
        <v>568.20000000000005</v>
      </c>
      <c r="U22" s="7">
        <v>558.9</v>
      </c>
      <c r="V22" s="7">
        <v>458.6</v>
      </c>
      <c r="W22" s="7">
        <v>530.4</v>
      </c>
      <c r="X22" s="7">
        <v>495.4</v>
      </c>
      <c r="Y22" s="8">
        <v>531.6</v>
      </c>
      <c r="Z22" s="7">
        <v>415.2</v>
      </c>
      <c r="AA22" s="7">
        <v>536.70000000000005</v>
      </c>
      <c r="AB22" s="7">
        <v>548.70000000000005</v>
      </c>
      <c r="AC22" s="7">
        <v>396.2</v>
      </c>
      <c r="AD22" s="7">
        <v>334.1</v>
      </c>
      <c r="AE22" s="7">
        <v>475.3</v>
      </c>
      <c r="AF22" s="7">
        <v>507</v>
      </c>
      <c r="AG22" s="7">
        <v>397.6</v>
      </c>
      <c r="AH22" s="7">
        <v>387.9</v>
      </c>
      <c r="AI22" s="7">
        <v>408.3</v>
      </c>
      <c r="AJ22" s="7">
        <v>322.89999999999998</v>
      </c>
      <c r="AK22" s="8">
        <v>395.1</v>
      </c>
      <c r="AL22" s="7">
        <v>356.1</v>
      </c>
      <c r="AM22" s="7">
        <v>377.4</v>
      </c>
      <c r="AN22" s="7">
        <v>467.8</v>
      </c>
      <c r="AO22" s="7">
        <v>430.6</v>
      </c>
      <c r="AP22" s="7">
        <v>387.1</v>
      </c>
      <c r="AQ22" s="7">
        <v>501.7</v>
      </c>
      <c r="AR22" s="7">
        <v>512</v>
      </c>
      <c r="AS22" s="7">
        <v>458</v>
      </c>
      <c r="AT22" s="7">
        <v>421.1</v>
      </c>
      <c r="AU22" s="7">
        <v>441.4</v>
      </c>
      <c r="AV22" s="7">
        <v>400.4</v>
      </c>
      <c r="AW22" s="8">
        <v>404.1</v>
      </c>
      <c r="AX22" s="7">
        <v>413.7</v>
      </c>
      <c r="AY22" s="7">
        <v>454.6</v>
      </c>
      <c r="AZ22" s="7">
        <v>484.1</v>
      </c>
      <c r="BA22" s="7">
        <v>482.4</v>
      </c>
      <c r="BB22" s="7">
        <v>459.6</v>
      </c>
      <c r="BC22" s="7">
        <v>565.9</v>
      </c>
      <c r="BD22" s="7">
        <v>535.5</v>
      </c>
      <c r="BE22" s="7">
        <v>512.20000000000005</v>
      </c>
      <c r="BF22" s="7">
        <v>465.6</v>
      </c>
      <c r="BG22" s="7">
        <v>384.4</v>
      </c>
      <c r="BH22" s="7">
        <v>462.7</v>
      </c>
      <c r="BI22" s="8">
        <v>415.6</v>
      </c>
      <c r="BJ22" s="7">
        <v>469.7</v>
      </c>
      <c r="BK22" s="7">
        <v>500.1</v>
      </c>
      <c r="BL22" s="7">
        <v>536</v>
      </c>
      <c r="BM22" s="7">
        <v>552</v>
      </c>
      <c r="BN22" s="7">
        <v>498.3</v>
      </c>
      <c r="BO22" s="7">
        <v>659.9</v>
      </c>
      <c r="BP22" s="7">
        <v>583</v>
      </c>
      <c r="BQ22" s="7">
        <v>686</v>
      </c>
      <c r="BR22" s="7">
        <v>554.5</v>
      </c>
      <c r="BS22" s="7">
        <v>522</v>
      </c>
      <c r="BT22" s="7">
        <v>572.20000000000005</v>
      </c>
      <c r="BU22" s="8">
        <v>464.6</v>
      </c>
      <c r="BV22" s="7">
        <v>534.29</v>
      </c>
      <c r="BW22" s="7">
        <v>584.17999999999995</v>
      </c>
      <c r="BX22" s="7">
        <v>564.16</v>
      </c>
      <c r="BY22" s="7">
        <v>612.92999999999995</v>
      </c>
      <c r="BZ22" s="7">
        <v>528.30999999999995</v>
      </c>
      <c r="CA22" s="7">
        <v>700.84</v>
      </c>
      <c r="CB22" s="7">
        <v>641.69000000000005</v>
      </c>
      <c r="CC22" s="7">
        <v>574.58000000000004</v>
      </c>
      <c r="CD22" s="7">
        <v>433.77</v>
      </c>
      <c r="CE22" s="7">
        <v>597.73</v>
      </c>
      <c r="CF22" s="7">
        <v>585.66</v>
      </c>
      <c r="CG22" s="8">
        <v>486.87</v>
      </c>
      <c r="CH22" s="7">
        <v>578</v>
      </c>
      <c r="CI22" s="7">
        <v>574.9</v>
      </c>
      <c r="CJ22" s="7">
        <v>622.5</v>
      </c>
      <c r="CK22" s="7">
        <v>647</v>
      </c>
      <c r="CL22" s="7">
        <v>525.5</v>
      </c>
      <c r="CM22" s="7">
        <v>695.7</v>
      </c>
      <c r="CN22" s="7">
        <v>714.6</v>
      </c>
      <c r="CO22" s="7">
        <v>661.8</v>
      </c>
      <c r="CP22" s="7">
        <v>688.5</v>
      </c>
      <c r="CQ22" s="7">
        <v>734.9</v>
      </c>
      <c r="CR22" s="7">
        <v>563.20000000000005</v>
      </c>
      <c r="CS22" s="8">
        <v>512.5</v>
      </c>
      <c r="CT22" s="7">
        <v>545.20000000000005</v>
      </c>
      <c r="CU22" s="7">
        <v>596.4</v>
      </c>
      <c r="CV22" s="7">
        <v>621</v>
      </c>
      <c r="CW22" s="7">
        <v>653.4</v>
      </c>
      <c r="CX22" s="7">
        <v>634.1</v>
      </c>
      <c r="CY22" s="7">
        <v>558.79999999999995</v>
      </c>
      <c r="CZ22" s="7">
        <v>741.3</v>
      </c>
      <c r="DA22" s="7">
        <v>701.5</v>
      </c>
      <c r="DB22" s="7">
        <v>494.5</v>
      </c>
      <c r="DC22" s="7">
        <v>508.6</v>
      </c>
      <c r="DD22" s="7">
        <v>496.3</v>
      </c>
      <c r="DE22" s="8">
        <v>472</v>
      </c>
      <c r="DF22" s="7">
        <v>487.7</v>
      </c>
      <c r="DG22" s="7">
        <v>501.4</v>
      </c>
      <c r="DH22" s="7">
        <v>534.20000000000005</v>
      </c>
      <c r="DI22" s="7">
        <v>553.1</v>
      </c>
      <c r="DJ22" s="7">
        <v>632.70000000000005</v>
      </c>
      <c r="DK22" s="7">
        <v>691.2</v>
      </c>
      <c r="DL22" s="7">
        <v>613.20000000000005</v>
      </c>
      <c r="DM22" s="7">
        <v>494.7</v>
      </c>
      <c r="DN22" s="7">
        <v>443.1</v>
      </c>
      <c r="DO22" s="7">
        <v>504.3</v>
      </c>
      <c r="DP22" s="7">
        <v>486.3</v>
      </c>
      <c r="DQ22" s="8">
        <v>541.9</v>
      </c>
      <c r="DR22" s="7">
        <v>580.55999999999995</v>
      </c>
      <c r="DS22" s="7">
        <v>551.61</v>
      </c>
      <c r="DT22" s="7">
        <v>739.91</v>
      </c>
      <c r="DU22" s="7">
        <v>586.54</v>
      </c>
      <c r="DV22" s="7">
        <v>558.48</v>
      </c>
      <c r="DW22" s="7">
        <v>857.13</v>
      </c>
      <c r="DX22" s="7">
        <v>692.96</v>
      </c>
      <c r="DY22" s="7">
        <v>674.52</v>
      </c>
      <c r="DZ22" s="7">
        <v>507.78</v>
      </c>
      <c r="EA22" s="7">
        <v>485.29</v>
      </c>
      <c r="EB22" s="7">
        <v>634.66999999999996</v>
      </c>
      <c r="EC22" s="8">
        <v>574.78</v>
      </c>
      <c r="ED22" s="7">
        <v>571.15</v>
      </c>
      <c r="EE22" s="7">
        <v>642.58000000000004</v>
      </c>
      <c r="EF22" s="7">
        <v>733.97</v>
      </c>
      <c r="EG22" s="7">
        <v>679.24</v>
      </c>
      <c r="EH22" s="7">
        <v>726.04</v>
      </c>
      <c r="EI22" s="7">
        <v>840.98</v>
      </c>
      <c r="EJ22" s="7">
        <v>848.23</v>
      </c>
      <c r="EK22" s="7">
        <v>696.09</v>
      </c>
      <c r="EL22" s="7">
        <v>614.21</v>
      </c>
      <c r="EM22" s="7">
        <v>612.79</v>
      </c>
      <c r="EN22" s="7">
        <v>658.81</v>
      </c>
      <c r="EO22" s="8">
        <v>476.19</v>
      </c>
      <c r="EP22" s="7">
        <v>629.58000000000004</v>
      </c>
      <c r="EQ22" s="7">
        <v>688.2</v>
      </c>
      <c r="ER22" s="7">
        <v>635.57000000000005</v>
      </c>
      <c r="ES22" s="7">
        <v>669.35</v>
      </c>
      <c r="ET22" s="7">
        <v>674.15000000000055</v>
      </c>
      <c r="EU22" s="7">
        <v>833.8799999999992</v>
      </c>
      <c r="EV22" s="7">
        <v>787.53000000000065</v>
      </c>
      <c r="EW22" s="7">
        <v>654.36000000000058</v>
      </c>
      <c r="EX22" s="7">
        <v>472.34999999999854</v>
      </c>
      <c r="EY22" s="7">
        <v>532.85</v>
      </c>
      <c r="EZ22" s="7">
        <v>600.54</v>
      </c>
      <c r="FA22" s="8">
        <v>569.9</v>
      </c>
      <c r="FB22" s="7">
        <v>590.23657621000007</v>
      </c>
      <c r="FC22" s="7">
        <v>694.29629019000004</v>
      </c>
      <c r="FD22" s="7">
        <v>821.31694837000009</v>
      </c>
      <c r="FE22" s="7">
        <v>815.09574997000004</v>
      </c>
      <c r="FF22" s="7">
        <v>665.10143539000001</v>
      </c>
      <c r="FG22" s="7">
        <v>916.59208366000007</v>
      </c>
      <c r="FH22" s="7">
        <v>929.51350592999995</v>
      </c>
      <c r="FI22" s="7">
        <v>758.87998068000002</v>
      </c>
      <c r="FJ22" s="7">
        <v>606.766931</v>
      </c>
      <c r="FK22" s="7">
        <v>593.76591714000006</v>
      </c>
      <c r="FL22" s="7">
        <v>635.89912415999993</v>
      </c>
      <c r="FM22" s="8">
        <v>593.0551756000001</v>
      </c>
      <c r="FN22" s="7">
        <v>708.03</v>
      </c>
      <c r="FO22" s="7">
        <v>752.91</v>
      </c>
      <c r="FP22" s="7">
        <v>875.34</v>
      </c>
      <c r="FQ22" s="7">
        <v>647.11</v>
      </c>
      <c r="FR22" s="7">
        <v>792.67</v>
      </c>
      <c r="FS22" s="7">
        <v>1038.51</v>
      </c>
      <c r="FT22" s="7">
        <v>1014.01</v>
      </c>
      <c r="FU22" s="7">
        <v>730.84</v>
      </c>
      <c r="FV22" s="7">
        <v>651.29</v>
      </c>
      <c r="FW22" s="7">
        <v>686.11</v>
      </c>
      <c r="FX22" s="7">
        <v>664.96</v>
      </c>
      <c r="FY22" s="8">
        <v>787.83</v>
      </c>
      <c r="FZ22" s="7">
        <v>816.78826259000004</v>
      </c>
      <c r="GA22" s="7">
        <v>899.21641004999992</v>
      </c>
      <c r="GB22" s="7">
        <v>998.22158781999997</v>
      </c>
      <c r="GC22" s="7">
        <v>719.03435897000008</v>
      </c>
      <c r="GD22" s="7">
        <v>792.98976887000003</v>
      </c>
      <c r="GE22" s="7">
        <v>986.19659080999986</v>
      </c>
      <c r="GF22" s="7">
        <v>974.47754695000003</v>
      </c>
      <c r="GG22" s="7">
        <v>806.06130279000001</v>
      </c>
      <c r="GH22" s="7">
        <v>799.00318991999995</v>
      </c>
      <c r="GI22" s="7">
        <v>742.24227171999996</v>
      </c>
      <c r="GJ22" s="7">
        <v>742.49061845000006</v>
      </c>
      <c r="GK22" s="8">
        <v>828.98425812000005</v>
      </c>
      <c r="GL22" s="7">
        <v>788.27962804999993</v>
      </c>
      <c r="GM22" s="7">
        <v>876.50014687999999</v>
      </c>
      <c r="GN22" s="7">
        <v>886.25225261000003</v>
      </c>
      <c r="GO22" s="7">
        <v>731.03558376000001</v>
      </c>
      <c r="GP22" s="7">
        <v>905.76996505999989</v>
      </c>
      <c r="GQ22" s="7">
        <v>1262.4973521700001</v>
      </c>
      <c r="GR22" s="7">
        <v>949.60890103999998</v>
      </c>
      <c r="GS22" s="7">
        <v>927.98374222999996</v>
      </c>
      <c r="GT22" s="7">
        <v>831.78943795999999</v>
      </c>
      <c r="GU22" s="7">
        <v>810.33517067000002</v>
      </c>
      <c r="GV22" s="7">
        <v>822.66</v>
      </c>
      <c r="GW22" s="8">
        <v>971.81500000000005</v>
      </c>
      <c r="GX22" s="7">
        <v>886.0509589400001</v>
      </c>
      <c r="GY22" s="7">
        <v>1016.33083348</v>
      </c>
      <c r="GZ22" s="7">
        <v>1109.20944953</v>
      </c>
      <c r="HA22" s="7">
        <v>860.17348293999999</v>
      </c>
      <c r="HB22" s="7">
        <v>939.47965019000014</v>
      </c>
      <c r="HC22" s="7">
        <v>1259.7522714699999</v>
      </c>
      <c r="HD22" s="7">
        <v>1105.0255188199999</v>
      </c>
      <c r="HE22" s="7">
        <v>863.29093888999989</v>
      </c>
      <c r="HF22" s="7">
        <v>994.74564670000007</v>
      </c>
      <c r="HG22" s="7">
        <v>834.78874407000012</v>
      </c>
      <c r="HH22" s="7">
        <v>983.78147669000009</v>
      </c>
      <c r="HI22" s="8">
        <v>882.67024659000003</v>
      </c>
      <c r="HJ22" s="7">
        <v>889.8798465000001</v>
      </c>
      <c r="HK22" s="7">
        <v>1022.53</v>
      </c>
      <c r="HL22" s="7">
        <v>958.76</v>
      </c>
      <c r="HM22" s="7">
        <v>1071.0809999999999</v>
      </c>
      <c r="HN22" s="7">
        <v>1087.903</v>
      </c>
      <c r="HO22" s="7">
        <v>1149.4100000000001</v>
      </c>
      <c r="HP22" s="7">
        <v>1269.56</v>
      </c>
      <c r="HQ22" s="7">
        <v>938.56</v>
      </c>
      <c r="HR22" s="7">
        <v>992.06799999999998</v>
      </c>
      <c r="HS22" s="7">
        <v>1030.07</v>
      </c>
      <c r="HT22" s="7">
        <v>995.68</v>
      </c>
      <c r="HU22" s="8">
        <v>985.1</v>
      </c>
      <c r="HV22" s="7">
        <v>1056.97</v>
      </c>
      <c r="HW22" s="7">
        <v>946.38</v>
      </c>
      <c r="HX22" s="7">
        <v>870.4</v>
      </c>
      <c r="HY22" s="7">
        <v>917.01</v>
      </c>
      <c r="HZ22" s="7">
        <v>877.66</v>
      </c>
      <c r="IA22" s="7">
        <v>1477.25</v>
      </c>
      <c r="IB22" s="7">
        <v>1114.4000000000001</v>
      </c>
      <c r="IC22" s="7">
        <v>1044.8499999999999</v>
      </c>
      <c r="ID22" s="7">
        <v>920.15</v>
      </c>
      <c r="IE22" s="7">
        <v>1103.52</v>
      </c>
      <c r="IF22" s="7">
        <v>876.89</v>
      </c>
      <c r="IG22" s="8">
        <v>980.45</v>
      </c>
      <c r="IH22" s="7">
        <v>1148.92</v>
      </c>
      <c r="II22" s="7">
        <v>1077.05386226</v>
      </c>
      <c r="IJ22" s="7">
        <v>1209.8770000000002</v>
      </c>
      <c r="IK22" s="7">
        <v>1199.8890000000001</v>
      </c>
      <c r="IL22" s="7">
        <v>1193.1660000000002</v>
      </c>
      <c r="IM22" s="7">
        <v>1404.3389999999999</v>
      </c>
      <c r="IN22" s="7">
        <v>1477.89462166</v>
      </c>
      <c r="IO22" s="7">
        <v>1232.328</v>
      </c>
      <c r="IP22" s="7">
        <v>1275.779</v>
      </c>
      <c r="IQ22" s="7">
        <v>1187.2280000000001</v>
      </c>
      <c r="IR22" s="7">
        <v>936.67499999999995</v>
      </c>
      <c r="IS22" s="8">
        <v>902.15</v>
      </c>
    </row>
    <row r="23" spans="1:253">
      <c r="A23" s="12" t="s">
        <v>42</v>
      </c>
      <c r="B23" s="13">
        <v>0</v>
      </c>
      <c r="C23" s="13">
        <v>0</v>
      </c>
      <c r="D23" s="13">
        <v>0</v>
      </c>
      <c r="E23" s="13">
        <v>0</v>
      </c>
      <c r="F23" s="13">
        <v>0</v>
      </c>
      <c r="G23" s="13">
        <v>0</v>
      </c>
      <c r="H23" s="13">
        <v>0</v>
      </c>
      <c r="I23" s="13">
        <v>0</v>
      </c>
      <c r="J23" s="13">
        <v>0</v>
      </c>
      <c r="K23" s="13">
        <v>0</v>
      </c>
      <c r="L23" s="13">
        <v>0</v>
      </c>
      <c r="M23" s="14">
        <v>0</v>
      </c>
      <c r="N23" s="13">
        <v>0</v>
      </c>
      <c r="O23" s="13">
        <v>0</v>
      </c>
      <c r="P23" s="13">
        <v>0</v>
      </c>
      <c r="Q23" s="13">
        <v>0</v>
      </c>
      <c r="R23" s="13">
        <v>0</v>
      </c>
      <c r="S23" s="13">
        <v>0</v>
      </c>
      <c r="T23" s="13">
        <v>0</v>
      </c>
      <c r="U23" s="13">
        <v>0</v>
      </c>
      <c r="V23" s="13">
        <v>0</v>
      </c>
      <c r="W23" s="13">
        <v>0</v>
      </c>
      <c r="X23" s="13">
        <v>0</v>
      </c>
      <c r="Y23" s="14">
        <v>0</v>
      </c>
      <c r="Z23" s="13">
        <v>0</v>
      </c>
      <c r="AA23" s="13">
        <v>0</v>
      </c>
      <c r="AB23" s="13">
        <v>0</v>
      </c>
      <c r="AC23" s="13">
        <v>6.8</v>
      </c>
      <c r="AD23" s="13">
        <v>37.9</v>
      </c>
      <c r="AE23" s="13">
        <v>34.9</v>
      </c>
      <c r="AF23" s="13">
        <v>54.3</v>
      </c>
      <c r="AG23" s="13">
        <v>28</v>
      </c>
      <c r="AH23" s="13">
        <v>56.8</v>
      </c>
      <c r="AI23" s="13">
        <v>31</v>
      </c>
      <c r="AJ23" s="13">
        <v>26.8</v>
      </c>
      <c r="AK23" s="14">
        <v>24.6</v>
      </c>
      <c r="AL23" s="13">
        <v>22</v>
      </c>
      <c r="AM23" s="13">
        <v>29.6</v>
      </c>
      <c r="AN23" s="13">
        <v>40.700000000000003</v>
      </c>
      <c r="AO23" s="13">
        <v>27</v>
      </c>
      <c r="AP23" s="13">
        <v>33.6</v>
      </c>
      <c r="AQ23" s="13">
        <v>41.7</v>
      </c>
      <c r="AR23" s="13">
        <v>63.5</v>
      </c>
      <c r="AS23" s="13">
        <v>62.4</v>
      </c>
      <c r="AT23" s="13">
        <v>46</v>
      </c>
      <c r="AU23" s="13">
        <v>44.4</v>
      </c>
      <c r="AV23" s="13">
        <v>70.400000000000006</v>
      </c>
      <c r="AW23" s="14">
        <v>64.599999999999994</v>
      </c>
      <c r="AX23" s="13">
        <v>63.5</v>
      </c>
      <c r="AY23" s="13">
        <v>52.3</v>
      </c>
      <c r="AZ23" s="13">
        <v>62.7</v>
      </c>
      <c r="BA23" s="13">
        <v>66.5</v>
      </c>
      <c r="BB23" s="13">
        <v>53.9</v>
      </c>
      <c r="BC23" s="13">
        <v>79.7</v>
      </c>
      <c r="BD23" s="13">
        <v>104.8</v>
      </c>
      <c r="BE23" s="13">
        <v>97.1</v>
      </c>
      <c r="BF23" s="13">
        <v>95.2</v>
      </c>
      <c r="BG23" s="13">
        <v>81.599999999999994</v>
      </c>
      <c r="BH23" s="13">
        <v>74.099999999999994</v>
      </c>
      <c r="BI23" s="14">
        <v>67.7</v>
      </c>
      <c r="BJ23" s="13">
        <v>67.5</v>
      </c>
      <c r="BK23" s="13">
        <v>71.5</v>
      </c>
      <c r="BL23" s="13">
        <v>81.3</v>
      </c>
      <c r="BM23" s="13">
        <v>74.400000000000006</v>
      </c>
      <c r="BN23" s="13">
        <v>85.6</v>
      </c>
      <c r="BO23" s="13">
        <v>99.7</v>
      </c>
      <c r="BP23" s="13">
        <v>136.30000000000001</v>
      </c>
      <c r="BQ23" s="13">
        <v>119</v>
      </c>
      <c r="BR23" s="13">
        <v>114.2</v>
      </c>
      <c r="BS23" s="13">
        <v>118</v>
      </c>
      <c r="BT23" s="13">
        <v>102.2</v>
      </c>
      <c r="BU23" s="14">
        <v>120.6</v>
      </c>
      <c r="BV23" s="13">
        <v>110.75</v>
      </c>
      <c r="BW23" s="13">
        <v>109.73</v>
      </c>
      <c r="BX23" s="13">
        <v>128.65</v>
      </c>
      <c r="BY23" s="13">
        <v>112.67</v>
      </c>
      <c r="BZ23" s="13">
        <v>139.9</v>
      </c>
      <c r="CA23" s="13">
        <v>150.78</v>
      </c>
      <c r="CB23" s="13">
        <v>215.62</v>
      </c>
      <c r="CC23" s="13">
        <v>190.73</v>
      </c>
      <c r="CD23" s="13">
        <v>168.89</v>
      </c>
      <c r="CE23" s="13">
        <v>133.86000000000001</v>
      </c>
      <c r="CF23" s="13">
        <v>132.94999999999999</v>
      </c>
      <c r="CG23" s="14">
        <v>134.24</v>
      </c>
      <c r="CH23" s="13">
        <v>135.5</v>
      </c>
      <c r="CI23" s="13">
        <v>128.5</v>
      </c>
      <c r="CJ23" s="13">
        <v>125.7</v>
      </c>
      <c r="CK23" s="13">
        <v>117.1</v>
      </c>
      <c r="CL23" s="13">
        <v>137.4</v>
      </c>
      <c r="CM23" s="13">
        <v>164.1</v>
      </c>
      <c r="CN23" s="13">
        <v>212.4</v>
      </c>
      <c r="CO23" s="13">
        <v>177.8</v>
      </c>
      <c r="CP23" s="13">
        <v>180</v>
      </c>
      <c r="CQ23" s="13">
        <v>145.9</v>
      </c>
      <c r="CR23" s="13">
        <v>127.6</v>
      </c>
      <c r="CS23" s="14">
        <v>112.8</v>
      </c>
      <c r="CT23" s="13">
        <v>84.1</v>
      </c>
      <c r="CU23" s="13">
        <v>65.5</v>
      </c>
      <c r="CV23" s="13">
        <v>44.7</v>
      </c>
      <c r="CW23" s="13">
        <v>73.3</v>
      </c>
      <c r="CX23" s="13">
        <v>71.2</v>
      </c>
      <c r="CY23" s="13">
        <v>112.5</v>
      </c>
      <c r="CZ23" s="13">
        <v>118.3</v>
      </c>
      <c r="DA23" s="13">
        <v>120.4</v>
      </c>
      <c r="DB23" s="13">
        <v>107.8</v>
      </c>
      <c r="DC23" s="13">
        <v>82.6</v>
      </c>
      <c r="DD23" s="13">
        <v>64.8</v>
      </c>
      <c r="DE23" s="14">
        <v>57.9</v>
      </c>
      <c r="DF23" s="13">
        <v>51.7</v>
      </c>
      <c r="DG23" s="13">
        <v>62.4</v>
      </c>
      <c r="DH23" s="13">
        <v>48.2</v>
      </c>
      <c r="DI23" s="13">
        <v>60.8</v>
      </c>
      <c r="DJ23" s="13">
        <v>59.2</v>
      </c>
      <c r="DK23" s="13">
        <v>92.7</v>
      </c>
      <c r="DL23" s="13">
        <v>123</v>
      </c>
      <c r="DM23" s="13">
        <v>97.4</v>
      </c>
      <c r="DN23" s="13">
        <v>81.3</v>
      </c>
      <c r="DO23" s="13">
        <v>83.8</v>
      </c>
      <c r="DP23" s="13">
        <v>75</v>
      </c>
      <c r="DQ23" s="14">
        <v>68.099999999999994</v>
      </c>
      <c r="DR23" s="13">
        <v>88.78</v>
      </c>
      <c r="DS23" s="13">
        <v>72.38</v>
      </c>
      <c r="DT23" s="13">
        <v>83.46</v>
      </c>
      <c r="DU23" s="13">
        <v>62.2</v>
      </c>
      <c r="DV23" s="13">
        <v>70.97</v>
      </c>
      <c r="DW23" s="13">
        <v>91.32</v>
      </c>
      <c r="DX23" s="13">
        <v>135.31</v>
      </c>
      <c r="DY23" s="13">
        <v>106.69</v>
      </c>
      <c r="DZ23" s="13">
        <v>107.12</v>
      </c>
      <c r="EA23" s="13">
        <v>94.59</v>
      </c>
      <c r="EB23" s="13">
        <v>78.510000000000005</v>
      </c>
      <c r="EC23" s="14">
        <v>112.51</v>
      </c>
      <c r="ED23" s="13">
        <v>99.07</v>
      </c>
      <c r="EE23" s="13">
        <v>81.13</v>
      </c>
      <c r="EF23" s="13">
        <v>89.84</v>
      </c>
      <c r="EG23" s="13">
        <v>79.64</v>
      </c>
      <c r="EH23" s="13">
        <v>102.12</v>
      </c>
      <c r="EI23" s="13">
        <v>122.78</v>
      </c>
      <c r="EJ23" s="13">
        <v>170.18</v>
      </c>
      <c r="EK23" s="13">
        <v>181.62</v>
      </c>
      <c r="EL23" s="13">
        <v>161.49</v>
      </c>
      <c r="EM23" s="13">
        <v>131.37</v>
      </c>
      <c r="EN23" s="13">
        <v>101.06</v>
      </c>
      <c r="EO23" s="14">
        <v>108.68</v>
      </c>
      <c r="EP23" s="13">
        <v>108.05</v>
      </c>
      <c r="EQ23" s="13">
        <v>97.75</v>
      </c>
      <c r="ER23" s="13">
        <v>101.07</v>
      </c>
      <c r="ES23" s="13">
        <v>100.35</v>
      </c>
      <c r="ET23" s="13">
        <v>121.95</v>
      </c>
      <c r="EU23" s="13">
        <v>167.93</v>
      </c>
      <c r="EV23" s="13">
        <v>255.3</v>
      </c>
      <c r="EW23" s="13">
        <v>208.54</v>
      </c>
      <c r="EX23" s="13">
        <v>177.6</v>
      </c>
      <c r="EY23" s="13">
        <v>155.79</v>
      </c>
      <c r="EZ23" s="13">
        <v>150.28</v>
      </c>
      <c r="FA23" s="14">
        <v>147.94</v>
      </c>
      <c r="FB23" s="13">
        <v>165.37268064</v>
      </c>
      <c r="FC23" s="13">
        <v>144.34839459</v>
      </c>
      <c r="FD23" s="13">
        <v>152.03661528000001</v>
      </c>
      <c r="FE23" s="13">
        <v>160.86242192</v>
      </c>
      <c r="FF23" s="13">
        <v>171.93386071</v>
      </c>
      <c r="FG23" s="13">
        <v>218.90034686999999</v>
      </c>
      <c r="FH23" s="13">
        <v>300.45401809999998</v>
      </c>
      <c r="FI23" s="13">
        <v>254.74372162</v>
      </c>
      <c r="FJ23" s="13">
        <v>236.40188983000002</v>
      </c>
      <c r="FK23" s="13">
        <v>194.79365759999999</v>
      </c>
      <c r="FL23" s="13">
        <v>171.54820756999999</v>
      </c>
      <c r="FM23" s="14">
        <v>175.38637661000001</v>
      </c>
      <c r="FN23" s="13">
        <v>200.2</v>
      </c>
      <c r="FO23" s="13">
        <v>180.64</v>
      </c>
      <c r="FP23" s="13">
        <v>197.84</v>
      </c>
      <c r="FQ23" s="13">
        <v>201.87</v>
      </c>
      <c r="FR23" s="13">
        <v>216.95</v>
      </c>
      <c r="FS23" s="13">
        <v>298.02999999999997</v>
      </c>
      <c r="FT23" s="13">
        <v>349.88</v>
      </c>
      <c r="FU23" s="13">
        <v>321.66000000000003</v>
      </c>
      <c r="FV23" s="13">
        <v>261.2</v>
      </c>
      <c r="FW23" s="13">
        <v>234.71</v>
      </c>
      <c r="FX23" s="13">
        <v>213.88</v>
      </c>
      <c r="FY23" s="14">
        <v>182.01</v>
      </c>
      <c r="FZ23" s="13">
        <v>227.70980603999999</v>
      </c>
      <c r="GA23" s="13">
        <v>273.51466634000002</v>
      </c>
      <c r="GB23" s="13">
        <v>543.60705378</v>
      </c>
      <c r="GC23" s="13">
        <v>294.08880290000002</v>
      </c>
      <c r="GD23" s="13">
        <v>331.91289167999997</v>
      </c>
      <c r="GE23" s="13">
        <v>418.30217525999996</v>
      </c>
      <c r="GF23" s="13">
        <v>285.31597195000001</v>
      </c>
      <c r="GG23" s="13">
        <v>346.78453114999996</v>
      </c>
      <c r="GH23" s="13">
        <v>298.22477547</v>
      </c>
      <c r="GI23" s="13">
        <v>212.47536887000001</v>
      </c>
      <c r="GJ23" s="13">
        <v>222.70121540999997</v>
      </c>
      <c r="GK23" s="14">
        <v>257.21356933999999</v>
      </c>
      <c r="GL23" s="13">
        <v>242.49667903</v>
      </c>
      <c r="GM23" s="13">
        <v>246.98282528999999</v>
      </c>
      <c r="GN23" s="13">
        <v>275.83089709000001</v>
      </c>
      <c r="GO23" s="13">
        <v>264.51815101</v>
      </c>
      <c r="GP23" s="13">
        <v>343.11901442999999</v>
      </c>
      <c r="GQ23" s="13">
        <v>435.73212248999999</v>
      </c>
      <c r="GR23" s="13">
        <v>371.47629080000002</v>
      </c>
      <c r="GS23" s="13">
        <v>321.57404257000002</v>
      </c>
      <c r="GT23" s="13">
        <v>294.86149202000001</v>
      </c>
      <c r="GU23" s="13">
        <v>220.10286306</v>
      </c>
      <c r="GV23" s="13">
        <v>268.33999999999997</v>
      </c>
      <c r="GW23" s="14">
        <v>240.09700000000001</v>
      </c>
      <c r="GX23" s="13">
        <v>238.69925044999999</v>
      </c>
      <c r="GY23" s="13">
        <v>242.10407444999998</v>
      </c>
      <c r="GZ23" s="13">
        <v>288.97211397000001</v>
      </c>
      <c r="HA23" s="13">
        <v>311.46969560000002</v>
      </c>
      <c r="HB23" s="13">
        <v>376.40312352000001</v>
      </c>
      <c r="HC23" s="13">
        <v>477.77661849999998</v>
      </c>
      <c r="HD23" s="13">
        <v>342.41695077000003</v>
      </c>
      <c r="HE23" s="13">
        <v>382.84021391000005</v>
      </c>
      <c r="HF23" s="13">
        <v>281.54502468999999</v>
      </c>
      <c r="HG23" s="13">
        <v>228.83818124000001</v>
      </c>
      <c r="HH23" s="13">
        <v>260.93468941999998</v>
      </c>
      <c r="HI23" s="14">
        <v>294.50964962</v>
      </c>
      <c r="HJ23" s="13">
        <v>268.63490975999997</v>
      </c>
      <c r="HK23" s="13">
        <v>272.779</v>
      </c>
      <c r="HL23" s="13">
        <v>257.64999999999998</v>
      </c>
      <c r="HM23" s="13">
        <v>343.61700000000002</v>
      </c>
      <c r="HN23" s="13">
        <v>403.31099999999998</v>
      </c>
      <c r="HO23" s="13">
        <v>414.52</v>
      </c>
      <c r="HP23" s="13">
        <v>386.7</v>
      </c>
      <c r="HQ23" s="13">
        <v>349.22</v>
      </c>
      <c r="HR23" s="13">
        <v>313.42</v>
      </c>
      <c r="HS23" s="13">
        <v>275.29000000000002</v>
      </c>
      <c r="HT23" s="13">
        <v>222.22</v>
      </c>
      <c r="HU23" s="14">
        <v>261.93</v>
      </c>
      <c r="HV23" s="13">
        <v>270.11</v>
      </c>
      <c r="HW23" s="13">
        <v>249.91</v>
      </c>
      <c r="HX23" s="13">
        <v>260.62</v>
      </c>
      <c r="HY23" s="13">
        <v>277.61</v>
      </c>
      <c r="HZ23" s="13">
        <v>255.45</v>
      </c>
      <c r="IA23" s="13">
        <v>398.81</v>
      </c>
      <c r="IB23" s="13">
        <v>283.45</v>
      </c>
      <c r="IC23" s="13">
        <v>279.52999999999997</v>
      </c>
      <c r="ID23" s="13">
        <v>253.3</v>
      </c>
      <c r="IE23" s="13">
        <v>252.48</v>
      </c>
      <c r="IF23" s="13">
        <v>196.38</v>
      </c>
      <c r="IG23" s="14">
        <v>132.88</v>
      </c>
      <c r="IH23" s="13">
        <v>135.33000000000001</v>
      </c>
      <c r="II23" s="13">
        <v>147.33068053999997</v>
      </c>
      <c r="IJ23" s="13">
        <v>135.77799999999999</v>
      </c>
      <c r="IK23" s="13">
        <v>116.501</v>
      </c>
      <c r="IL23" s="13">
        <v>126.42100000000001</v>
      </c>
      <c r="IM23" s="13">
        <v>154.31300000000002</v>
      </c>
      <c r="IN23" s="13">
        <v>106.04419602</v>
      </c>
      <c r="IO23" s="13">
        <v>135.36099999999999</v>
      </c>
      <c r="IP23" s="13">
        <v>147.40600000000001</v>
      </c>
      <c r="IQ23" s="13">
        <v>135.50899999999999</v>
      </c>
      <c r="IR23" s="13">
        <v>139.70600000000002</v>
      </c>
      <c r="IS23" s="14">
        <v>134.88400000000001</v>
      </c>
    </row>
    <row r="24" spans="1:253">
      <c r="A24" s="6" t="s">
        <v>43</v>
      </c>
      <c r="B24" s="7">
        <v>0</v>
      </c>
      <c r="C24" s="7">
        <v>0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8">
        <v>0</v>
      </c>
      <c r="N24" s="7">
        <v>0</v>
      </c>
      <c r="O24" s="7">
        <v>0</v>
      </c>
      <c r="P24" s="7">
        <v>0</v>
      </c>
      <c r="Q24" s="7">
        <v>0</v>
      </c>
      <c r="R24" s="7">
        <v>0</v>
      </c>
      <c r="S24" s="7">
        <v>0</v>
      </c>
      <c r="T24" s="7">
        <v>0</v>
      </c>
      <c r="U24" s="7">
        <v>0</v>
      </c>
      <c r="V24" s="7">
        <v>0</v>
      </c>
      <c r="W24" s="7">
        <v>0</v>
      </c>
      <c r="X24" s="7">
        <v>0</v>
      </c>
      <c r="Y24" s="8">
        <v>0</v>
      </c>
      <c r="Z24" s="7">
        <v>0</v>
      </c>
      <c r="AA24" s="7">
        <v>0</v>
      </c>
      <c r="AB24" s="7">
        <v>0</v>
      </c>
      <c r="AC24" s="7">
        <v>0</v>
      </c>
      <c r="AD24" s="7">
        <v>0</v>
      </c>
      <c r="AE24" s="7">
        <v>0</v>
      </c>
      <c r="AF24" s="7">
        <v>0</v>
      </c>
      <c r="AG24" s="7">
        <v>0</v>
      </c>
      <c r="AH24" s="7">
        <v>0</v>
      </c>
      <c r="AI24" s="7">
        <v>0</v>
      </c>
      <c r="AJ24" s="7">
        <v>0</v>
      </c>
      <c r="AK24" s="8">
        <v>0</v>
      </c>
      <c r="AL24" s="7">
        <v>0</v>
      </c>
      <c r="AM24" s="7">
        <v>0</v>
      </c>
      <c r="AN24" s="7">
        <v>0</v>
      </c>
      <c r="AO24" s="7">
        <v>0</v>
      </c>
      <c r="AP24" s="7">
        <v>0</v>
      </c>
      <c r="AQ24" s="7">
        <v>0</v>
      </c>
      <c r="AR24" s="7">
        <v>0</v>
      </c>
      <c r="AS24" s="7">
        <v>0</v>
      </c>
      <c r="AT24" s="7">
        <v>0</v>
      </c>
      <c r="AU24" s="7">
        <v>0</v>
      </c>
      <c r="AV24" s="7">
        <v>0</v>
      </c>
      <c r="AW24" s="8">
        <v>0</v>
      </c>
      <c r="AX24" s="7">
        <v>0</v>
      </c>
      <c r="AY24" s="7">
        <v>0</v>
      </c>
      <c r="AZ24" s="7">
        <v>0</v>
      </c>
      <c r="BA24" s="7">
        <v>0</v>
      </c>
      <c r="BB24" s="7">
        <v>0</v>
      </c>
      <c r="BC24" s="7">
        <v>0</v>
      </c>
      <c r="BD24" s="7">
        <v>0</v>
      </c>
      <c r="BE24" s="7">
        <v>0</v>
      </c>
      <c r="BF24" s="7">
        <v>0</v>
      </c>
      <c r="BG24" s="7">
        <v>0</v>
      </c>
      <c r="BH24" s="7">
        <v>0</v>
      </c>
      <c r="BI24" s="8">
        <v>0</v>
      </c>
      <c r="BJ24" s="7">
        <v>0</v>
      </c>
      <c r="BK24" s="7">
        <v>0</v>
      </c>
      <c r="BL24" s="7">
        <v>0</v>
      </c>
      <c r="BM24" s="7">
        <v>0</v>
      </c>
      <c r="BN24" s="7">
        <v>0</v>
      </c>
      <c r="BO24" s="7">
        <v>0</v>
      </c>
      <c r="BP24" s="7">
        <v>0</v>
      </c>
      <c r="BQ24" s="7">
        <v>0</v>
      </c>
      <c r="BR24" s="7">
        <v>0</v>
      </c>
      <c r="BS24" s="7">
        <v>0</v>
      </c>
      <c r="BT24" s="7">
        <v>0</v>
      </c>
      <c r="BU24" s="8">
        <v>0</v>
      </c>
      <c r="BV24" s="7">
        <v>0</v>
      </c>
      <c r="BW24" s="7">
        <v>0</v>
      </c>
      <c r="BX24" s="7">
        <v>0</v>
      </c>
      <c r="BY24" s="7">
        <v>0</v>
      </c>
      <c r="BZ24" s="7">
        <v>0</v>
      </c>
      <c r="CA24" s="7">
        <v>0</v>
      </c>
      <c r="CB24" s="7">
        <v>0</v>
      </c>
      <c r="CC24" s="7">
        <v>0</v>
      </c>
      <c r="CD24" s="7">
        <v>0</v>
      </c>
      <c r="CE24" s="7">
        <v>0</v>
      </c>
      <c r="CF24" s="7">
        <v>0</v>
      </c>
      <c r="CG24" s="8">
        <v>0</v>
      </c>
      <c r="CH24" s="7">
        <v>0</v>
      </c>
      <c r="CI24" s="7">
        <v>0</v>
      </c>
      <c r="CJ24" s="7">
        <v>0</v>
      </c>
      <c r="CK24" s="7">
        <v>0</v>
      </c>
      <c r="CL24" s="7">
        <v>0</v>
      </c>
      <c r="CM24" s="7">
        <v>0</v>
      </c>
      <c r="CN24" s="7">
        <v>0</v>
      </c>
      <c r="CO24" s="7">
        <v>0</v>
      </c>
      <c r="CP24" s="7">
        <v>2</v>
      </c>
      <c r="CQ24" s="7">
        <v>9.6</v>
      </c>
      <c r="CR24" s="7">
        <v>58.2</v>
      </c>
      <c r="CS24" s="8">
        <v>59.3</v>
      </c>
      <c r="CT24" s="7">
        <v>56</v>
      </c>
      <c r="CU24" s="7">
        <v>45.5</v>
      </c>
      <c r="CV24" s="7">
        <v>40.5</v>
      </c>
      <c r="CW24" s="7">
        <v>42.1</v>
      </c>
      <c r="CX24" s="7">
        <v>31.5</v>
      </c>
      <c r="CY24" s="7">
        <v>47.3</v>
      </c>
      <c r="CZ24" s="7">
        <v>61</v>
      </c>
      <c r="DA24" s="7">
        <v>46.2</v>
      </c>
      <c r="DB24" s="7">
        <v>49.7</v>
      </c>
      <c r="DC24" s="7">
        <v>50.8</v>
      </c>
      <c r="DD24" s="7">
        <v>39.799999999999997</v>
      </c>
      <c r="DE24" s="8">
        <v>27.3</v>
      </c>
      <c r="DF24" s="7">
        <v>21.4</v>
      </c>
      <c r="DG24" s="7">
        <v>24.6</v>
      </c>
      <c r="DH24" s="7">
        <v>38</v>
      </c>
      <c r="DI24" s="7">
        <v>47.2</v>
      </c>
      <c r="DJ24" s="7">
        <v>34.200000000000003</v>
      </c>
      <c r="DK24" s="7">
        <v>42.3</v>
      </c>
      <c r="DL24" s="7">
        <v>48.3</v>
      </c>
      <c r="DM24" s="7">
        <v>43.6</v>
      </c>
      <c r="DN24" s="7">
        <v>43.8</v>
      </c>
      <c r="DO24" s="7">
        <v>51.5</v>
      </c>
      <c r="DP24" s="7">
        <v>37.5</v>
      </c>
      <c r="DQ24" s="8">
        <v>49.6</v>
      </c>
      <c r="DR24" s="7">
        <v>56.23</v>
      </c>
      <c r="DS24" s="7">
        <v>51.29</v>
      </c>
      <c r="DT24" s="7">
        <v>65.34</v>
      </c>
      <c r="DU24" s="7">
        <v>68.17</v>
      </c>
      <c r="DV24" s="7">
        <v>63.18</v>
      </c>
      <c r="DW24" s="7">
        <v>72.77</v>
      </c>
      <c r="DX24" s="7">
        <v>87.57</v>
      </c>
      <c r="DY24" s="7">
        <v>65.010000000000005</v>
      </c>
      <c r="DZ24" s="7">
        <v>76.790000000000006</v>
      </c>
      <c r="EA24" s="7">
        <v>64.5</v>
      </c>
      <c r="EB24" s="7">
        <v>55.31</v>
      </c>
      <c r="EC24" s="8">
        <v>64.97</v>
      </c>
      <c r="ED24" s="7">
        <v>65.63</v>
      </c>
      <c r="EE24" s="7">
        <v>60.72</v>
      </c>
      <c r="EF24" s="7">
        <v>70.510000000000005</v>
      </c>
      <c r="EG24" s="7">
        <v>81.22</v>
      </c>
      <c r="EH24" s="7">
        <v>65.489999999999995</v>
      </c>
      <c r="EI24" s="7">
        <v>79.53</v>
      </c>
      <c r="EJ24" s="7">
        <v>97.59</v>
      </c>
      <c r="EK24" s="7">
        <v>80.17</v>
      </c>
      <c r="EL24" s="7">
        <v>82.32</v>
      </c>
      <c r="EM24" s="7">
        <v>85.51</v>
      </c>
      <c r="EN24" s="7">
        <v>81.97</v>
      </c>
      <c r="EO24" s="8">
        <v>81.010000000000005</v>
      </c>
      <c r="EP24" s="7">
        <v>72.37</v>
      </c>
      <c r="EQ24" s="7">
        <v>78.180000000000007</v>
      </c>
      <c r="ER24" s="7">
        <v>93.38</v>
      </c>
      <c r="ES24" s="7">
        <v>87.7</v>
      </c>
      <c r="ET24" s="7">
        <v>102.06</v>
      </c>
      <c r="EU24" s="7">
        <v>105.87</v>
      </c>
      <c r="EV24" s="7">
        <v>118.87</v>
      </c>
      <c r="EW24" s="7">
        <v>111.64</v>
      </c>
      <c r="EX24" s="7">
        <v>120.53</v>
      </c>
      <c r="EY24" s="7">
        <v>104.11</v>
      </c>
      <c r="EZ24" s="7">
        <v>110.68</v>
      </c>
      <c r="FA24" s="8">
        <v>119.02</v>
      </c>
      <c r="FB24" s="7">
        <v>123.45133822</v>
      </c>
      <c r="FC24" s="7">
        <v>132.39934861999998</v>
      </c>
      <c r="FD24" s="7">
        <v>138.26897834000002</v>
      </c>
      <c r="FE24" s="7">
        <v>121.45632245</v>
      </c>
      <c r="FF24" s="7">
        <v>136.93008888999998</v>
      </c>
      <c r="FG24" s="7">
        <v>138.76866537999999</v>
      </c>
      <c r="FH24" s="7">
        <v>146.75178489999999</v>
      </c>
      <c r="FI24" s="7">
        <v>128.14379037</v>
      </c>
      <c r="FJ24" s="7">
        <v>142.66094046999999</v>
      </c>
      <c r="FK24" s="7">
        <v>127.48265449</v>
      </c>
      <c r="FL24" s="7">
        <v>132.09659053999999</v>
      </c>
      <c r="FM24" s="8">
        <v>112.28706415000001</v>
      </c>
      <c r="FN24" s="7">
        <v>104.68</v>
      </c>
      <c r="FO24" s="7">
        <v>111.84</v>
      </c>
      <c r="FP24" s="7">
        <v>134.30000000000001</v>
      </c>
      <c r="FQ24" s="7">
        <v>128.51</v>
      </c>
      <c r="FR24" s="7">
        <v>136.53</v>
      </c>
      <c r="FS24" s="7">
        <v>146.76</v>
      </c>
      <c r="FT24" s="7">
        <v>158.49</v>
      </c>
      <c r="FU24" s="7">
        <v>125.28</v>
      </c>
      <c r="FV24" s="7">
        <v>166.63</v>
      </c>
      <c r="FW24" s="7">
        <v>155.52000000000001</v>
      </c>
      <c r="FX24" s="7">
        <v>152.26</v>
      </c>
      <c r="FY24" s="8">
        <v>120.16</v>
      </c>
      <c r="FZ24" s="7">
        <v>127.90314721999999</v>
      </c>
      <c r="GA24" s="7">
        <v>141.10535319000002</v>
      </c>
      <c r="GB24" s="7">
        <v>168.70643834000001</v>
      </c>
      <c r="GC24" s="7">
        <v>161.26213827000004</v>
      </c>
      <c r="GD24" s="7">
        <v>166.36890726000001</v>
      </c>
      <c r="GE24" s="7">
        <v>144.55985656000001</v>
      </c>
      <c r="GF24" s="7">
        <v>167.39727540999999</v>
      </c>
      <c r="GG24" s="7">
        <v>127.81377434999999</v>
      </c>
      <c r="GH24" s="7">
        <v>172.35932513999998</v>
      </c>
      <c r="GI24" s="7">
        <v>174.10869162999998</v>
      </c>
      <c r="GJ24" s="7">
        <v>156.78513888000001</v>
      </c>
      <c r="GK24" s="8">
        <v>140.27636388999997</v>
      </c>
      <c r="GL24" s="7">
        <v>157.45702394</v>
      </c>
      <c r="GM24" s="7">
        <v>179.74807297000001</v>
      </c>
      <c r="GN24" s="7">
        <v>188.73174413999999</v>
      </c>
      <c r="GO24" s="7">
        <v>164.74398133000003</v>
      </c>
      <c r="GP24" s="7">
        <v>162.38958491</v>
      </c>
      <c r="GQ24" s="7">
        <v>145.60034547999999</v>
      </c>
      <c r="GR24" s="7">
        <v>192.88509694999999</v>
      </c>
      <c r="GS24" s="7">
        <v>142.5437795</v>
      </c>
      <c r="GT24" s="7">
        <v>176.99364075</v>
      </c>
      <c r="GU24" s="7">
        <v>175.37001638999999</v>
      </c>
      <c r="GV24" s="7">
        <v>159.99</v>
      </c>
      <c r="GW24" s="8">
        <v>163.625</v>
      </c>
      <c r="GX24" s="7">
        <v>165.0414992</v>
      </c>
      <c r="GY24" s="7">
        <v>145.76557258999998</v>
      </c>
      <c r="GZ24" s="7">
        <v>152.21598405000003</v>
      </c>
      <c r="HA24" s="7">
        <v>148.76768514</v>
      </c>
      <c r="HB24" s="7">
        <v>156.81545608000002</v>
      </c>
      <c r="HC24" s="7">
        <v>134.10310878000001</v>
      </c>
      <c r="HD24" s="7">
        <v>119.98173179000001</v>
      </c>
      <c r="HE24" s="7">
        <v>100.61612842000001</v>
      </c>
      <c r="HF24" s="7">
        <v>147.50565853000001</v>
      </c>
      <c r="HG24" s="7">
        <v>141.59199422</v>
      </c>
      <c r="HH24" s="7">
        <v>128.21735147999999</v>
      </c>
      <c r="HI24" s="8">
        <v>124.74324118000001</v>
      </c>
      <c r="HJ24" s="7">
        <v>119.95688469</v>
      </c>
      <c r="HK24" s="7">
        <v>124.587</v>
      </c>
      <c r="HL24" s="7">
        <v>130.97</v>
      </c>
      <c r="HM24" s="7">
        <v>126.134</v>
      </c>
      <c r="HN24" s="7">
        <v>126.139</v>
      </c>
      <c r="HO24" s="7">
        <v>128.13</v>
      </c>
      <c r="HP24" s="7">
        <v>154.13</v>
      </c>
      <c r="HQ24" s="7">
        <v>134.35</v>
      </c>
      <c r="HR24" s="7">
        <v>171.67</v>
      </c>
      <c r="HS24" s="7">
        <v>159.66999999999999</v>
      </c>
      <c r="HT24" s="7">
        <v>153.126</v>
      </c>
      <c r="HU24" s="8">
        <v>143.78</v>
      </c>
      <c r="HV24" s="7">
        <v>166.77</v>
      </c>
      <c r="HW24" s="7">
        <v>163.95</v>
      </c>
      <c r="HX24" s="7">
        <v>162.21</v>
      </c>
      <c r="HY24" s="7">
        <v>119.51</v>
      </c>
      <c r="HZ24" s="7">
        <v>130.62</v>
      </c>
      <c r="IA24" s="7">
        <v>112.92</v>
      </c>
      <c r="IB24" s="7">
        <v>115.15</v>
      </c>
      <c r="IC24" s="7">
        <v>108.94</v>
      </c>
      <c r="ID24" s="7">
        <v>118.04</v>
      </c>
      <c r="IE24" s="7">
        <v>128.93</v>
      </c>
      <c r="IF24" s="7">
        <v>135.69</v>
      </c>
      <c r="IG24" s="8">
        <v>145.57</v>
      </c>
      <c r="IH24" s="7">
        <v>148.69999999999999</v>
      </c>
      <c r="II24" s="7">
        <v>166.47788645999998</v>
      </c>
      <c r="IJ24" s="7">
        <v>170.65600000000001</v>
      </c>
      <c r="IK24" s="7">
        <v>148.20599999999999</v>
      </c>
      <c r="IL24" s="7">
        <v>166.37200000000001</v>
      </c>
      <c r="IM24" s="7">
        <v>158.06900000000002</v>
      </c>
      <c r="IN24" s="7">
        <v>179.9662883</v>
      </c>
      <c r="IO24" s="7">
        <v>134.98699999999999</v>
      </c>
      <c r="IP24" s="7">
        <v>164.13399999999999</v>
      </c>
      <c r="IQ24" s="7">
        <v>199.37200000000001</v>
      </c>
      <c r="IR24" s="7">
        <v>186.92099999999999</v>
      </c>
      <c r="IS24" s="8">
        <v>155.52800000000002</v>
      </c>
    </row>
    <row r="25" spans="1:253">
      <c r="A25" s="12" t="s">
        <v>44</v>
      </c>
      <c r="B25" s="13">
        <v>0</v>
      </c>
      <c r="C25" s="13">
        <v>0</v>
      </c>
      <c r="D25" s="13">
        <v>0</v>
      </c>
      <c r="E25" s="13">
        <v>0</v>
      </c>
      <c r="F25" s="13">
        <v>0</v>
      </c>
      <c r="G25" s="13">
        <v>0</v>
      </c>
      <c r="H25" s="13">
        <v>0</v>
      </c>
      <c r="I25" s="13">
        <v>0</v>
      </c>
      <c r="J25" s="13">
        <v>0</v>
      </c>
      <c r="K25" s="13">
        <v>0</v>
      </c>
      <c r="L25" s="13">
        <v>0</v>
      </c>
      <c r="M25" s="14">
        <v>0</v>
      </c>
      <c r="N25" s="13">
        <v>0</v>
      </c>
      <c r="O25" s="13">
        <v>0</v>
      </c>
      <c r="P25" s="13">
        <v>0</v>
      </c>
      <c r="Q25" s="13">
        <v>0</v>
      </c>
      <c r="R25" s="13">
        <v>0</v>
      </c>
      <c r="S25" s="13">
        <v>0</v>
      </c>
      <c r="T25" s="13">
        <v>0</v>
      </c>
      <c r="U25" s="13">
        <v>0</v>
      </c>
      <c r="V25" s="13">
        <v>0</v>
      </c>
      <c r="W25" s="13">
        <v>0</v>
      </c>
      <c r="X25" s="13">
        <v>0</v>
      </c>
      <c r="Y25" s="14">
        <v>0</v>
      </c>
      <c r="Z25" s="13">
        <v>0</v>
      </c>
      <c r="AA25" s="13">
        <v>0</v>
      </c>
      <c r="AB25" s="13">
        <v>0</v>
      </c>
      <c r="AC25" s="13">
        <v>0</v>
      </c>
      <c r="AD25" s="13">
        <v>0</v>
      </c>
      <c r="AE25" s="13">
        <v>0</v>
      </c>
      <c r="AF25" s="13">
        <v>0</v>
      </c>
      <c r="AG25" s="13">
        <v>0</v>
      </c>
      <c r="AH25" s="13">
        <v>0</v>
      </c>
      <c r="AI25" s="13">
        <v>0</v>
      </c>
      <c r="AJ25" s="13">
        <v>0</v>
      </c>
      <c r="AK25" s="14">
        <v>0</v>
      </c>
      <c r="AL25" s="13">
        <v>0</v>
      </c>
      <c r="AM25" s="13">
        <v>0</v>
      </c>
      <c r="AN25" s="13">
        <v>0</v>
      </c>
      <c r="AO25" s="13">
        <v>0</v>
      </c>
      <c r="AP25" s="13">
        <v>0</v>
      </c>
      <c r="AQ25" s="13">
        <v>0</v>
      </c>
      <c r="AR25" s="13">
        <v>0</v>
      </c>
      <c r="AS25" s="13">
        <v>0</v>
      </c>
      <c r="AT25" s="13">
        <v>0</v>
      </c>
      <c r="AU25" s="13">
        <v>0</v>
      </c>
      <c r="AV25" s="13">
        <v>0</v>
      </c>
      <c r="AW25" s="14">
        <v>0</v>
      </c>
      <c r="AX25" s="13">
        <v>0</v>
      </c>
      <c r="AY25" s="13">
        <v>0</v>
      </c>
      <c r="AZ25" s="13">
        <v>0</v>
      </c>
      <c r="BA25" s="13">
        <v>0</v>
      </c>
      <c r="BB25" s="13">
        <v>0</v>
      </c>
      <c r="BC25" s="13">
        <v>0</v>
      </c>
      <c r="BD25" s="13">
        <v>0</v>
      </c>
      <c r="BE25" s="13">
        <v>0</v>
      </c>
      <c r="BF25" s="13">
        <v>0</v>
      </c>
      <c r="BG25" s="13">
        <v>0</v>
      </c>
      <c r="BH25" s="13">
        <v>0</v>
      </c>
      <c r="BI25" s="14">
        <v>0</v>
      </c>
      <c r="BJ25" s="13">
        <v>0</v>
      </c>
      <c r="BK25" s="13">
        <v>0</v>
      </c>
      <c r="BL25" s="13">
        <v>0</v>
      </c>
      <c r="BM25" s="13">
        <v>0</v>
      </c>
      <c r="BN25" s="13">
        <v>0</v>
      </c>
      <c r="BO25" s="13">
        <v>0</v>
      </c>
      <c r="BP25" s="13">
        <v>0</v>
      </c>
      <c r="BQ25" s="13">
        <v>0</v>
      </c>
      <c r="BR25" s="13">
        <v>0</v>
      </c>
      <c r="BS25" s="13">
        <v>0</v>
      </c>
      <c r="BT25" s="13">
        <v>0</v>
      </c>
      <c r="BU25" s="14">
        <v>0</v>
      </c>
      <c r="BV25" s="13">
        <v>0</v>
      </c>
      <c r="BW25" s="13">
        <v>0</v>
      </c>
      <c r="BX25" s="13">
        <v>0</v>
      </c>
      <c r="BY25" s="13">
        <v>0</v>
      </c>
      <c r="BZ25" s="13">
        <v>0</v>
      </c>
      <c r="CA25" s="13">
        <v>0</v>
      </c>
      <c r="CB25" s="13">
        <v>0</v>
      </c>
      <c r="CC25" s="13">
        <v>0</v>
      </c>
      <c r="CD25" s="13">
        <v>0</v>
      </c>
      <c r="CE25" s="13">
        <v>0</v>
      </c>
      <c r="CF25" s="13">
        <v>0</v>
      </c>
      <c r="CG25" s="14">
        <v>0</v>
      </c>
      <c r="CH25" s="13">
        <v>0</v>
      </c>
      <c r="CI25" s="13">
        <v>0</v>
      </c>
      <c r="CJ25" s="13">
        <v>0</v>
      </c>
      <c r="CK25" s="13">
        <v>0</v>
      </c>
      <c r="CL25" s="13">
        <v>0</v>
      </c>
      <c r="CM25" s="13">
        <v>0</v>
      </c>
      <c r="CN25" s="13">
        <v>0</v>
      </c>
      <c r="CO25" s="13">
        <v>2.6</v>
      </c>
      <c r="CP25" s="13">
        <v>26.1</v>
      </c>
      <c r="CQ25" s="13">
        <v>56.2</v>
      </c>
      <c r="CR25" s="13">
        <v>42</v>
      </c>
      <c r="CS25" s="14">
        <v>41.4</v>
      </c>
      <c r="CT25" s="13">
        <v>46.1</v>
      </c>
      <c r="CU25" s="13">
        <v>40.799999999999997</v>
      </c>
      <c r="CV25" s="13">
        <v>39.5</v>
      </c>
      <c r="CW25" s="13">
        <v>38.200000000000003</v>
      </c>
      <c r="CX25" s="13">
        <v>32</v>
      </c>
      <c r="CY25" s="13">
        <v>43</v>
      </c>
      <c r="CZ25" s="13">
        <v>34</v>
      </c>
      <c r="DA25" s="13">
        <v>33.1</v>
      </c>
      <c r="DB25" s="13">
        <v>34.799999999999997</v>
      </c>
      <c r="DC25" s="13">
        <v>33</v>
      </c>
      <c r="DD25" s="13">
        <v>32.200000000000003</v>
      </c>
      <c r="DE25" s="14">
        <v>35.200000000000003</v>
      </c>
      <c r="DF25" s="13">
        <v>32.4</v>
      </c>
      <c r="DG25" s="13">
        <v>31.9</v>
      </c>
      <c r="DH25" s="13">
        <v>33.6</v>
      </c>
      <c r="DI25" s="13">
        <v>33.5</v>
      </c>
      <c r="DJ25" s="13">
        <v>36.4</v>
      </c>
      <c r="DK25" s="13">
        <v>37.799999999999997</v>
      </c>
      <c r="DL25" s="13">
        <v>34.4</v>
      </c>
      <c r="DM25" s="13">
        <v>36.6</v>
      </c>
      <c r="DN25" s="13">
        <v>37.5</v>
      </c>
      <c r="DO25" s="13">
        <v>36.6</v>
      </c>
      <c r="DP25" s="13">
        <v>33.299999999999997</v>
      </c>
      <c r="DQ25" s="14">
        <v>35.1</v>
      </c>
      <c r="DR25" s="13">
        <v>33.880000000000003</v>
      </c>
      <c r="DS25" s="13">
        <v>38.82</v>
      </c>
      <c r="DT25" s="13">
        <v>36.47</v>
      </c>
      <c r="DU25" s="13">
        <v>35.06</v>
      </c>
      <c r="DV25" s="13">
        <v>40.74</v>
      </c>
      <c r="DW25" s="13">
        <v>40.19</v>
      </c>
      <c r="DX25" s="13">
        <v>33.130000000000003</v>
      </c>
      <c r="DY25" s="13">
        <v>34</v>
      </c>
      <c r="DZ25" s="13">
        <v>37.5</v>
      </c>
      <c r="EA25" s="13">
        <v>36.159999999999997</v>
      </c>
      <c r="EB25" s="13">
        <v>36.57</v>
      </c>
      <c r="EC25" s="14">
        <v>41.17</v>
      </c>
      <c r="ED25" s="13">
        <v>44.53</v>
      </c>
      <c r="EE25" s="13">
        <v>52.66</v>
      </c>
      <c r="EF25" s="13">
        <v>64.459999999999994</v>
      </c>
      <c r="EG25" s="13">
        <v>55.93</v>
      </c>
      <c r="EH25" s="13">
        <v>61.41</v>
      </c>
      <c r="EI25" s="13">
        <v>61.03</v>
      </c>
      <c r="EJ25" s="13">
        <v>63.15</v>
      </c>
      <c r="EK25" s="13">
        <v>63.69</v>
      </c>
      <c r="EL25" s="13">
        <v>65.94</v>
      </c>
      <c r="EM25" s="13">
        <v>63.03</v>
      </c>
      <c r="EN25" s="13">
        <v>57.44</v>
      </c>
      <c r="EO25" s="14">
        <v>59.95</v>
      </c>
      <c r="EP25" s="13">
        <v>55.52</v>
      </c>
      <c r="EQ25" s="13">
        <v>55.04</v>
      </c>
      <c r="ER25" s="13">
        <v>49.32</v>
      </c>
      <c r="ES25" s="13">
        <v>43.71</v>
      </c>
      <c r="ET25" s="13">
        <v>43.06</v>
      </c>
      <c r="EU25" s="13">
        <v>45.72</v>
      </c>
      <c r="EV25" s="13">
        <v>45.82</v>
      </c>
      <c r="EW25" s="13">
        <v>53.18</v>
      </c>
      <c r="EX25" s="13">
        <v>47.82</v>
      </c>
      <c r="EY25" s="13">
        <v>43.98</v>
      </c>
      <c r="EZ25" s="13">
        <v>51.07</v>
      </c>
      <c r="FA25" s="14">
        <v>47.71</v>
      </c>
      <c r="FB25" s="13">
        <v>46.684227500000006</v>
      </c>
      <c r="FC25" s="13">
        <v>49.769985759999997</v>
      </c>
      <c r="FD25" s="13">
        <v>50.170538019999995</v>
      </c>
      <c r="FE25" s="13">
        <v>47.323830530000002</v>
      </c>
      <c r="FF25" s="13">
        <v>45.069437749999999</v>
      </c>
      <c r="FG25" s="13">
        <v>46.60003347</v>
      </c>
      <c r="FH25" s="13">
        <v>44.592710390000001</v>
      </c>
      <c r="FI25" s="13">
        <v>44.868309999999994</v>
      </c>
      <c r="FJ25" s="13">
        <v>50.304662360000002</v>
      </c>
      <c r="FK25" s="13">
        <v>50.958054709999999</v>
      </c>
      <c r="FL25" s="13">
        <v>53.848426279999998</v>
      </c>
      <c r="FM25" s="14">
        <v>60.611734729999995</v>
      </c>
      <c r="FN25" s="13">
        <v>67.150000000000006</v>
      </c>
      <c r="FO25" s="13">
        <v>60.33</v>
      </c>
      <c r="FP25" s="13">
        <v>67.48</v>
      </c>
      <c r="FQ25" s="13">
        <v>74.61</v>
      </c>
      <c r="FR25" s="13">
        <v>71.67</v>
      </c>
      <c r="FS25" s="13">
        <v>62.65</v>
      </c>
      <c r="FT25" s="13">
        <v>68</v>
      </c>
      <c r="FU25" s="13">
        <v>56.03</v>
      </c>
      <c r="FV25" s="13">
        <v>60.77</v>
      </c>
      <c r="FW25" s="13">
        <v>62.32</v>
      </c>
      <c r="FX25" s="13">
        <v>56.74</v>
      </c>
      <c r="FY25" s="14">
        <v>54.94</v>
      </c>
      <c r="FZ25" s="13">
        <v>57.70070054</v>
      </c>
      <c r="GA25" s="13">
        <v>63.178202479999996</v>
      </c>
      <c r="GB25" s="13">
        <v>62.654831710000003</v>
      </c>
      <c r="GC25" s="13">
        <v>60.614134899999996</v>
      </c>
      <c r="GD25" s="13">
        <v>54.626453800000007</v>
      </c>
      <c r="GE25" s="13">
        <v>60.791062289999999</v>
      </c>
      <c r="GF25" s="13">
        <v>52.356556319999996</v>
      </c>
      <c r="GG25" s="13">
        <v>67.365033030000006</v>
      </c>
      <c r="GH25" s="13">
        <v>84.399588679999994</v>
      </c>
      <c r="GI25" s="13">
        <v>68.974122829999999</v>
      </c>
      <c r="GJ25" s="13">
        <v>58.867038960000002</v>
      </c>
      <c r="GK25" s="14">
        <v>70.810519880000001</v>
      </c>
      <c r="GL25" s="13">
        <v>63.473227309999999</v>
      </c>
      <c r="GM25" s="13">
        <v>104.90225491</v>
      </c>
      <c r="GN25" s="13">
        <v>91.451172740000004</v>
      </c>
      <c r="GO25" s="13">
        <v>95.532925019999993</v>
      </c>
      <c r="GP25" s="13">
        <v>94.155234980000003</v>
      </c>
      <c r="GQ25" s="13">
        <v>105.63568471000001</v>
      </c>
      <c r="GR25" s="13">
        <v>107.58049483999999</v>
      </c>
      <c r="GS25" s="13">
        <v>104.95582456</v>
      </c>
      <c r="GT25" s="13">
        <v>106.95753733999999</v>
      </c>
      <c r="GU25" s="13">
        <v>103.50559966</v>
      </c>
      <c r="GV25" s="13">
        <v>96.26</v>
      </c>
      <c r="GW25" s="14">
        <v>103.173</v>
      </c>
      <c r="GX25" s="13">
        <v>105.34942647</v>
      </c>
      <c r="GY25" s="13">
        <v>113.19797235000001</v>
      </c>
      <c r="GZ25" s="13">
        <v>127.53385183</v>
      </c>
      <c r="HA25" s="13">
        <v>109.83555435</v>
      </c>
      <c r="HB25" s="13">
        <v>115.69001781</v>
      </c>
      <c r="HC25" s="13">
        <v>120.43971084999998</v>
      </c>
      <c r="HD25" s="13">
        <v>121.46919788</v>
      </c>
      <c r="HE25" s="13">
        <v>110.56345309999999</v>
      </c>
      <c r="HF25" s="13">
        <v>113.31397265999999</v>
      </c>
      <c r="HG25" s="13">
        <v>114.25399672</v>
      </c>
      <c r="HH25" s="13">
        <v>127.28076815999999</v>
      </c>
      <c r="HI25" s="14">
        <v>147.18421991</v>
      </c>
      <c r="HJ25" s="13">
        <v>151.03796377999998</v>
      </c>
      <c r="HK25" s="13">
        <v>164.26</v>
      </c>
      <c r="HL25" s="13">
        <v>167.77</v>
      </c>
      <c r="HM25" s="13">
        <v>134.124</v>
      </c>
      <c r="HN25" s="13">
        <v>140.82499999999999</v>
      </c>
      <c r="HO25" s="13">
        <v>135.51</v>
      </c>
      <c r="HP25" s="13">
        <v>145.32</v>
      </c>
      <c r="HQ25" s="13">
        <v>130.08000000000001</v>
      </c>
      <c r="HR25" s="13">
        <v>148.66999999999999</v>
      </c>
      <c r="HS25" s="13">
        <v>126.88</v>
      </c>
      <c r="HT25" s="13">
        <v>134.98599999999999</v>
      </c>
      <c r="HU25" s="14">
        <v>128.04</v>
      </c>
      <c r="HV25" s="13">
        <v>146.11000000000001</v>
      </c>
      <c r="HW25" s="13">
        <v>127.36</v>
      </c>
      <c r="HX25" s="13">
        <v>129.97999999999999</v>
      </c>
      <c r="HY25" s="13">
        <v>106.37</v>
      </c>
      <c r="HZ25" s="13">
        <v>95.32</v>
      </c>
      <c r="IA25" s="13">
        <v>112.13</v>
      </c>
      <c r="IB25" s="13">
        <v>110.7</v>
      </c>
      <c r="IC25" s="13">
        <v>107.83</v>
      </c>
      <c r="ID25" s="13">
        <v>115.72</v>
      </c>
      <c r="IE25" s="13">
        <v>138.29</v>
      </c>
      <c r="IF25" s="13">
        <v>136.72999999999999</v>
      </c>
      <c r="IG25" s="14">
        <v>151.97999999999999</v>
      </c>
      <c r="IH25" s="13">
        <v>160.76</v>
      </c>
      <c r="II25" s="13">
        <v>163.90447992</v>
      </c>
      <c r="IJ25" s="13">
        <v>178.374</v>
      </c>
      <c r="IK25" s="13">
        <v>154.49199999999999</v>
      </c>
      <c r="IL25" s="13">
        <v>171.511</v>
      </c>
      <c r="IM25" s="13">
        <v>151.18700000000001</v>
      </c>
      <c r="IN25" s="13">
        <v>147.78229704999998</v>
      </c>
      <c r="IO25" s="13">
        <v>139.85499999999999</v>
      </c>
      <c r="IP25" s="13">
        <v>164.22299999999998</v>
      </c>
      <c r="IQ25" s="13">
        <v>164.38</v>
      </c>
      <c r="IR25" s="13">
        <v>170.39</v>
      </c>
      <c r="IS25" s="14">
        <v>180.36699999999999</v>
      </c>
    </row>
    <row r="26" spans="1:253">
      <c r="A26" s="6" t="s">
        <v>45</v>
      </c>
      <c r="B26" s="7">
        <v>0</v>
      </c>
      <c r="C26" s="7">
        <v>0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8">
        <v>0</v>
      </c>
      <c r="N26" s="7">
        <v>0</v>
      </c>
      <c r="O26" s="7">
        <v>0</v>
      </c>
      <c r="P26" s="7">
        <v>0</v>
      </c>
      <c r="Q26" s="7">
        <v>0</v>
      </c>
      <c r="R26" s="7">
        <v>0</v>
      </c>
      <c r="S26" s="7">
        <v>0</v>
      </c>
      <c r="T26" s="7">
        <v>0</v>
      </c>
      <c r="U26" s="7">
        <v>0</v>
      </c>
      <c r="V26" s="7">
        <v>0</v>
      </c>
      <c r="W26" s="7">
        <v>0</v>
      </c>
      <c r="X26" s="7">
        <v>0</v>
      </c>
      <c r="Y26" s="8">
        <v>0</v>
      </c>
      <c r="Z26" s="7">
        <v>0</v>
      </c>
      <c r="AA26" s="7">
        <v>0</v>
      </c>
      <c r="AB26" s="7">
        <v>0</v>
      </c>
      <c r="AC26" s="7">
        <v>0</v>
      </c>
      <c r="AD26" s="7">
        <v>0</v>
      </c>
      <c r="AE26" s="7">
        <v>0</v>
      </c>
      <c r="AF26" s="7">
        <v>0</v>
      </c>
      <c r="AG26" s="7">
        <v>0</v>
      </c>
      <c r="AH26" s="7">
        <v>0</v>
      </c>
      <c r="AI26" s="7">
        <v>0</v>
      </c>
      <c r="AJ26" s="7">
        <v>0</v>
      </c>
      <c r="AK26" s="8">
        <v>0</v>
      </c>
      <c r="AL26" s="7">
        <v>0</v>
      </c>
      <c r="AM26" s="7">
        <v>0</v>
      </c>
      <c r="AN26" s="7">
        <v>0</v>
      </c>
      <c r="AO26" s="7">
        <v>0</v>
      </c>
      <c r="AP26" s="7">
        <v>0</v>
      </c>
      <c r="AQ26" s="7">
        <v>0</v>
      </c>
      <c r="AR26" s="7">
        <v>0</v>
      </c>
      <c r="AS26" s="7">
        <v>0</v>
      </c>
      <c r="AT26" s="7">
        <v>0</v>
      </c>
      <c r="AU26" s="7">
        <v>0</v>
      </c>
      <c r="AV26" s="7">
        <v>0</v>
      </c>
      <c r="AW26" s="8">
        <v>0</v>
      </c>
      <c r="AX26" s="7">
        <v>0</v>
      </c>
      <c r="AY26" s="7">
        <v>0</v>
      </c>
      <c r="AZ26" s="7">
        <v>0</v>
      </c>
      <c r="BA26" s="7">
        <v>0</v>
      </c>
      <c r="BB26" s="7">
        <v>0</v>
      </c>
      <c r="BC26" s="7">
        <v>0</v>
      </c>
      <c r="BD26" s="7">
        <v>0</v>
      </c>
      <c r="BE26" s="7">
        <v>0</v>
      </c>
      <c r="BF26" s="7">
        <v>0</v>
      </c>
      <c r="BG26" s="7">
        <v>0</v>
      </c>
      <c r="BH26" s="7">
        <v>0</v>
      </c>
      <c r="BI26" s="8">
        <v>0</v>
      </c>
      <c r="BJ26" s="7">
        <v>0</v>
      </c>
      <c r="BK26" s="7">
        <v>0</v>
      </c>
      <c r="BL26" s="7">
        <v>0</v>
      </c>
      <c r="BM26" s="7">
        <v>0</v>
      </c>
      <c r="BN26" s="7">
        <v>0</v>
      </c>
      <c r="BO26" s="7">
        <v>0</v>
      </c>
      <c r="BP26" s="7">
        <v>0</v>
      </c>
      <c r="BQ26" s="7">
        <v>0</v>
      </c>
      <c r="BR26" s="7">
        <v>0</v>
      </c>
      <c r="BS26" s="7">
        <v>0</v>
      </c>
      <c r="BT26" s="7">
        <v>0</v>
      </c>
      <c r="BU26" s="8">
        <v>0</v>
      </c>
      <c r="BV26" s="7">
        <v>0</v>
      </c>
      <c r="BW26" s="7">
        <v>0</v>
      </c>
      <c r="BX26" s="7">
        <v>0</v>
      </c>
      <c r="BY26" s="7">
        <v>0</v>
      </c>
      <c r="BZ26" s="7">
        <v>0</v>
      </c>
      <c r="CA26" s="7">
        <v>0</v>
      </c>
      <c r="CB26" s="7">
        <v>0</v>
      </c>
      <c r="CC26" s="7">
        <v>0</v>
      </c>
      <c r="CD26" s="7">
        <v>0</v>
      </c>
      <c r="CE26" s="7">
        <v>0</v>
      </c>
      <c r="CF26" s="7">
        <v>0</v>
      </c>
      <c r="CG26" s="8">
        <v>0</v>
      </c>
      <c r="CH26" s="7">
        <v>0</v>
      </c>
      <c r="CI26" s="7">
        <v>0</v>
      </c>
      <c r="CJ26" s="7">
        <v>0</v>
      </c>
      <c r="CK26" s="7">
        <v>0</v>
      </c>
      <c r="CL26" s="7">
        <v>0</v>
      </c>
      <c r="CM26" s="7">
        <v>0</v>
      </c>
      <c r="CN26" s="7">
        <v>0</v>
      </c>
      <c r="CO26" s="7">
        <v>0</v>
      </c>
      <c r="CP26" s="7">
        <v>0</v>
      </c>
      <c r="CQ26" s="7">
        <v>0</v>
      </c>
      <c r="CR26" s="7">
        <v>0</v>
      </c>
      <c r="CS26" s="8">
        <v>0</v>
      </c>
      <c r="CT26" s="7">
        <v>0</v>
      </c>
      <c r="CU26" s="7">
        <v>0</v>
      </c>
      <c r="CV26" s="7">
        <v>0</v>
      </c>
      <c r="CW26" s="7">
        <v>0</v>
      </c>
      <c r="CX26" s="7">
        <v>0</v>
      </c>
      <c r="CY26" s="7">
        <v>0</v>
      </c>
      <c r="CZ26" s="7">
        <v>0</v>
      </c>
      <c r="DA26" s="7">
        <v>0</v>
      </c>
      <c r="DB26" s="7">
        <v>0</v>
      </c>
      <c r="DC26" s="7">
        <v>0</v>
      </c>
      <c r="DD26" s="7">
        <v>0</v>
      </c>
      <c r="DE26" s="8">
        <v>0</v>
      </c>
      <c r="DF26" s="7">
        <v>0</v>
      </c>
      <c r="DG26" s="7">
        <v>0</v>
      </c>
      <c r="DH26" s="7">
        <v>0</v>
      </c>
      <c r="DI26" s="7">
        <v>0</v>
      </c>
      <c r="DJ26" s="7">
        <v>0</v>
      </c>
      <c r="DK26" s="7">
        <v>0</v>
      </c>
      <c r="DL26" s="7">
        <v>0</v>
      </c>
      <c r="DM26" s="7">
        <v>0</v>
      </c>
      <c r="DN26" s="7">
        <v>0</v>
      </c>
      <c r="DO26" s="7">
        <v>0</v>
      </c>
      <c r="DP26" s="7">
        <v>0</v>
      </c>
      <c r="DQ26" s="8">
        <v>0</v>
      </c>
      <c r="DR26" s="7">
        <v>0</v>
      </c>
      <c r="DS26" s="7">
        <v>0</v>
      </c>
      <c r="DT26" s="7">
        <v>0</v>
      </c>
      <c r="DU26" s="7">
        <v>0</v>
      </c>
      <c r="DV26" s="7">
        <v>0</v>
      </c>
      <c r="DW26" s="7">
        <v>0</v>
      </c>
      <c r="DX26" s="7">
        <v>0</v>
      </c>
      <c r="DY26" s="7">
        <v>0</v>
      </c>
      <c r="DZ26" s="7">
        <v>0</v>
      </c>
      <c r="EA26" s="7">
        <v>0</v>
      </c>
      <c r="EB26" s="7">
        <v>0</v>
      </c>
      <c r="EC26" s="8">
        <v>0</v>
      </c>
      <c r="ED26" s="7">
        <v>0</v>
      </c>
      <c r="EE26" s="7">
        <v>0</v>
      </c>
      <c r="EF26" s="7">
        <v>0</v>
      </c>
      <c r="EG26" s="7">
        <v>0</v>
      </c>
      <c r="EH26" s="7">
        <v>0</v>
      </c>
      <c r="EI26" s="7">
        <v>0</v>
      </c>
      <c r="EJ26" s="7">
        <v>0</v>
      </c>
      <c r="EK26" s="7">
        <v>0</v>
      </c>
      <c r="EL26" s="7">
        <v>0</v>
      </c>
      <c r="EM26" s="7">
        <v>0</v>
      </c>
      <c r="EN26" s="7">
        <v>0</v>
      </c>
      <c r="EO26" s="8">
        <v>0</v>
      </c>
      <c r="EP26" s="7">
        <v>0</v>
      </c>
      <c r="EQ26" s="7">
        <v>0</v>
      </c>
      <c r="ER26" s="7">
        <v>0</v>
      </c>
      <c r="ES26" s="7">
        <v>0</v>
      </c>
      <c r="ET26" s="7">
        <v>0</v>
      </c>
      <c r="EU26" s="7">
        <v>0</v>
      </c>
      <c r="EV26" s="7">
        <v>0</v>
      </c>
      <c r="EW26" s="7">
        <v>0</v>
      </c>
      <c r="EX26" s="7">
        <v>0</v>
      </c>
      <c r="EY26" s="7">
        <v>0</v>
      </c>
      <c r="EZ26" s="7">
        <v>0</v>
      </c>
      <c r="FA26" s="8">
        <v>0</v>
      </c>
      <c r="FB26" s="7">
        <v>0</v>
      </c>
      <c r="FC26" s="7">
        <v>0</v>
      </c>
      <c r="FD26" s="7">
        <v>0</v>
      </c>
      <c r="FE26" s="7">
        <v>0</v>
      </c>
      <c r="FF26" s="7">
        <v>45.623849619999994</v>
      </c>
      <c r="FG26" s="7">
        <v>944.85074671000007</v>
      </c>
      <c r="FH26" s="7">
        <v>876.2984081699999</v>
      </c>
      <c r="FI26" s="7">
        <v>795.88153477999992</v>
      </c>
      <c r="FJ26" s="7">
        <v>917.58170536</v>
      </c>
      <c r="FK26" s="7">
        <v>961.44245117999992</v>
      </c>
      <c r="FL26" s="7">
        <v>955.22575830999995</v>
      </c>
      <c r="FM26" s="8">
        <v>922.72723829999995</v>
      </c>
      <c r="FN26" s="7">
        <v>973.17</v>
      </c>
      <c r="FO26" s="7">
        <v>924.5</v>
      </c>
      <c r="FP26" s="7">
        <v>1013.53</v>
      </c>
      <c r="FQ26" s="7">
        <v>1144.75</v>
      </c>
      <c r="FR26" s="7">
        <v>928.54</v>
      </c>
      <c r="FS26" s="7">
        <v>1024</v>
      </c>
      <c r="FT26" s="7">
        <v>1336.55</v>
      </c>
      <c r="FU26" s="7">
        <v>984.5</v>
      </c>
      <c r="FV26" s="7">
        <v>1126.1500000000001</v>
      </c>
      <c r="FW26" s="7">
        <v>1066.82</v>
      </c>
      <c r="FX26" s="7">
        <v>1046.45</v>
      </c>
      <c r="FY26" s="8">
        <v>1056.3900000000001</v>
      </c>
      <c r="FZ26" s="7">
        <v>1085.91464617</v>
      </c>
      <c r="GA26" s="7">
        <v>1151.2715177699999</v>
      </c>
      <c r="GB26" s="7">
        <v>1148.89215524</v>
      </c>
      <c r="GC26" s="7">
        <v>1152.7294250799998</v>
      </c>
      <c r="GD26" s="7">
        <v>1176.57446721</v>
      </c>
      <c r="GE26" s="7">
        <v>983.77123907999999</v>
      </c>
      <c r="GF26" s="7">
        <v>1306.1760834700001</v>
      </c>
      <c r="GG26" s="7">
        <v>1412.76488595</v>
      </c>
      <c r="GH26" s="7">
        <v>1161.3417663</v>
      </c>
      <c r="GI26" s="7">
        <v>1091.81854266</v>
      </c>
      <c r="GJ26" s="7">
        <v>1079.8493346199998</v>
      </c>
      <c r="GK26" s="8">
        <v>1183.9435447999999</v>
      </c>
      <c r="GL26" s="7">
        <v>1062.4709527999998</v>
      </c>
      <c r="GM26" s="7">
        <v>1122.9248345199999</v>
      </c>
      <c r="GN26" s="7">
        <v>1261.8089022700001</v>
      </c>
      <c r="GO26" s="7">
        <v>1385.26409085</v>
      </c>
      <c r="GP26" s="7">
        <v>1354.7768285699999</v>
      </c>
      <c r="GQ26" s="7">
        <v>1350.62715488</v>
      </c>
      <c r="GR26" s="7">
        <v>1454.27654325</v>
      </c>
      <c r="GS26" s="7">
        <v>1304.9620120699999</v>
      </c>
      <c r="GT26" s="7">
        <v>1271.0281983900002</v>
      </c>
      <c r="GU26" s="7">
        <v>1186.2951611800002</v>
      </c>
      <c r="GV26" s="7">
        <v>1399.94</v>
      </c>
      <c r="GW26" s="8">
        <v>1368.425</v>
      </c>
      <c r="GX26" s="7">
        <v>1227.0502186900001</v>
      </c>
      <c r="GY26" s="7">
        <v>1224.85445316</v>
      </c>
      <c r="GZ26" s="7">
        <v>1213.18763827</v>
      </c>
      <c r="HA26" s="7">
        <v>1275.18083953</v>
      </c>
      <c r="HB26" s="7">
        <v>1266.9623746900002</v>
      </c>
      <c r="HC26" s="7">
        <v>1020.8359295299999</v>
      </c>
      <c r="HD26" s="7">
        <v>1.0661197</v>
      </c>
      <c r="HE26" s="7">
        <v>0</v>
      </c>
      <c r="HF26" s="7">
        <v>0</v>
      </c>
      <c r="HG26" s="7">
        <v>0</v>
      </c>
      <c r="HH26" s="7">
        <v>1.300196E-2</v>
      </c>
      <c r="HI26" s="8">
        <v>0</v>
      </c>
      <c r="HJ26" s="7">
        <v>0</v>
      </c>
      <c r="HK26" s="7">
        <v>0</v>
      </c>
      <c r="HL26" s="7">
        <v>0</v>
      </c>
      <c r="HM26" s="7">
        <v>0</v>
      </c>
      <c r="HN26" s="7">
        <v>0</v>
      </c>
      <c r="HO26" s="7">
        <v>0</v>
      </c>
      <c r="HP26" s="7">
        <v>0</v>
      </c>
      <c r="HQ26" s="7">
        <v>0</v>
      </c>
      <c r="HR26" s="7">
        <v>0</v>
      </c>
      <c r="HS26" s="7">
        <v>111.12</v>
      </c>
      <c r="HT26" s="7">
        <v>0</v>
      </c>
      <c r="HU26" s="8">
        <v>0</v>
      </c>
      <c r="HV26" s="7">
        <v>0</v>
      </c>
      <c r="HW26" s="7">
        <v>0</v>
      </c>
      <c r="HX26" s="7">
        <v>0</v>
      </c>
      <c r="HY26" s="7">
        <v>0</v>
      </c>
      <c r="HZ26" s="7">
        <v>0</v>
      </c>
      <c r="IA26" s="7">
        <v>0</v>
      </c>
      <c r="IB26" s="7">
        <v>0</v>
      </c>
      <c r="IC26" s="7">
        <v>0</v>
      </c>
      <c r="ID26" s="7">
        <v>0</v>
      </c>
      <c r="IE26" s="7">
        <v>0</v>
      </c>
      <c r="IF26" s="7">
        <v>0</v>
      </c>
      <c r="IG26" s="8">
        <v>0</v>
      </c>
      <c r="IH26" s="7">
        <v>0</v>
      </c>
      <c r="II26" s="7">
        <v>0</v>
      </c>
      <c r="IJ26" s="7">
        <v>0</v>
      </c>
      <c r="IK26" s="7">
        <v>0</v>
      </c>
      <c r="IL26" s="7">
        <v>0</v>
      </c>
      <c r="IM26" s="7">
        <v>0</v>
      </c>
      <c r="IN26" s="7">
        <v>0</v>
      </c>
      <c r="IO26" s="7">
        <v>0</v>
      </c>
      <c r="IP26" s="7">
        <v>0</v>
      </c>
      <c r="IQ26" s="7">
        <v>0</v>
      </c>
      <c r="IR26" s="7">
        <v>0</v>
      </c>
      <c r="IS26" s="8">
        <v>0</v>
      </c>
    </row>
    <row r="27" spans="1:253" ht="24" thickBot="1">
      <c r="A27" s="15" t="s">
        <v>46</v>
      </c>
      <c r="B27" s="15">
        <f>SUM(B29:B43)</f>
        <v>135.4</v>
      </c>
      <c r="C27" s="15">
        <f t="shared" ref="C27:BN27" si="16">SUM(C29:C43)</f>
        <v>136.9</v>
      </c>
      <c r="D27" s="15">
        <f t="shared" si="16"/>
        <v>142.89999999999998</v>
      </c>
      <c r="E27" s="15">
        <f t="shared" si="16"/>
        <v>134.20000000000002</v>
      </c>
      <c r="F27" s="15">
        <f t="shared" si="16"/>
        <v>148.80000000000001</v>
      </c>
      <c r="G27" s="15">
        <f t="shared" si="16"/>
        <v>145.29999999999998</v>
      </c>
      <c r="H27" s="15">
        <f t="shared" si="16"/>
        <v>181</v>
      </c>
      <c r="I27" s="15">
        <f t="shared" si="16"/>
        <v>148.29999999999998</v>
      </c>
      <c r="J27" s="15">
        <f t="shared" si="16"/>
        <v>161.5</v>
      </c>
      <c r="K27" s="15">
        <f t="shared" si="16"/>
        <v>156</v>
      </c>
      <c r="L27" s="15">
        <f t="shared" si="16"/>
        <v>158.1</v>
      </c>
      <c r="M27" s="15">
        <f t="shared" si="16"/>
        <v>164.29999999999998</v>
      </c>
      <c r="N27" s="15">
        <f t="shared" si="16"/>
        <v>160.4</v>
      </c>
      <c r="O27" s="15">
        <f t="shared" si="16"/>
        <v>145.5</v>
      </c>
      <c r="P27" s="15">
        <f t="shared" si="16"/>
        <v>158</v>
      </c>
      <c r="Q27" s="15">
        <f t="shared" si="16"/>
        <v>153.9</v>
      </c>
      <c r="R27" s="15">
        <f t="shared" si="16"/>
        <v>173.2</v>
      </c>
      <c r="S27" s="15">
        <f t="shared" si="16"/>
        <v>152.99999999999997</v>
      </c>
      <c r="T27" s="15">
        <f t="shared" si="16"/>
        <v>169.5</v>
      </c>
      <c r="U27" s="15">
        <f t="shared" si="16"/>
        <v>154.39999999999998</v>
      </c>
      <c r="V27" s="15">
        <f t="shared" si="16"/>
        <v>167.70000000000002</v>
      </c>
      <c r="W27" s="15">
        <f t="shared" si="16"/>
        <v>159.80000000000001</v>
      </c>
      <c r="X27" s="15">
        <f t="shared" si="16"/>
        <v>168</v>
      </c>
      <c r="Y27" s="15">
        <f t="shared" si="16"/>
        <v>163.1</v>
      </c>
      <c r="Z27" s="15">
        <f t="shared" si="16"/>
        <v>163</v>
      </c>
      <c r="AA27" s="15">
        <f t="shared" si="16"/>
        <v>168</v>
      </c>
      <c r="AB27" s="15">
        <f t="shared" si="16"/>
        <v>160</v>
      </c>
      <c r="AC27" s="15">
        <f t="shared" si="16"/>
        <v>157.1</v>
      </c>
      <c r="AD27" s="15">
        <f t="shared" si="16"/>
        <v>4.6000000000000005</v>
      </c>
      <c r="AE27" s="15">
        <f t="shared" si="16"/>
        <v>4.4799999999999995</v>
      </c>
      <c r="AF27" s="15">
        <f t="shared" si="16"/>
        <v>6.3999999999999995</v>
      </c>
      <c r="AG27" s="15">
        <f t="shared" si="16"/>
        <v>4.0999999999999996</v>
      </c>
      <c r="AH27" s="15">
        <f t="shared" si="16"/>
        <v>5.8999999999999995</v>
      </c>
      <c r="AI27" s="15">
        <f t="shared" si="16"/>
        <v>6.2</v>
      </c>
      <c r="AJ27" s="15">
        <f t="shared" si="16"/>
        <v>5.5</v>
      </c>
      <c r="AK27" s="15">
        <f t="shared" si="16"/>
        <v>9.9999999999999982</v>
      </c>
      <c r="AL27" s="15">
        <f t="shared" si="16"/>
        <v>4.9000000000000004</v>
      </c>
      <c r="AM27" s="15">
        <f t="shared" si="16"/>
        <v>6.7</v>
      </c>
      <c r="AN27" s="15">
        <f t="shared" si="16"/>
        <v>6.9</v>
      </c>
      <c r="AO27" s="15">
        <f t="shared" si="16"/>
        <v>5.7999999999999989</v>
      </c>
      <c r="AP27" s="15">
        <f t="shared" si="16"/>
        <v>5</v>
      </c>
      <c r="AQ27" s="15">
        <f t="shared" si="16"/>
        <v>7.5</v>
      </c>
      <c r="AR27" s="15">
        <f t="shared" si="16"/>
        <v>6.6999999999999993</v>
      </c>
      <c r="AS27" s="15">
        <f t="shared" si="16"/>
        <v>6.3</v>
      </c>
      <c r="AT27" s="15">
        <f t="shared" si="16"/>
        <v>4.7</v>
      </c>
      <c r="AU27" s="15">
        <f t="shared" si="16"/>
        <v>6.3</v>
      </c>
      <c r="AV27" s="15">
        <f t="shared" si="16"/>
        <v>4.8</v>
      </c>
      <c r="AW27" s="15">
        <f t="shared" si="16"/>
        <v>7.3999999999999995</v>
      </c>
      <c r="AX27" s="15">
        <f t="shared" si="16"/>
        <v>9.1</v>
      </c>
      <c r="AY27" s="15">
        <f t="shared" si="16"/>
        <v>13.2</v>
      </c>
      <c r="AZ27" s="15">
        <f t="shared" si="16"/>
        <v>8.6999999999999993</v>
      </c>
      <c r="BA27" s="15">
        <f t="shared" si="16"/>
        <v>11.6</v>
      </c>
      <c r="BB27" s="15">
        <f t="shared" si="16"/>
        <v>9.3999999999999986</v>
      </c>
      <c r="BC27" s="15">
        <f t="shared" si="16"/>
        <v>11.9</v>
      </c>
      <c r="BD27" s="15">
        <f t="shared" si="16"/>
        <v>12.399999999999999</v>
      </c>
      <c r="BE27" s="15">
        <f t="shared" si="16"/>
        <v>12</v>
      </c>
      <c r="BF27" s="15">
        <f t="shared" si="16"/>
        <v>12.3</v>
      </c>
      <c r="BG27" s="15">
        <f t="shared" si="16"/>
        <v>12.2</v>
      </c>
      <c r="BH27" s="15">
        <f t="shared" si="16"/>
        <v>12.1</v>
      </c>
      <c r="BI27" s="15">
        <f t="shared" si="16"/>
        <v>10.3</v>
      </c>
      <c r="BJ27" s="15">
        <f t="shared" si="16"/>
        <v>10.7</v>
      </c>
      <c r="BK27" s="15">
        <f t="shared" si="16"/>
        <v>14.399999999999999</v>
      </c>
      <c r="BL27" s="15">
        <f t="shared" si="16"/>
        <v>10.700000000000001</v>
      </c>
      <c r="BM27" s="15">
        <f t="shared" si="16"/>
        <v>10</v>
      </c>
      <c r="BN27" s="15">
        <f t="shared" si="16"/>
        <v>13</v>
      </c>
      <c r="BO27" s="15">
        <f t="shared" ref="BO27:DZ27" si="17">SUM(BO29:BO43)</f>
        <v>13.8</v>
      </c>
      <c r="BP27" s="15">
        <f t="shared" si="17"/>
        <v>14.1</v>
      </c>
      <c r="BQ27" s="15">
        <f t="shared" si="17"/>
        <v>14.1</v>
      </c>
      <c r="BR27" s="15">
        <f t="shared" si="17"/>
        <v>14.4</v>
      </c>
      <c r="BS27" s="15">
        <f t="shared" si="17"/>
        <v>11.7</v>
      </c>
      <c r="BT27" s="15">
        <f t="shared" si="17"/>
        <v>12.1</v>
      </c>
      <c r="BU27" s="15">
        <f t="shared" si="17"/>
        <v>16.100000000000001</v>
      </c>
      <c r="BV27" s="15">
        <f t="shared" si="17"/>
        <v>11.39</v>
      </c>
      <c r="BW27" s="15">
        <f t="shared" si="17"/>
        <v>16.509999999999998</v>
      </c>
      <c r="BX27" s="15">
        <f t="shared" si="17"/>
        <v>14.379999999999997</v>
      </c>
      <c r="BY27" s="15">
        <f t="shared" si="17"/>
        <v>11.99</v>
      </c>
      <c r="BZ27" s="15">
        <f t="shared" si="17"/>
        <v>11.07</v>
      </c>
      <c r="CA27" s="15">
        <f t="shared" si="17"/>
        <v>12.080000000000002</v>
      </c>
      <c r="CB27" s="15">
        <f t="shared" si="17"/>
        <v>13.509999999999998</v>
      </c>
      <c r="CC27" s="15">
        <f t="shared" si="17"/>
        <v>11.379999999999999</v>
      </c>
      <c r="CD27" s="15">
        <f t="shared" si="17"/>
        <v>12.18</v>
      </c>
      <c r="CE27" s="15">
        <f t="shared" si="17"/>
        <v>14.56</v>
      </c>
      <c r="CF27" s="15">
        <f t="shared" si="17"/>
        <v>11.23</v>
      </c>
      <c r="CG27" s="15">
        <f t="shared" si="17"/>
        <v>12.95</v>
      </c>
      <c r="CH27" s="15">
        <f t="shared" si="17"/>
        <v>16.04</v>
      </c>
      <c r="CI27" s="15">
        <f t="shared" si="17"/>
        <v>14.780000000000001</v>
      </c>
      <c r="CJ27" s="15">
        <f t="shared" si="17"/>
        <v>16.36</v>
      </c>
      <c r="CK27" s="15">
        <f t="shared" si="17"/>
        <v>15.98</v>
      </c>
      <c r="CL27" s="15">
        <f t="shared" si="17"/>
        <v>13.249999999999998</v>
      </c>
      <c r="CM27" s="15">
        <f t="shared" si="17"/>
        <v>13.97</v>
      </c>
      <c r="CN27" s="15">
        <f t="shared" si="17"/>
        <v>22.549999999999997</v>
      </c>
      <c r="CO27" s="15">
        <f t="shared" si="17"/>
        <v>15.15</v>
      </c>
      <c r="CP27" s="15">
        <f t="shared" si="17"/>
        <v>16.899999999999999</v>
      </c>
      <c r="CQ27" s="15">
        <f t="shared" si="17"/>
        <v>20.190000000000001</v>
      </c>
      <c r="CR27" s="15">
        <f t="shared" si="17"/>
        <v>17.749999999999996</v>
      </c>
      <c r="CS27" s="15">
        <f t="shared" si="17"/>
        <v>20.96</v>
      </c>
      <c r="CT27" s="15">
        <f t="shared" si="17"/>
        <v>20.299999999999997</v>
      </c>
      <c r="CU27" s="15">
        <f t="shared" si="17"/>
        <v>31.299999999999997</v>
      </c>
      <c r="CV27" s="15">
        <f t="shared" si="17"/>
        <v>46</v>
      </c>
      <c r="CW27" s="15">
        <f t="shared" si="17"/>
        <v>46.5</v>
      </c>
      <c r="CX27" s="15">
        <f t="shared" si="17"/>
        <v>43.2</v>
      </c>
      <c r="CY27" s="15">
        <f t="shared" si="17"/>
        <v>54</v>
      </c>
      <c r="CZ27" s="15">
        <f t="shared" si="17"/>
        <v>47.399999999999991</v>
      </c>
      <c r="DA27" s="15">
        <f t="shared" si="17"/>
        <v>36.4</v>
      </c>
      <c r="DB27" s="15">
        <f t="shared" si="17"/>
        <v>38.500000000000007</v>
      </c>
      <c r="DC27" s="15">
        <f t="shared" si="17"/>
        <v>36.799999999999997</v>
      </c>
      <c r="DD27" s="15">
        <f t="shared" si="17"/>
        <v>39.9</v>
      </c>
      <c r="DE27" s="15">
        <f t="shared" si="17"/>
        <v>41.1</v>
      </c>
      <c r="DF27" s="15">
        <f t="shared" si="17"/>
        <v>35.5</v>
      </c>
      <c r="DG27" s="15">
        <f t="shared" si="17"/>
        <v>43.29999999999999</v>
      </c>
      <c r="DH27" s="15">
        <f t="shared" si="17"/>
        <v>44.9</v>
      </c>
      <c r="DI27" s="15">
        <f t="shared" si="17"/>
        <v>37.900000000000006</v>
      </c>
      <c r="DJ27" s="15">
        <f t="shared" si="17"/>
        <v>47.500000000000007</v>
      </c>
      <c r="DK27" s="15">
        <f t="shared" si="17"/>
        <v>40.5</v>
      </c>
      <c r="DL27" s="15">
        <f t="shared" si="17"/>
        <v>39.199999999999996</v>
      </c>
      <c r="DM27" s="15">
        <f t="shared" si="17"/>
        <v>36.199999999999996</v>
      </c>
      <c r="DN27" s="15">
        <f t="shared" si="17"/>
        <v>36</v>
      </c>
      <c r="DO27" s="15">
        <f t="shared" si="17"/>
        <v>33.4</v>
      </c>
      <c r="DP27" s="15">
        <f t="shared" si="17"/>
        <v>40.700000000000003</v>
      </c>
      <c r="DQ27" s="15">
        <f t="shared" si="17"/>
        <v>38.4</v>
      </c>
      <c r="DR27" s="15">
        <f t="shared" si="17"/>
        <v>37.67</v>
      </c>
      <c r="DS27" s="15">
        <f t="shared" si="17"/>
        <v>57.67</v>
      </c>
      <c r="DT27" s="15">
        <f t="shared" si="17"/>
        <v>49.120000000000005</v>
      </c>
      <c r="DU27" s="15">
        <f t="shared" si="17"/>
        <v>46.73</v>
      </c>
      <c r="DV27" s="15">
        <f t="shared" si="17"/>
        <v>59.14</v>
      </c>
      <c r="DW27" s="15">
        <f t="shared" si="17"/>
        <v>51.730000000000004</v>
      </c>
      <c r="DX27" s="15">
        <f t="shared" si="17"/>
        <v>52.65</v>
      </c>
      <c r="DY27" s="15">
        <f t="shared" si="17"/>
        <v>43.970000000000006</v>
      </c>
      <c r="DZ27" s="15">
        <f t="shared" si="17"/>
        <v>35.590000000000003</v>
      </c>
      <c r="EA27" s="15">
        <f t="shared" ref="EA27:GL27" si="18">SUM(EA29:EA43)</f>
        <v>37.950000000000003</v>
      </c>
      <c r="EB27" s="15">
        <f t="shared" si="18"/>
        <v>45.809999999999995</v>
      </c>
      <c r="EC27" s="15">
        <f t="shared" si="18"/>
        <v>61.330000000000005</v>
      </c>
      <c r="ED27" s="15">
        <f t="shared" si="18"/>
        <v>42.29</v>
      </c>
      <c r="EE27" s="15">
        <f t="shared" si="18"/>
        <v>43.59</v>
      </c>
      <c r="EF27" s="15">
        <f t="shared" si="18"/>
        <v>48.96</v>
      </c>
      <c r="EG27" s="15">
        <f t="shared" si="18"/>
        <v>48.91</v>
      </c>
      <c r="EH27" s="15">
        <f t="shared" si="18"/>
        <v>48.93</v>
      </c>
      <c r="EI27" s="15">
        <f t="shared" si="18"/>
        <v>46.430000000000007</v>
      </c>
      <c r="EJ27" s="15">
        <f t="shared" si="18"/>
        <v>44.61</v>
      </c>
      <c r="EK27" s="15">
        <f t="shared" si="18"/>
        <v>43.22</v>
      </c>
      <c r="EL27" s="15">
        <f t="shared" si="18"/>
        <v>41.47</v>
      </c>
      <c r="EM27" s="15">
        <f t="shared" si="18"/>
        <v>38.1</v>
      </c>
      <c r="EN27" s="15">
        <f t="shared" si="18"/>
        <v>37.32</v>
      </c>
      <c r="EO27" s="15">
        <f t="shared" si="18"/>
        <v>40.78</v>
      </c>
      <c r="EP27" s="15">
        <f t="shared" si="18"/>
        <v>36.94</v>
      </c>
      <c r="EQ27" s="15">
        <f t="shared" si="18"/>
        <v>40.36</v>
      </c>
      <c r="ER27" s="15">
        <f t="shared" si="18"/>
        <v>44.67</v>
      </c>
      <c r="ES27" s="15">
        <f t="shared" si="18"/>
        <v>48.430000000000007</v>
      </c>
      <c r="ET27" s="15">
        <f t="shared" si="18"/>
        <v>51.169999999999995</v>
      </c>
      <c r="EU27" s="15">
        <f t="shared" si="18"/>
        <v>51.219999999999985</v>
      </c>
      <c r="EV27" s="15">
        <f t="shared" si="18"/>
        <v>53.069999999999993</v>
      </c>
      <c r="EW27" s="15">
        <f t="shared" si="18"/>
        <v>44.16</v>
      </c>
      <c r="EX27" s="15">
        <f t="shared" si="18"/>
        <v>45.810000000000009</v>
      </c>
      <c r="EY27" s="15">
        <f t="shared" si="18"/>
        <v>47.05</v>
      </c>
      <c r="EZ27" s="15">
        <f t="shared" si="18"/>
        <v>44.299999999999947</v>
      </c>
      <c r="FA27" s="15">
        <f t="shared" si="18"/>
        <v>48.940000000000005</v>
      </c>
      <c r="FB27" s="15">
        <f t="shared" si="18"/>
        <v>46.095825429999991</v>
      </c>
      <c r="FC27" s="15">
        <f t="shared" si="18"/>
        <v>51.902982490000007</v>
      </c>
      <c r="FD27" s="15">
        <f t="shared" si="18"/>
        <v>56.099713239999993</v>
      </c>
      <c r="FE27" s="15">
        <f t="shared" si="18"/>
        <v>60.198508459999992</v>
      </c>
      <c r="FF27" s="15">
        <f t="shared" si="18"/>
        <v>74.718123009999999</v>
      </c>
      <c r="FG27" s="15">
        <f t="shared" si="18"/>
        <v>83.438598739999989</v>
      </c>
      <c r="FH27" s="15">
        <f t="shared" si="18"/>
        <v>72.915260100000012</v>
      </c>
      <c r="FI27" s="15">
        <f t="shared" si="18"/>
        <v>67.137934849999994</v>
      </c>
      <c r="FJ27" s="15">
        <f t="shared" si="18"/>
        <v>63.446844540000001</v>
      </c>
      <c r="FK27" s="15">
        <f t="shared" si="18"/>
        <v>77.044126030000001</v>
      </c>
      <c r="FL27" s="15">
        <f t="shared" si="18"/>
        <v>76.30473327</v>
      </c>
      <c r="FM27" s="15">
        <f t="shared" si="18"/>
        <v>84.076959520000003</v>
      </c>
      <c r="FN27" s="15">
        <f t="shared" si="18"/>
        <v>75.91</v>
      </c>
      <c r="FO27" s="15">
        <f t="shared" si="18"/>
        <v>77.270000000000024</v>
      </c>
      <c r="FP27" s="15">
        <f t="shared" si="18"/>
        <v>93.22999999999999</v>
      </c>
      <c r="FQ27" s="15">
        <f t="shared" si="18"/>
        <v>92.529999999999987</v>
      </c>
      <c r="FR27" s="15">
        <f t="shared" si="18"/>
        <v>90.46</v>
      </c>
      <c r="FS27" s="15">
        <f t="shared" si="18"/>
        <v>84.820000000000007</v>
      </c>
      <c r="FT27" s="15">
        <f t="shared" si="18"/>
        <v>79.87</v>
      </c>
      <c r="FU27" s="15">
        <f t="shared" si="18"/>
        <v>79.27</v>
      </c>
      <c r="FV27" s="15">
        <f t="shared" si="18"/>
        <v>82.31</v>
      </c>
      <c r="FW27" s="15">
        <f t="shared" si="18"/>
        <v>77.759999999999991</v>
      </c>
      <c r="FX27" s="15">
        <f t="shared" si="18"/>
        <v>77.819999999999979</v>
      </c>
      <c r="FY27" s="15">
        <f t="shared" si="18"/>
        <v>81.47999999999999</v>
      </c>
      <c r="FZ27" s="15">
        <f t="shared" si="18"/>
        <v>82.823773920000008</v>
      </c>
      <c r="GA27" s="15">
        <f t="shared" si="18"/>
        <v>95.825411370000012</v>
      </c>
      <c r="GB27" s="15">
        <f t="shared" si="18"/>
        <v>95.719348360000026</v>
      </c>
      <c r="GC27" s="15">
        <f t="shared" si="18"/>
        <v>92.23125675</v>
      </c>
      <c r="GD27" s="15">
        <f t="shared" si="18"/>
        <v>113.81380641</v>
      </c>
      <c r="GE27" s="15">
        <f t="shared" si="18"/>
        <v>100.17446148999998</v>
      </c>
      <c r="GF27" s="15">
        <f t="shared" si="18"/>
        <v>95.651541279999989</v>
      </c>
      <c r="GG27" s="15">
        <f t="shared" si="18"/>
        <v>87.652861580000007</v>
      </c>
      <c r="GH27" s="15">
        <f t="shared" si="18"/>
        <v>82.345972930000002</v>
      </c>
      <c r="GI27" s="15">
        <f t="shared" si="18"/>
        <v>86.687801629999996</v>
      </c>
      <c r="GJ27" s="15">
        <f t="shared" si="18"/>
        <v>91.065413350000014</v>
      </c>
      <c r="GK27" s="15">
        <f t="shared" si="18"/>
        <v>97.009165269999997</v>
      </c>
      <c r="GL27" s="15">
        <f t="shared" si="18"/>
        <v>86.721242069999988</v>
      </c>
      <c r="GM27" s="15">
        <f t="shared" ref="GM27:IS27" si="19">SUM(GM29:GM43)</f>
        <v>94.077809930000001</v>
      </c>
      <c r="GN27" s="15">
        <f t="shared" si="19"/>
        <v>94.836401379999998</v>
      </c>
      <c r="GO27" s="15">
        <f t="shared" si="19"/>
        <v>102.45522220999999</v>
      </c>
      <c r="GP27" s="15">
        <f t="shared" si="19"/>
        <v>116.10243303999998</v>
      </c>
      <c r="GQ27" s="15">
        <f t="shared" si="19"/>
        <v>117.19714777000002</v>
      </c>
      <c r="GR27" s="15">
        <f t="shared" si="19"/>
        <v>101.93842446000001</v>
      </c>
      <c r="GS27" s="15">
        <f t="shared" si="19"/>
        <v>98.040547279999998</v>
      </c>
      <c r="GT27" s="15">
        <f t="shared" si="19"/>
        <v>84.966296389999997</v>
      </c>
      <c r="GU27" s="15">
        <f t="shared" si="19"/>
        <v>84.788289599999999</v>
      </c>
      <c r="GV27" s="15">
        <f t="shared" si="19"/>
        <v>93.500000099999994</v>
      </c>
      <c r="GW27" s="15">
        <f t="shared" si="19"/>
        <v>94.42</v>
      </c>
      <c r="GX27" s="15">
        <f t="shared" si="19"/>
        <v>88.967501370000008</v>
      </c>
      <c r="GY27" s="15">
        <f t="shared" si="19"/>
        <v>92.257413549999995</v>
      </c>
      <c r="GZ27" s="15">
        <f t="shared" si="19"/>
        <v>99.36451495</v>
      </c>
      <c r="HA27" s="15">
        <f t="shared" si="19"/>
        <v>114.81752430000002</v>
      </c>
      <c r="HB27" s="15">
        <f t="shared" si="19"/>
        <v>112.52314659999999</v>
      </c>
      <c r="HC27" s="15">
        <f t="shared" si="19"/>
        <v>110.02679911000001</v>
      </c>
      <c r="HD27" s="15">
        <f t="shared" si="19"/>
        <v>105.34672588999999</v>
      </c>
      <c r="HE27" s="15">
        <f t="shared" si="19"/>
        <v>94.261859539999989</v>
      </c>
      <c r="HF27" s="15">
        <f t="shared" si="19"/>
        <v>85.66776612000001</v>
      </c>
      <c r="HG27" s="15">
        <f t="shared" si="19"/>
        <v>88.724750650000004</v>
      </c>
      <c r="HH27" s="15">
        <f t="shared" si="19"/>
        <v>97.455205509999999</v>
      </c>
      <c r="HI27" s="15">
        <f t="shared" si="19"/>
        <v>93.413877689999978</v>
      </c>
      <c r="HJ27" s="15">
        <f t="shared" si="19"/>
        <v>94.886432069999998</v>
      </c>
      <c r="HK27" s="15">
        <f t="shared" si="19"/>
        <v>92.384</v>
      </c>
      <c r="HL27" s="15">
        <f t="shared" si="19"/>
        <v>102.27000000000001</v>
      </c>
      <c r="HM27" s="15">
        <f t="shared" si="19"/>
        <v>116.446</v>
      </c>
      <c r="HN27" s="15">
        <f t="shared" si="19"/>
        <v>109.30999999999999</v>
      </c>
      <c r="HO27" s="15">
        <f t="shared" si="19"/>
        <v>108.97000000000001</v>
      </c>
      <c r="HP27" s="15">
        <f t="shared" si="19"/>
        <v>105.86</v>
      </c>
      <c r="HQ27" s="15">
        <f t="shared" si="19"/>
        <v>93.309999999999988</v>
      </c>
      <c r="HR27" s="15">
        <f t="shared" si="19"/>
        <v>88.206000000000003</v>
      </c>
      <c r="HS27" s="15">
        <f t="shared" si="19"/>
        <v>98.049999999999969</v>
      </c>
      <c r="HT27" s="15">
        <f t="shared" si="19"/>
        <v>92.655000000000001</v>
      </c>
      <c r="HU27" s="15">
        <f t="shared" si="19"/>
        <v>93.850000000000023</v>
      </c>
      <c r="HV27" s="15">
        <f t="shared" si="19"/>
        <v>83.22</v>
      </c>
      <c r="HW27" s="15">
        <f t="shared" si="19"/>
        <v>88.03</v>
      </c>
      <c r="HX27" s="15">
        <f t="shared" si="19"/>
        <v>92.09</v>
      </c>
      <c r="HY27" s="15">
        <f t="shared" si="19"/>
        <v>91.219999999999985</v>
      </c>
      <c r="HZ27" s="15">
        <f t="shared" si="19"/>
        <v>97.35</v>
      </c>
      <c r="IA27" s="15">
        <f t="shared" si="19"/>
        <v>98.440000000000012</v>
      </c>
      <c r="IB27" s="15">
        <f t="shared" si="19"/>
        <v>85.88</v>
      </c>
      <c r="IC27" s="15">
        <f t="shared" si="19"/>
        <v>79.05</v>
      </c>
      <c r="ID27" s="15">
        <f t="shared" si="19"/>
        <v>83.13</v>
      </c>
      <c r="IE27" s="15">
        <f t="shared" si="19"/>
        <v>87.519999999999982</v>
      </c>
      <c r="IF27" s="15">
        <f t="shared" si="19"/>
        <v>84.72999999999999</v>
      </c>
      <c r="IG27" s="15">
        <f t="shared" si="19"/>
        <v>91.330000000000013</v>
      </c>
      <c r="IH27" s="15">
        <f t="shared" si="19"/>
        <v>86.039999999999992</v>
      </c>
      <c r="II27" s="15">
        <f t="shared" si="19"/>
        <v>86.134211093999994</v>
      </c>
      <c r="IJ27" s="15">
        <f t="shared" si="19"/>
        <v>96.368999999999971</v>
      </c>
      <c r="IK27" s="15">
        <f t="shared" si="19"/>
        <v>97.915999999999997</v>
      </c>
      <c r="IL27" s="15">
        <f t="shared" si="19"/>
        <v>108.21000000000001</v>
      </c>
      <c r="IM27" s="15">
        <f t="shared" si="19"/>
        <v>96.245000000000005</v>
      </c>
      <c r="IN27" s="15">
        <f t="shared" si="19"/>
        <v>82.060968700000018</v>
      </c>
      <c r="IO27" s="15">
        <f t="shared" si="19"/>
        <v>70.671999999999997</v>
      </c>
      <c r="IP27" s="15">
        <f t="shared" si="19"/>
        <v>72.581000000000003</v>
      </c>
      <c r="IQ27" s="15">
        <f t="shared" si="19"/>
        <v>78.446000000000012</v>
      </c>
      <c r="IR27" s="15">
        <f t="shared" si="19"/>
        <v>80.974999999999994</v>
      </c>
      <c r="IS27" s="15">
        <f t="shared" si="19"/>
        <v>82.858000000000004</v>
      </c>
    </row>
    <row r="28" spans="1:253">
      <c r="A28" s="16" t="s">
        <v>47</v>
      </c>
      <c r="B28" s="16">
        <v>13</v>
      </c>
      <c r="C28" s="16">
        <v>23</v>
      </c>
      <c r="D28" s="16">
        <v>50.9</v>
      </c>
      <c r="E28" s="16">
        <v>23.5</v>
      </c>
      <c r="F28" s="16">
        <v>21.7</v>
      </c>
      <c r="G28" s="16">
        <v>29</v>
      </c>
      <c r="H28" s="16">
        <v>20.5</v>
      </c>
      <c r="I28" s="16">
        <v>23.6</v>
      </c>
      <c r="J28" s="16">
        <v>23.9</v>
      </c>
      <c r="K28" s="16">
        <v>22.1</v>
      </c>
      <c r="L28" s="16">
        <v>21.5</v>
      </c>
      <c r="M28" s="17">
        <v>22.5</v>
      </c>
      <c r="N28" s="16">
        <v>23.5</v>
      </c>
      <c r="O28" s="16">
        <v>27.1</v>
      </c>
      <c r="P28" s="16">
        <v>32.9</v>
      </c>
      <c r="Q28" s="16">
        <v>38.299999999999997</v>
      </c>
      <c r="R28" s="16">
        <v>24.8</v>
      </c>
      <c r="S28" s="16">
        <v>26.9</v>
      </c>
      <c r="T28" s="16">
        <v>26.4</v>
      </c>
      <c r="U28" s="16">
        <v>23.4</v>
      </c>
      <c r="V28" s="16">
        <v>32.700000000000003</v>
      </c>
      <c r="W28" s="16">
        <v>22.1</v>
      </c>
      <c r="X28" s="16">
        <v>20</v>
      </c>
      <c r="Y28" s="17">
        <v>17.899999999999999</v>
      </c>
      <c r="Z28" s="16">
        <v>26.6</v>
      </c>
      <c r="AA28" s="16">
        <v>25.4</v>
      </c>
      <c r="AB28" s="16">
        <v>90.1</v>
      </c>
      <c r="AC28" s="16">
        <v>18.8</v>
      </c>
      <c r="AD28" s="16">
        <v>10.5</v>
      </c>
      <c r="AE28" s="16">
        <v>10.3</v>
      </c>
      <c r="AF28" s="16">
        <v>37.6</v>
      </c>
      <c r="AG28" s="16">
        <v>34.9</v>
      </c>
      <c r="AH28" s="16">
        <v>12.6</v>
      </c>
      <c r="AI28" s="16">
        <v>8.3000000000000007</v>
      </c>
      <c r="AJ28" s="16">
        <v>9.8000000000000007</v>
      </c>
      <c r="AK28" s="17">
        <v>8.6999999999999993</v>
      </c>
      <c r="AL28" s="16">
        <v>9.1999999999999993</v>
      </c>
      <c r="AM28" s="16">
        <v>13.2</v>
      </c>
      <c r="AN28" s="16">
        <v>26.2</v>
      </c>
      <c r="AO28" s="16">
        <v>19.5</v>
      </c>
      <c r="AP28" s="16">
        <v>17.2</v>
      </c>
      <c r="AQ28" s="16">
        <v>14</v>
      </c>
      <c r="AR28" s="16">
        <v>8.9</v>
      </c>
      <c r="AS28" s="16">
        <v>9.5</v>
      </c>
      <c r="AT28" s="16">
        <v>8.9</v>
      </c>
      <c r="AU28" s="16">
        <v>10.8</v>
      </c>
      <c r="AV28" s="16">
        <v>11.5</v>
      </c>
      <c r="AW28" s="17">
        <v>7.9</v>
      </c>
      <c r="AX28" s="16">
        <v>8.7000000000001805</v>
      </c>
      <c r="AY28" s="16">
        <v>13.60000000000073</v>
      </c>
      <c r="AZ28" s="16">
        <v>20.79999999999918</v>
      </c>
      <c r="BA28" s="16">
        <v>12.100000000000819</v>
      </c>
      <c r="BB28" s="16">
        <v>7.5000000000006368</v>
      </c>
      <c r="BC28" s="16">
        <v>11.399999999999274</v>
      </c>
      <c r="BD28" s="16">
        <v>5.5999999999991816</v>
      </c>
      <c r="BE28" s="16">
        <v>9.0000000000004547</v>
      </c>
      <c r="BF28" s="16">
        <v>7.3999999999996344</v>
      </c>
      <c r="BG28" s="16">
        <v>4.9000000000005439</v>
      </c>
      <c r="BH28" s="16">
        <v>5.2000000000011841</v>
      </c>
      <c r="BI28" s="17">
        <v>4.5999999999993637</v>
      </c>
      <c r="BJ28" s="16">
        <v>10.6</v>
      </c>
      <c r="BK28" s="16">
        <v>22.1</v>
      </c>
      <c r="BL28" s="16">
        <v>16.600000000000001</v>
      </c>
      <c r="BM28" s="16">
        <v>13.1</v>
      </c>
      <c r="BN28" s="16">
        <v>7.2</v>
      </c>
      <c r="BO28" s="16">
        <v>6.8</v>
      </c>
      <c r="BP28" s="16">
        <v>5.0999999999999996</v>
      </c>
      <c r="BQ28" s="16">
        <v>6.4</v>
      </c>
      <c r="BR28" s="16">
        <v>6.4</v>
      </c>
      <c r="BS28" s="16">
        <v>4</v>
      </c>
      <c r="BT28" s="16">
        <v>5.6</v>
      </c>
      <c r="BU28" s="17">
        <v>4.8</v>
      </c>
      <c r="BV28" s="16">
        <v>10.11</v>
      </c>
      <c r="BW28" s="16">
        <v>18.28</v>
      </c>
      <c r="BX28" s="16">
        <v>24.27</v>
      </c>
      <c r="BY28" s="16">
        <v>12.52</v>
      </c>
      <c r="BZ28" s="16">
        <v>8.3699999999999992</v>
      </c>
      <c r="CA28" s="16">
        <v>7.35</v>
      </c>
      <c r="CB28" s="16">
        <v>6.73</v>
      </c>
      <c r="CC28" s="16">
        <v>6.54</v>
      </c>
      <c r="CD28" s="16">
        <v>5.96</v>
      </c>
      <c r="CE28" s="16">
        <v>7.69</v>
      </c>
      <c r="CF28" s="16">
        <v>6.21</v>
      </c>
      <c r="CG28" s="17">
        <v>4.58</v>
      </c>
      <c r="CH28" s="16">
        <v>11.8</v>
      </c>
      <c r="CI28" s="16">
        <v>17.3</v>
      </c>
      <c r="CJ28" s="16">
        <v>24.5</v>
      </c>
      <c r="CK28" s="16">
        <v>21.2</v>
      </c>
      <c r="CL28" s="16">
        <v>12.3</v>
      </c>
      <c r="CM28" s="16">
        <v>10.5</v>
      </c>
      <c r="CN28" s="16">
        <v>7.5</v>
      </c>
      <c r="CO28" s="16">
        <v>8.9</v>
      </c>
      <c r="CP28" s="16">
        <v>7.9</v>
      </c>
      <c r="CQ28" s="16">
        <v>7.2</v>
      </c>
      <c r="CR28" s="16">
        <v>6.8</v>
      </c>
      <c r="CS28" s="17">
        <v>6.3</v>
      </c>
      <c r="CT28" s="16">
        <v>11.7</v>
      </c>
      <c r="CU28" s="16">
        <v>18.399999999999999</v>
      </c>
      <c r="CV28" s="16">
        <v>27.6</v>
      </c>
      <c r="CW28" s="16">
        <v>17.100000000000001</v>
      </c>
      <c r="CX28" s="16">
        <v>9.6999999999999993</v>
      </c>
      <c r="CY28" s="16">
        <v>8.1999999999999993</v>
      </c>
      <c r="CZ28" s="16">
        <v>9.6</v>
      </c>
      <c r="DA28" s="16">
        <v>7.5</v>
      </c>
      <c r="DB28" s="16">
        <v>8.3000000000000007</v>
      </c>
      <c r="DC28" s="16">
        <v>7</v>
      </c>
      <c r="DD28" s="16">
        <v>6.8</v>
      </c>
      <c r="DE28" s="17">
        <v>6.7</v>
      </c>
      <c r="DF28" s="16">
        <v>14.3</v>
      </c>
      <c r="DG28" s="16">
        <v>19.399999999999999</v>
      </c>
      <c r="DH28" s="16">
        <v>27.2</v>
      </c>
      <c r="DI28" s="16">
        <v>19.8</v>
      </c>
      <c r="DJ28" s="16">
        <v>10.9</v>
      </c>
      <c r="DK28" s="16">
        <v>8.8000000000000007</v>
      </c>
      <c r="DL28" s="16">
        <v>6.5</v>
      </c>
      <c r="DM28" s="16">
        <v>6.6</v>
      </c>
      <c r="DN28" s="16">
        <v>9.9</v>
      </c>
      <c r="DO28" s="16">
        <v>6.7</v>
      </c>
      <c r="DP28" s="16">
        <v>21.8</v>
      </c>
      <c r="DQ28" s="17">
        <v>5.7</v>
      </c>
      <c r="DR28" s="16">
        <v>11.13</v>
      </c>
      <c r="DS28" s="16">
        <v>1938.82</v>
      </c>
      <c r="DT28" s="16">
        <v>1948.06</v>
      </c>
      <c r="DU28" s="16">
        <v>20.91</v>
      </c>
      <c r="DV28" s="16">
        <v>12.81</v>
      </c>
      <c r="DW28" s="16">
        <v>11.52</v>
      </c>
      <c r="DX28" s="16">
        <v>9.0500000000000007</v>
      </c>
      <c r="DY28" s="16">
        <v>10.62</v>
      </c>
      <c r="DZ28" s="16">
        <v>10.99</v>
      </c>
      <c r="EA28" s="16">
        <v>8.4499999999999993</v>
      </c>
      <c r="EB28" s="16">
        <v>10.47</v>
      </c>
      <c r="EC28" s="17">
        <v>6.51</v>
      </c>
      <c r="ED28" s="16">
        <v>16.2</v>
      </c>
      <c r="EE28" s="16">
        <v>22.42</v>
      </c>
      <c r="EF28" s="16">
        <v>40.33</v>
      </c>
      <c r="EG28" s="16">
        <v>29.2</v>
      </c>
      <c r="EH28" s="16">
        <v>14.84</v>
      </c>
      <c r="EI28" s="16">
        <v>18.559999999999999</v>
      </c>
      <c r="EJ28" s="16">
        <v>11.85</v>
      </c>
      <c r="EK28" s="16">
        <v>11.05</v>
      </c>
      <c r="EL28" s="16">
        <v>10.85</v>
      </c>
      <c r="EM28" s="16">
        <v>11.18</v>
      </c>
      <c r="EN28" s="16">
        <v>17.21</v>
      </c>
      <c r="EO28" s="17">
        <v>9.6</v>
      </c>
      <c r="EP28" s="16">
        <v>16.98</v>
      </c>
      <c r="EQ28" s="16">
        <v>28.89</v>
      </c>
      <c r="ER28" s="16">
        <v>40.71</v>
      </c>
      <c r="ES28" s="16">
        <v>30.55</v>
      </c>
      <c r="ET28" s="16">
        <v>15.07</v>
      </c>
      <c r="EU28" s="16">
        <v>12.73</v>
      </c>
      <c r="EV28" s="16">
        <v>11.51</v>
      </c>
      <c r="EW28" s="16">
        <v>10.38</v>
      </c>
      <c r="EX28" s="16">
        <v>9.6599999999999682</v>
      </c>
      <c r="EY28" s="16">
        <v>12.1</v>
      </c>
      <c r="EZ28" s="16">
        <v>9.82</v>
      </c>
      <c r="FA28" s="17">
        <v>13.87</v>
      </c>
      <c r="FB28" s="16">
        <v>20.29931045</v>
      </c>
      <c r="FC28" s="16">
        <v>29.585283139999998</v>
      </c>
      <c r="FD28" s="16">
        <v>35.236719890000003</v>
      </c>
      <c r="FE28" s="16">
        <v>29.62202349</v>
      </c>
      <c r="FF28" s="16">
        <v>15.103991580000001</v>
      </c>
      <c r="FG28" s="16">
        <v>18.123760189999999</v>
      </c>
      <c r="FH28" s="16">
        <v>10.551738179999999</v>
      </c>
      <c r="FI28" s="16">
        <v>13.040481159999999</v>
      </c>
      <c r="FJ28" s="16">
        <v>18.339847420000002</v>
      </c>
      <c r="FK28" s="16">
        <v>19.100085239999999</v>
      </c>
      <c r="FL28" s="16">
        <v>16.426667340000002</v>
      </c>
      <c r="FM28" s="17">
        <v>13.437621569999999</v>
      </c>
      <c r="FN28" s="16">
        <v>19.34</v>
      </c>
      <c r="FO28" s="16">
        <v>28.76</v>
      </c>
      <c r="FP28" s="16">
        <v>59.16</v>
      </c>
      <c r="FQ28" s="16">
        <v>38.72</v>
      </c>
      <c r="FR28" s="16">
        <v>17.27</v>
      </c>
      <c r="FS28" s="16">
        <v>35.94</v>
      </c>
      <c r="FT28" s="16">
        <v>12.61</v>
      </c>
      <c r="FU28" s="16">
        <v>12.39</v>
      </c>
      <c r="FV28" s="16">
        <v>16.37</v>
      </c>
      <c r="FW28" s="16">
        <v>13.59</v>
      </c>
      <c r="FX28" s="16">
        <v>11.51</v>
      </c>
      <c r="FY28" s="17">
        <v>14.43</v>
      </c>
      <c r="FZ28" s="16">
        <v>18.936291819999997</v>
      </c>
      <c r="GA28" s="16">
        <v>33.161985629999997</v>
      </c>
      <c r="GB28" s="16">
        <v>60.105078859999992</v>
      </c>
      <c r="GC28" s="16">
        <v>37.712821470000002</v>
      </c>
      <c r="GD28" s="16">
        <v>26.555468699999999</v>
      </c>
      <c r="GE28" s="16">
        <v>59.670835659999995</v>
      </c>
      <c r="GF28" s="16">
        <v>36.47102804</v>
      </c>
      <c r="GG28" s="16">
        <v>38.043771900000003</v>
      </c>
      <c r="GH28" s="16">
        <v>17.79889038</v>
      </c>
      <c r="GI28" s="16">
        <v>27.328571950000001</v>
      </c>
      <c r="GJ28" s="16">
        <v>26.516878570000003</v>
      </c>
      <c r="GK28" s="17">
        <v>15.266837729999999</v>
      </c>
      <c r="GL28" s="16">
        <v>18.779156959999998</v>
      </c>
      <c r="GM28" s="16">
        <v>15.98288603</v>
      </c>
      <c r="GN28" s="16">
        <v>47.196139670000008</v>
      </c>
      <c r="GO28" s="16">
        <v>64.732672049999991</v>
      </c>
      <c r="GP28" s="16">
        <v>31.071634209999999</v>
      </c>
      <c r="GQ28" s="16">
        <v>29.499129499999999</v>
      </c>
      <c r="GR28" s="16">
        <v>33.380230280000006</v>
      </c>
      <c r="GS28" s="16">
        <v>24.8611437</v>
      </c>
      <c r="GT28" s="16">
        <v>19.559946909999997</v>
      </c>
      <c r="GU28" s="16">
        <v>30.449485250000002</v>
      </c>
      <c r="GV28" s="16">
        <v>29.55</v>
      </c>
      <c r="GW28" s="17">
        <v>22.256</v>
      </c>
      <c r="GX28" s="16">
        <v>18.999893369999999</v>
      </c>
      <c r="GY28" s="16">
        <v>32.864634129999999</v>
      </c>
      <c r="GZ28" s="16">
        <v>57.750332810000003</v>
      </c>
      <c r="HA28" s="16">
        <v>44.629464659999996</v>
      </c>
      <c r="HB28" s="16">
        <v>22.334607600000002</v>
      </c>
      <c r="HC28" s="16">
        <v>18.938945</v>
      </c>
      <c r="HD28" s="16">
        <v>12.82475842</v>
      </c>
      <c r="HE28" s="16">
        <v>12.097551109999999</v>
      </c>
      <c r="HF28" s="16">
        <v>14.055708750000001</v>
      </c>
      <c r="HG28" s="16">
        <v>11.382952679999999</v>
      </c>
      <c r="HH28" s="16">
        <v>12.858403409999999</v>
      </c>
      <c r="HI28" s="17">
        <v>10.00814733</v>
      </c>
      <c r="HJ28" s="16">
        <v>24.93</v>
      </c>
      <c r="HK28" s="16">
        <v>40.195999999999998</v>
      </c>
      <c r="HL28" s="16">
        <v>56.862000000000002</v>
      </c>
      <c r="HM28" s="16">
        <v>48.81</v>
      </c>
      <c r="HN28" s="16">
        <v>24.96</v>
      </c>
      <c r="HO28" s="16">
        <v>21.7</v>
      </c>
      <c r="HP28" s="16">
        <v>14.96</v>
      </c>
      <c r="HQ28" s="16">
        <v>17.87</v>
      </c>
      <c r="HR28" s="16">
        <v>15.34</v>
      </c>
      <c r="HS28" s="16">
        <v>17.940000000000001</v>
      </c>
      <c r="HT28" s="16">
        <v>10.97</v>
      </c>
      <c r="HU28" s="17">
        <v>13.97</v>
      </c>
      <c r="HV28" s="16">
        <v>28.75</v>
      </c>
      <c r="HW28" s="16">
        <v>34.770000000000003</v>
      </c>
      <c r="HX28" s="16">
        <v>70.48</v>
      </c>
      <c r="HY28" s="16">
        <v>44.99</v>
      </c>
      <c r="HZ28" s="16">
        <v>26.45</v>
      </c>
      <c r="IA28" s="16">
        <v>24.11</v>
      </c>
      <c r="IB28" s="16">
        <v>199.19</v>
      </c>
      <c r="IC28" s="16">
        <v>17.47</v>
      </c>
      <c r="ID28" s="16">
        <v>21.57</v>
      </c>
      <c r="IE28" s="16">
        <v>22.62</v>
      </c>
      <c r="IF28" s="16">
        <v>19.41</v>
      </c>
      <c r="IG28" s="17">
        <v>18.34</v>
      </c>
      <c r="IH28" s="16">
        <v>23.78</v>
      </c>
      <c r="II28" s="16">
        <v>41.476110239999997</v>
      </c>
      <c r="IJ28" s="16">
        <v>73.212999999999994</v>
      </c>
      <c r="IK28" s="16">
        <v>46.480999999999995</v>
      </c>
      <c r="IL28" s="16">
        <v>28.151</v>
      </c>
      <c r="IM28" s="16">
        <v>25.614999999999998</v>
      </c>
      <c r="IN28" s="16">
        <v>19.2581232</v>
      </c>
      <c r="IO28" s="16">
        <v>20.363000000000003</v>
      </c>
      <c r="IP28" s="16">
        <v>27.867000000000001</v>
      </c>
      <c r="IQ28" s="16">
        <v>26.622999999999998</v>
      </c>
      <c r="IR28" s="16">
        <v>38.819000000000003</v>
      </c>
      <c r="IS28" s="17">
        <v>28.071999999999999</v>
      </c>
    </row>
    <row r="29" spans="1:253" ht="24" thickBot="1">
      <c r="A29" s="18" t="s">
        <v>48</v>
      </c>
      <c r="B29" s="19">
        <v>0</v>
      </c>
      <c r="C29" s="19">
        <v>0</v>
      </c>
      <c r="D29" s="19">
        <v>0</v>
      </c>
      <c r="E29" s="19">
        <v>0</v>
      </c>
      <c r="F29" s="19">
        <v>0</v>
      </c>
      <c r="G29" s="19">
        <v>0</v>
      </c>
      <c r="H29" s="19">
        <v>0</v>
      </c>
      <c r="I29" s="19">
        <v>0</v>
      </c>
      <c r="J29" s="19">
        <v>0</v>
      </c>
      <c r="K29" s="19">
        <v>0</v>
      </c>
      <c r="L29" s="19">
        <v>0</v>
      </c>
      <c r="M29" s="20">
        <v>0</v>
      </c>
      <c r="N29" s="19">
        <v>0</v>
      </c>
      <c r="O29" s="19">
        <v>0</v>
      </c>
      <c r="P29" s="19">
        <v>0</v>
      </c>
      <c r="Q29" s="19">
        <v>0</v>
      </c>
      <c r="R29" s="19">
        <v>0</v>
      </c>
      <c r="S29" s="19">
        <v>0</v>
      </c>
      <c r="T29" s="19">
        <v>0</v>
      </c>
      <c r="U29" s="19">
        <v>0</v>
      </c>
      <c r="V29" s="19">
        <v>0</v>
      </c>
      <c r="W29" s="19">
        <v>0</v>
      </c>
      <c r="X29" s="19">
        <v>0</v>
      </c>
      <c r="Y29" s="20">
        <v>0</v>
      </c>
      <c r="Z29" s="19">
        <v>0</v>
      </c>
      <c r="AA29" s="19">
        <v>0</v>
      </c>
      <c r="AB29" s="19">
        <v>0</v>
      </c>
      <c r="AC29" s="19">
        <v>0</v>
      </c>
      <c r="AD29" s="19">
        <v>0.9</v>
      </c>
      <c r="AE29" s="19">
        <v>0.8</v>
      </c>
      <c r="AF29" s="19">
        <v>1</v>
      </c>
      <c r="AG29" s="19">
        <v>0.7</v>
      </c>
      <c r="AH29" s="19">
        <v>0.5</v>
      </c>
      <c r="AI29" s="19">
        <v>0.8</v>
      </c>
      <c r="AJ29" s="19">
        <v>0.8</v>
      </c>
      <c r="AK29" s="20">
        <v>1.1000000000000001</v>
      </c>
      <c r="AL29" s="19">
        <v>0.8</v>
      </c>
      <c r="AM29" s="19">
        <v>0.7</v>
      </c>
      <c r="AN29" s="19">
        <v>1</v>
      </c>
      <c r="AO29" s="19">
        <v>0.8</v>
      </c>
      <c r="AP29" s="19">
        <v>1.1000000000000001</v>
      </c>
      <c r="AQ29" s="19">
        <v>0.8</v>
      </c>
      <c r="AR29" s="19">
        <v>0.8</v>
      </c>
      <c r="AS29" s="19">
        <v>0.8</v>
      </c>
      <c r="AT29" s="19">
        <v>0.7</v>
      </c>
      <c r="AU29" s="19">
        <v>0.9</v>
      </c>
      <c r="AV29" s="19">
        <v>0.7</v>
      </c>
      <c r="AW29" s="20">
        <v>1</v>
      </c>
      <c r="AX29" s="19">
        <v>0.8</v>
      </c>
      <c r="AY29" s="19">
        <v>1</v>
      </c>
      <c r="AZ29" s="19">
        <v>0.8</v>
      </c>
      <c r="BA29" s="19">
        <v>0.8</v>
      </c>
      <c r="BB29" s="19">
        <v>1.1000000000000001</v>
      </c>
      <c r="BC29" s="19">
        <v>0.9</v>
      </c>
      <c r="BD29" s="19">
        <v>0.6</v>
      </c>
      <c r="BE29" s="19">
        <v>1</v>
      </c>
      <c r="BF29" s="19">
        <v>0.8</v>
      </c>
      <c r="BG29" s="19">
        <v>0.8</v>
      </c>
      <c r="BH29" s="19">
        <v>1</v>
      </c>
      <c r="BI29" s="20">
        <v>0.9</v>
      </c>
      <c r="BJ29" s="19">
        <v>0.9</v>
      </c>
      <c r="BK29" s="19">
        <v>1.2</v>
      </c>
      <c r="BL29" s="19">
        <v>1</v>
      </c>
      <c r="BM29" s="19">
        <v>0.9</v>
      </c>
      <c r="BN29" s="19">
        <v>1.2</v>
      </c>
      <c r="BO29" s="19">
        <v>0.9</v>
      </c>
      <c r="BP29" s="19">
        <v>0.9</v>
      </c>
      <c r="BQ29" s="19">
        <v>1.3</v>
      </c>
      <c r="BR29" s="19">
        <v>0.6</v>
      </c>
      <c r="BS29" s="19">
        <v>0.9</v>
      </c>
      <c r="BT29" s="19">
        <v>0.6</v>
      </c>
      <c r="BU29" s="20">
        <v>1.2</v>
      </c>
      <c r="BV29" s="19">
        <v>1.01</v>
      </c>
      <c r="BW29" s="19">
        <v>0.78</v>
      </c>
      <c r="BX29" s="19">
        <v>0.89</v>
      </c>
      <c r="BY29" s="19">
        <v>1.07</v>
      </c>
      <c r="BZ29" s="19">
        <v>0.66</v>
      </c>
      <c r="CA29" s="19">
        <v>0.84</v>
      </c>
      <c r="CB29" s="19">
        <v>0.97</v>
      </c>
      <c r="CC29" s="19">
        <v>0.82</v>
      </c>
      <c r="CD29" s="19">
        <v>0.73</v>
      </c>
      <c r="CE29" s="19">
        <v>0.91</v>
      </c>
      <c r="CF29" s="19">
        <v>0.59</v>
      </c>
      <c r="CG29" s="20">
        <v>0.84</v>
      </c>
      <c r="CH29" s="19">
        <v>0</v>
      </c>
      <c r="CI29" s="19">
        <v>0</v>
      </c>
      <c r="CJ29" s="19">
        <v>0</v>
      </c>
      <c r="CK29" s="19">
        <v>0</v>
      </c>
      <c r="CL29" s="19">
        <v>0</v>
      </c>
      <c r="CM29" s="19">
        <v>0</v>
      </c>
      <c r="CN29" s="19">
        <v>0</v>
      </c>
      <c r="CO29" s="19">
        <v>0</v>
      </c>
      <c r="CP29" s="19">
        <v>0</v>
      </c>
      <c r="CQ29" s="19">
        <v>0</v>
      </c>
      <c r="CR29" s="19">
        <v>0</v>
      </c>
      <c r="CS29" s="20">
        <v>0</v>
      </c>
      <c r="CT29" s="19">
        <v>1</v>
      </c>
      <c r="CU29" s="19">
        <v>6.1</v>
      </c>
      <c r="CV29" s="19">
        <v>15.7</v>
      </c>
      <c r="CW29" s="19">
        <v>12.6</v>
      </c>
      <c r="CX29" s="19">
        <v>14.2</v>
      </c>
      <c r="CY29" s="19">
        <v>12.8</v>
      </c>
      <c r="CZ29" s="19">
        <v>13.7</v>
      </c>
      <c r="DA29" s="19">
        <v>9.5</v>
      </c>
      <c r="DB29" s="19">
        <v>7.3</v>
      </c>
      <c r="DC29" s="19">
        <v>9.6</v>
      </c>
      <c r="DD29" s="19">
        <v>9.8000000000000007</v>
      </c>
      <c r="DE29" s="20">
        <v>13.2</v>
      </c>
      <c r="DF29" s="19">
        <v>7.8</v>
      </c>
      <c r="DG29" s="19">
        <v>13</v>
      </c>
      <c r="DH29" s="19">
        <v>10.8</v>
      </c>
      <c r="DI29" s="19">
        <v>8.8000000000000007</v>
      </c>
      <c r="DJ29" s="19">
        <v>11.1</v>
      </c>
      <c r="DK29" s="19">
        <v>9.1999999999999993</v>
      </c>
      <c r="DL29" s="19">
        <v>9.8000000000000007</v>
      </c>
      <c r="DM29" s="19">
        <v>8.9</v>
      </c>
      <c r="DN29" s="19">
        <v>6.4</v>
      </c>
      <c r="DO29" s="19">
        <v>8.1</v>
      </c>
      <c r="DP29" s="19">
        <v>9.5</v>
      </c>
      <c r="DQ29" s="20">
        <v>10.1</v>
      </c>
      <c r="DR29" s="19">
        <v>8.01</v>
      </c>
      <c r="DS29" s="19">
        <v>8.08</v>
      </c>
      <c r="DT29" s="19">
        <v>8.24</v>
      </c>
      <c r="DU29" s="19">
        <v>6.51</v>
      </c>
      <c r="DV29" s="19">
        <v>10.52</v>
      </c>
      <c r="DW29" s="19">
        <v>8.1300000000000008</v>
      </c>
      <c r="DX29" s="19">
        <v>7.61</v>
      </c>
      <c r="DY29" s="19">
        <v>9.9600000000000009</v>
      </c>
      <c r="DZ29" s="19">
        <v>3.86</v>
      </c>
      <c r="EA29" s="19">
        <v>7.7</v>
      </c>
      <c r="EB29" s="19">
        <v>9.9700000000000006</v>
      </c>
      <c r="EC29" s="20">
        <v>8.0299999999999994</v>
      </c>
      <c r="ED29" s="19">
        <v>6.5</v>
      </c>
      <c r="EE29" s="19">
        <v>5.43</v>
      </c>
      <c r="EF29" s="19">
        <v>6.43</v>
      </c>
      <c r="EG29" s="19">
        <v>7.5</v>
      </c>
      <c r="EH29" s="19">
        <v>5.92</v>
      </c>
      <c r="EI29" s="19">
        <v>5.96</v>
      </c>
      <c r="EJ29" s="19">
        <v>6.76</v>
      </c>
      <c r="EK29" s="19">
        <v>6.45</v>
      </c>
      <c r="EL29" s="19">
        <v>2.39</v>
      </c>
      <c r="EM29" s="19">
        <v>3.16</v>
      </c>
      <c r="EN29" s="19">
        <v>2.8</v>
      </c>
      <c r="EO29" s="20">
        <v>2.4700000000000002</v>
      </c>
      <c r="EP29" s="19">
        <v>1.93</v>
      </c>
      <c r="EQ29" s="19">
        <v>1.58</v>
      </c>
      <c r="ER29" s="19">
        <v>4.05</v>
      </c>
      <c r="ES29" s="19">
        <v>5.66</v>
      </c>
      <c r="ET29" s="19">
        <v>3.72</v>
      </c>
      <c r="EU29" s="19">
        <v>4.41</v>
      </c>
      <c r="EV29" s="19">
        <v>5.72</v>
      </c>
      <c r="EW29" s="19">
        <v>3.86</v>
      </c>
      <c r="EX29" s="19">
        <v>1.76</v>
      </c>
      <c r="EY29" s="19">
        <v>3.75</v>
      </c>
      <c r="EZ29" s="19">
        <v>3.960000000000008</v>
      </c>
      <c r="FA29" s="20">
        <v>4.28</v>
      </c>
      <c r="FB29" s="19">
        <v>5.0323628300000003</v>
      </c>
      <c r="FC29" s="19">
        <v>3.7085343399999999</v>
      </c>
      <c r="FD29" s="19">
        <v>4.0666572099999998</v>
      </c>
      <c r="FE29" s="19">
        <v>3.79968459</v>
      </c>
      <c r="FF29" s="19">
        <v>14.528246220000002</v>
      </c>
      <c r="FG29" s="19">
        <v>4.16067448</v>
      </c>
      <c r="FH29" s="19">
        <v>5.4759718499999996</v>
      </c>
      <c r="FI29" s="19">
        <v>3.9652849700000004</v>
      </c>
      <c r="FJ29" s="19">
        <v>2.4222819800000002</v>
      </c>
      <c r="FK29" s="19">
        <v>3.1697829799999999</v>
      </c>
      <c r="FL29" s="19">
        <v>6.8595279400000004</v>
      </c>
      <c r="FM29" s="20">
        <v>10.46705495</v>
      </c>
      <c r="FN29" s="19">
        <v>7.86</v>
      </c>
      <c r="FO29" s="19">
        <v>7.59</v>
      </c>
      <c r="FP29" s="19">
        <v>6.87</v>
      </c>
      <c r="FQ29" s="19">
        <v>8.1999999999999993</v>
      </c>
      <c r="FR29" s="19">
        <v>8.34</v>
      </c>
      <c r="FS29" s="19">
        <v>10.99</v>
      </c>
      <c r="FT29" s="19">
        <v>7.14</v>
      </c>
      <c r="FU29" s="19">
        <v>8.5299999999999994</v>
      </c>
      <c r="FV29" s="19">
        <v>7.73</v>
      </c>
      <c r="FW29" s="19">
        <v>8.25</v>
      </c>
      <c r="FX29" s="19">
        <v>7.98</v>
      </c>
      <c r="FY29" s="20">
        <v>7.48</v>
      </c>
      <c r="FZ29" s="19">
        <v>8.3640661900000008</v>
      </c>
      <c r="GA29" s="19">
        <v>7.9622081100000006</v>
      </c>
      <c r="GB29" s="19">
        <v>7.5244544000000007</v>
      </c>
      <c r="GC29" s="19">
        <v>3.9889107699999999</v>
      </c>
      <c r="GD29" s="19">
        <v>10.75178805</v>
      </c>
      <c r="GE29" s="19">
        <v>7.5881725199999996</v>
      </c>
      <c r="GF29" s="19">
        <v>6.1757514100000002</v>
      </c>
      <c r="GG29" s="19">
        <v>6.7641418499999997</v>
      </c>
      <c r="GH29" s="19">
        <v>3.5136476000000001</v>
      </c>
      <c r="GI29" s="19">
        <v>6.6874762499999996</v>
      </c>
      <c r="GJ29" s="19">
        <v>10.628160800000002</v>
      </c>
      <c r="GK29" s="20">
        <v>6.4999734900000004</v>
      </c>
      <c r="GL29" s="19">
        <v>6.0166310899999997</v>
      </c>
      <c r="GM29" s="19">
        <v>7.4226861199999998</v>
      </c>
      <c r="GN29" s="19">
        <v>6.9795383099999997</v>
      </c>
      <c r="GO29" s="19">
        <v>7.07414494</v>
      </c>
      <c r="GP29" s="19">
        <v>8.6456700600000005</v>
      </c>
      <c r="GQ29" s="19">
        <v>7.53271639</v>
      </c>
      <c r="GR29" s="19">
        <v>6.52476594</v>
      </c>
      <c r="GS29" s="19">
        <v>7.2408754200000001</v>
      </c>
      <c r="GT29" s="19">
        <v>3.79122519</v>
      </c>
      <c r="GU29" s="19">
        <v>6.7369117000000003</v>
      </c>
      <c r="GV29" s="19">
        <v>11.15</v>
      </c>
      <c r="GW29" s="20">
        <v>7.91</v>
      </c>
      <c r="GX29" s="19">
        <v>7.1203307000000002</v>
      </c>
      <c r="GY29" s="19">
        <v>6.8774734299999993</v>
      </c>
      <c r="GZ29" s="19">
        <v>6.8467753600000005</v>
      </c>
      <c r="HA29" s="19">
        <v>9.8262641999999989</v>
      </c>
      <c r="HB29" s="19">
        <v>6.64529528</v>
      </c>
      <c r="HC29" s="19">
        <v>7.2943408099999996</v>
      </c>
      <c r="HD29" s="19">
        <v>6.8026630900000002</v>
      </c>
      <c r="HE29" s="19">
        <v>7.4687169299999994</v>
      </c>
      <c r="HF29" s="19">
        <v>3.5557152099999998</v>
      </c>
      <c r="HG29" s="19">
        <v>7.5700749400000005</v>
      </c>
      <c r="HH29" s="19">
        <v>9.7623652500000002</v>
      </c>
      <c r="HI29" s="20">
        <v>7.4000857900000003</v>
      </c>
      <c r="HJ29" s="19">
        <v>7.7159013700000001</v>
      </c>
      <c r="HK29" s="19">
        <v>7.1319999999999997</v>
      </c>
      <c r="HL29" s="19">
        <v>6.52</v>
      </c>
      <c r="HM29" s="19">
        <v>9.3469999999999995</v>
      </c>
      <c r="HN29" s="19">
        <v>3.5950000000000002</v>
      </c>
      <c r="HO29" s="19">
        <v>7.45</v>
      </c>
      <c r="HP29" s="19">
        <v>6.86</v>
      </c>
      <c r="HQ29" s="19">
        <v>10.75</v>
      </c>
      <c r="HR29" s="19">
        <v>1.3979999999999999</v>
      </c>
      <c r="HS29" s="19">
        <v>9.66</v>
      </c>
      <c r="HT29" s="19">
        <v>7.1509999999999998</v>
      </c>
      <c r="HU29" s="20">
        <v>6.74</v>
      </c>
      <c r="HV29" s="19">
        <v>6.21</v>
      </c>
      <c r="HW29" s="19">
        <v>6.56</v>
      </c>
      <c r="HX29" s="19">
        <v>5.92</v>
      </c>
      <c r="HY29" s="19">
        <v>5.94</v>
      </c>
      <c r="HZ29" s="19">
        <v>3.71</v>
      </c>
      <c r="IA29" s="19">
        <v>6.54</v>
      </c>
      <c r="IB29" s="19">
        <v>5.74</v>
      </c>
      <c r="IC29" s="19">
        <v>6.44</v>
      </c>
      <c r="ID29" s="19">
        <v>6.05</v>
      </c>
      <c r="IE29" s="19">
        <v>6.25</v>
      </c>
      <c r="IF29" s="19">
        <v>6.26</v>
      </c>
      <c r="IG29" s="20">
        <v>6.94</v>
      </c>
      <c r="IH29" s="19">
        <v>5.93</v>
      </c>
      <c r="II29" s="19">
        <v>5.580842444</v>
      </c>
      <c r="IJ29" s="19">
        <v>8.3209999999999997</v>
      </c>
      <c r="IK29" s="19">
        <v>6.1080000000000005</v>
      </c>
      <c r="IL29" s="19">
        <v>5.3769999999999998</v>
      </c>
      <c r="IM29" s="19">
        <v>4.9289999999999994</v>
      </c>
      <c r="IN29" s="19">
        <v>4.8387553699999994</v>
      </c>
      <c r="IO29" s="19">
        <v>3.3530000000000002</v>
      </c>
      <c r="IP29" s="19">
        <v>2.9169999999999998</v>
      </c>
      <c r="IQ29" s="19">
        <v>5.2060000000000004</v>
      </c>
      <c r="IR29" s="19">
        <v>5.8069999999999995</v>
      </c>
      <c r="IS29" s="20">
        <v>6</v>
      </c>
    </row>
    <row r="30" spans="1:253" ht="24" thickBot="1">
      <c r="A30" s="21" t="s">
        <v>49</v>
      </c>
      <c r="B30" s="22">
        <v>0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0</v>
      </c>
      <c r="I30" s="22">
        <v>0</v>
      </c>
      <c r="J30" s="22">
        <v>0</v>
      </c>
      <c r="K30" s="22">
        <v>0</v>
      </c>
      <c r="L30" s="22">
        <v>0</v>
      </c>
      <c r="M30" s="23">
        <v>0</v>
      </c>
      <c r="N30" s="22">
        <v>0</v>
      </c>
      <c r="O30" s="22">
        <v>0</v>
      </c>
      <c r="P30" s="22">
        <v>0</v>
      </c>
      <c r="Q30" s="22">
        <v>0</v>
      </c>
      <c r="R30" s="22">
        <v>0</v>
      </c>
      <c r="S30" s="22">
        <v>0</v>
      </c>
      <c r="T30" s="22">
        <v>0</v>
      </c>
      <c r="U30" s="22">
        <v>0</v>
      </c>
      <c r="V30" s="22">
        <v>0</v>
      </c>
      <c r="W30" s="22">
        <v>0</v>
      </c>
      <c r="X30" s="22">
        <v>0</v>
      </c>
      <c r="Y30" s="23">
        <v>0</v>
      </c>
      <c r="Z30" s="22">
        <v>0</v>
      </c>
      <c r="AA30" s="22">
        <v>0</v>
      </c>
      <c r="AB30" s="22">
        <v>0</v>
      </c>
      <c r="AC30" s="22">
        <v>0</v>
      </c>
      <c r="AD30" s="22">
        <v>0</v>
      </c>
      <c r="AE30" s="22">
        <v>0</v>
      </c>
      <c r="AF30" s="22">
        <v>0</v>
      </c>
      <c r="AG30" s="22">
        <v>0</v>
      </c>
      <c r="AH30" s="22">
        <v>0</v>
      </c>
      <c r="AI30" s="22">
        <v>0</v>
      </c>
      <c r="AJ30" s="22">
        <v>0</v>
      </c>
      <c r="AK30" s="23">
        <v>0</v>
      </c>
      <c r="AL30" s="22">
        <v>0</v>
      </c>
      <c r="AM30" s="22">
        <v>0</v>
      </c>
      <c r="AN30" s="22">
        <v>0</v>
      </c>
      <c r="AO30" s="22">
        <v>0</v>
      </c>
      <c r="AP30" s="22">
        <v>0</v>
      </c>
      <c r="AQ30" s="22">
        <v>0</v>
      </c>
      <c r="AR30" s="22">
        <v>0</v>
      </c>
      <c r="AS30" s="22">
        <v>0</v>
      </c>
      <c r="AT30" s="22">
        <v>0</v>
      </c>
      <c r="AU30" s="22">
        <v>0</v>
      </c>
      <c r="AV30" s="22">
        <v>0</v>
      </c>
      <c r="AW30" s="23">
        <v>0</v>
      </c>
      <c r="AX30" s="22">
        <v>0</v>
      </c>
      <c r="AY30" s="22">
        <v>0</v>
      </c>
      <c r="AZ30" s="22">
        <v>0</v>
      </c>
      <c r="BA30" s="22">
        <v>0</v>
      </c>
      <c r="BB30" s="22">
        <v>0</v>
      </c>
      <c r="BC30" s="22">
        <v>0</v>
      </c>
      <c r="BD30" s="22">
        <v>0</v>
      </c>
      <c r="BE30" s="22">
        <v>0</v>
      </c>
      <c r="BF30" s="22">
        <v>0</v>
      </c>
      <c r="BG30" s="22">
        <v>0</v>
      </c>
      <c r="BH30" s="22">
        <v>0</v>
      </c>
      <c r="BI30" s="23">
        <v>0</v>
      </c>
      <c r="BJ30" s="22">
        <v>0</v>
      </c>
      <c r="BK30" s="22">
        <v>0</v>
      </c>
      <c r="BL30" s="22">
        <v>0</v>
      </c>
      <c r="BM30" s="22">
        <v>0</v>
      </c>
      <c r="BN30" s="22">
        <v>0</v>
      </c>
      <c r="BO30" s="22">
        <v>0</v>
      </c>
      <c r="BP30" s="22">
        <v>0</v>
      </c>
      <c r="BQ30" s="22">
        <v>0</v>
      </c>
      <c r="BR30" s="22">
        <v>0</v>
      </c>
      <c r="BS30" s="22">
        <v>0</v>
      </c>
      <c r="BT30" s="22">
        <v>0</v>
      </c>
      <c r="BU30" s="23">
        <v>0</v>
      </c>
      <c r="BV30" s="22">
        <v>0</v>
      </c>
      <c r="BW30" s="22">
        <v>0</v>
      </c>
      <c r="BX30" s="22">
        <v>0</v>
      </c>
      <c r="BY30" s="22">
        <v>0</v>
      </c>
      <c r="BZ30" s="22">
        <v>0</v>
      </c>
      <c r="CA30" s="22">
        <v>0</v>
      </c>
      <c r="CB30" s="22">
        <v>0</v>
      </c>
      <c r="CC30" s="22">
        <v>0</v>
      </c>
      <c r="CD30" s="22">
        <v>0</v>
      </c>
      <c r="CE30" s="22">
        <v>0</v>
      </c>
      <c r="CF30" s="22">
        <v>0</v>
      </c>
      <c r="CG30" s="23">
        <v>0</v>
      </c>
      <c r="CH30" s="22">
        <v>0.98</v>
      </c>
      <c r="CI30" s="22">
        <v>0.8</v>
      </c>
      <c r="CJ30" s="22">
        <v>0.4</v>
      </c>
      <c r="CK30" s="22">
        <v>1.04</v>
      </c>
      <c r="CL30" s="22">
        <v>0.86</v>
      </c>
      <c r="CM30" s="22">
        <v>1.19</v>
      </c>
      <c r="CN30" s="22">
        <v>0.94</v>
      </c>
      <c r="CO30" s="22">
        <v>0.74</v>
      </c>
      <c r="CP30" s="22">
        <v>0.63</v>
      </c>
      <c r="CQ30" s="22">
        <v>0.84</v>
      </c>
      <c r="CR30" s="22">
        <v>0.81</v>
      </c>
      <c r="CS30" s="23">
        <v>1.37</v>
      </c>
      <c r="CT30" s="22">
        <v>0</v>
      </c>
      <c r="CU30" s="22">
        <v>7.5</v>
      </c>
      <c r="CV30" s="22">
        <v>16.2</v>
      </c>
      <c r="CW30" s="22">
        <v>17.3</v>
      </c>
      <c r="CX30" s="22">
        <v>17.600000000000001</v>
      </c>
      <c r="CY30" s="22">
        <v>17.8</v>
      </c>
      <c r="CZ30" s="22">
        <v>16.5</v>
      </c>
      <c r="DA30" s="22">
        <v>14.4</v>
      </c>
      <c r="DB30" s="22">
        <v>15.2</v>
      </c>
      <c r="DC30" s="22">
        <v>13.1</v>
      </c>
      <c r="DD30" s="22">
        <v>13.6</v>
      </c>
      <c r="DE30" s="23">
        <v>13.8</v>
      </c>
      <c r="DF30" s="22">
        <v>12.3</v>
      </c>
      <c r="DG30" s="22">
        <v>18.3</v>
      </c>
      <c r="DH30" s="22">
        <v>15.7</v>
      </c>
      <c r="DI30" s="22">
        <v>17.2</v>
      </c>
      <c r="DJ30" s="22">
        <v>19.899999999999999</v>
      </c>
      <c r="DK30" s="22">
        <v>17.100000000000001</v>
      </c>
      <c r="DL30" s="22">
        <v>16.5</v>
      </c>
      <c r="DM30" s="22">
        <v>14.5</v>
      </c>
      <c r="DN30" s="22">
        <v>15.6</v>
      </c>
      <c r="DO30" s="22">
        <v>13.6</v>
      </c>
      <c r="DP30" s="22">
        <v>15.7</v>
      </c>
      <c r="DQ30" s="23">
        <v>14.6</v>
      </c>
      <c r="DR30" s="22">
        <v>13.97</v>
      </c>
      <c r="DS30" s="22">
        <v>15.46</v>
      </c>
      <c r="DT30" s="22">
        <v>16.350000000000001</v>
      </c>
      <c r="DU30" s="22">
        <v>19.59</v>
      </c>
      <c r="DV30" s="22">
        <v>23.19</v>
      </c>
      <c r="DW30" s="22">
        <v>22.86</v>
      </c>
      <c r="DX30" s="22">
        <v>22.66</v>
      </c>
      <c r="DY30" s="22">
        <v>17.760000000000002</v>
      </c>
      <c r="DZ30" s="22">
        <v>16.61</v>
      </c>
      <c r="EA30" s="22">
        <v>15.56</v>
      </c>
      <c r="EB30" s="22">
        <v>17.79</v>
      </c>
      <c r="EC30" s="23">
        <v>15.98</v>
      </c>
      <c r="ED30" s="22">
        <v>17.239999999999998</v>
      </c>
      <c r="EE30" s="22">
        <v>18.420000000000002</v>
      </c>
      <c r="EF30" s="22">
        <v>21.43</v>
      </c>
      <c r="EG30" s="22">
        <v>24.5</v>
      </c>
      <c r="EH30" s="22">
        <v>27.28</v>
      </c>
      <c r="EI30" s="22">
        <v>24.56</v>
      </c>
      <c r="EJ30" s="22">
        <v>20.81</v>
      </c>
      <c r="EK30" s="22">
        <v>18.440000000000001</v>
      </c>
      <c r="EL30" s="22">
        <v>18.21</v>
      </c>
      <c r="EM30" s="22">
        <v>17.809999999999999</v>
      </c>
      <c r="EN30" s="22">
        <v>19.36</v>
      </c>
      <c r="EO30" s="23">
        <v>17.760000000000002</v>
      </c>
      <c r="EP30" s="22">
        <v>17.95</v>
      </c>
      <c r="EQ30" s="22">
        <v>18.66</v>
      </c>
      <c r="ER30" s="22">
        <v>22.01</v>
      </c>
      <c r="ES30" s="22">
        <v>27.96</v>
      </c>
      <c r="ET30" s="22">
        <v>31.5</v>
      </c>
      <c r="EU30" s="22">
        <v>25.82</v>
      </c>
      <c r="EV30" s="22">
        <v>23.35</v>
      </c>
      <c r="EW30" s="22">
        <v>19.73</v>
      </c>
      <c r="EX30" s="22">
        <v>20.41</v>
      </c>
      <c r="EY30" s="22">
        <v>18.62</v>
      </c>
      <c r="EZ30" s="22">
        <v>20.349999999999937</v>
      </c>
      <c r="FA30" s="23">
        <v>21.77</v>
      </c>
      <c r="FB30" s="22">
        <v>19.243750370000001</v>
      </c>
      <c r="FC30" s="22">
        <v>21.15427446</v>
      </c>
      <c r="FD30" s="22">
        <v>24.130155350000003</v>
      </c>
      <c r="FE30" s="22">
        <v>31.32811315</v>
      </c>
      <c r="FF30" s="22">
        <v>34.347013880000006</v>
      </c>
      <c r="FG30" s="22">
        <v>31.52317437</v>
      </c>
      <c r="FH30" s="22">
        <v>25.517350190000002</v>
      </c>
      <c r="FI30" s="22">
        <v>20.047109690000003</v>
      </c>
      <c r="FJ30" s="22">
        <v>21.426926229999999</v>
      </c>
      <c r="FK30" s="22">
        <v>21.62541281</v>
      </c>
      <c r="FL30" s="22">
        <v>23.33617409</v>
      </c>
      <c r="FM30" s="23">
        <v>25.12166702</v>
      </c>
      <c r="FN30" s="22">
        <v>19.649999999999999</v>
      </c>
      <c r="FO30" s="22">
        <v>21.09</v>
      </c>
      <c r="FP30" s="22">
        <v>28.58</v>
      </c>
      <c r="FQ30" s="22">
        <v>36.869999999999997</v>
      </c>
      <c r="FR30" s="22">
        <v>38.76</v>
      </c>
      <c r="FS30" s="22">
        <v>35.86</v>
      </c>
      <c r="FT30" s="22">
        <v>27.73</v>
      </c>
      <c r="FU30" s="22">
        <v>24.91</v>
      </c>
      <c r="FV30" s="22">
        <v>25.19</v>
      </c>
      <c r="FW30" s="22">
        <v>23.41</v>
      </c>
      <c r="FX30" s="22">
        <v>24.88</v>
      </c>
      <c r="FY30" s="23">
        <v>24.76</v>
      </c>
      <c r="FZ30" s="22">
        <v>22.799290629999998</v>
      </c>
      <c r="GA30" s="22">
        <v>26.599384449999999</v>
      </c>
      <c r="GB30" s="22">
        <v>31.110125190000002</v>
      </c>
      <c r="GC30" s="22">
        <v>35.806486140000004</v>
      </c>
      <c r="GD30" s="22">
        <v>42.499876110000002</v>
      </c>
      <c r="GE30" s="22">
        <v>37.724747170000001</v>
      </c>
      <c r="GF30" s="22">
        <v>31.008741100000002</v>
      </c>
      <c r="GG30" s="22">
        <v>32.290928749999999</v>
      </c>
      <c r="GH30" s="22">
        <v>27.588306960000001</v>
      </c>
      <c r="GI30" s="22">
        <v>26.75821783</v>
      </c>
      <c r="GJ30" s="22">
        <v>29.22209054</v>
      </c>
      <c r="GK30" s="23">
        <v>28.69600355</v>
      </c>
      <c r="GL30" s="22">
        <v>25.442194010000001</v>
      </c>
      <c r="GM30" s="22">
        <v>28.549049249999999</v>
      </c>
      <c r="GN30" s="22">
        <v>34.676957020000003</v>
      </c>
      <c r="GO30" s="22">
        <v>42.842369579999996</v>
      </c>
      <c r="GP30" s="22">
        <v>53.271088829999997</v>
      </c>
      <c r="GQ30" s="22">
        <v>46.283506299999999</v>
      </c>
      <c r="GR30" s="22">
        <v>39.591409890000001</v>
      </c>
      <c r="GS30" s="22">
        <v>32.234066079999998</v>
      </c>
      <c r="GT30" s="22">
        <v>31.040880120000001</v>
      </c>
      <c r="GU30" s="22">
        <v>28.806611190000002</v>
      </c>
      <c r="GV30" s="22">
        <v>32.36</v>
      </c>
      <c r="GW30" s="23">
        <v>29.82</v>
      </c>
      <c r="GX30" s="22">
        <v>29.190814199999998</v>
      </c>
      <c r="GY30" s="22">
        <v>29.779636309999997</v>
      </c>
      <c r="GZ30" s="22">
        <v>39.171533590000003</v>
      </c>
      <c r="HA30" s="22">
        <v>47.924921600000005</v>
      </c>
      <c r="HB30" s="22">
        <v>54.282814139999999</v>
      </c>
      <c r="HC30" s="22">
        <v>47.24946276</v>
      </c>
      <c r="HD30" s="22">
        <v>41.353167929999998</v>
      </c>
      <c r="HE30" s="22">
        <v>33.427381740000001</v>
      </c>
      <c r="HF30" s="22">
        <v>30.016980069999999</v>
      </c>
      <c r="HG30" s="22">
        <v>31.003918070000001</v>
      </c>
      <c r="HH30" s="22">
        <v>31.560093039999998</v>
      </c>
      <c r="HI30" s="23">
        <v>32.061508719999999</v>
      </c>
      <c r="HJ30" s="22">
        <v>31.604829930000001</v>
      </c>
      <c r="HK30" s="22">
        <v>31.99</v>
      </c>
      <c r="HL30" s="22">
        <v>43.4</v>
      </c>
      <c r="HM30" s="22">
        <v>52.963999999999999</v>
      </c>
      <c r="HN30" s="22">
        <v>58.094999999999999</v>
      </c>
      <c r="HO30" s="22">
        <v>53.65</v>
      </c>
      <c r="HP30" s="22">
        <v>45.33</v>
      </c>
      <c r="HQ30" s="22">
        <v>33.47</v>
      </c>
      <c r="HR30" s="22">
        <v>35.265000000000001</v>
      </c>
      <c r="HS30" s="22">
        <v>33.159999999999997</v>
      </c>
      <c r="HT30" s="22">
        <v>36.222000000000001</v>
      </c>
      <c r="HU30" s="23">
        <v>35.11</v>
      </c>
      <c r="HV30" s="22">
        <v>29</v>
      </c>
      <c r="HW30" s="22">
        <v>31.22</v>
      </c>
      <c r="HX30" s="22">
        <v>38.25</v>
      </c>
      <c r="HY30" s="22">
        <v>40.409999999999997</v>
      </c>
      <c r="HZ30" s="22">
        <v>49.83</v>
      </c>
      <c r="IA30" s="22">
        <v>44.26</v>
      </c>
      <c r="IB30" s="22">
        <v>38.520000000000003</v>
      </c>
      <c r="IC30" s="22">
        <v>31.29</v>
      </c>
      <c r="ID30" s="22">
        <v>33.35</v>
      </c>
      <c r="IE30" s="22">
        <v>28.3</v>
      </c>
      <c r="IF30" s="22">
        <v>31.55</v>
      </c>
      <c r="IG30" s="23">
        <v>32.21</v>
      </c>
      <c r="IH30" s="22">
        <v>29.47</v>
      </c>
      <c r="II30" s="22">
        <v>32.857567000000003</v>
      </c>
      <c r="IJ30" s="22">
        <v>42.244999999999997</v>
      </c>
      <c r="IK30" s="22">
        <v>45.466999999999999</v>
      </c>
      <c r="IL30" s="22">
        <v>60.271000000000001</v>
      </c>
      <c r="IM30" s="22">
        <v>49.768000000000001</v>
      </c>
      <c r="IN30" s="22">
        <v>39.515894500000002</v>
      </c>
      <c r="IO30" s="22">
        <v>30.138000000000002</v>
      </c>
      <c r="IP30" s="22">
        <v>31.051000000000002</v>
      </c>
      <c r="IQ30" s="22">
        <v>29.683</v>
      </c>
      <c r="IR30" s="22">
        <v>31.48</v>
      </c>
      <c r="IS30" s="23">
        <v>30.507000000000001</v>
      </c>
    </row>
    <row r="31" spans="1:253" ht="24" thickBot="1">
      <c r="A31" s="18" t="s">
        <v>50</v>
      </c>
      <c r="B31" s="19">
        <v>0</v>
      </c>
      <c r="C31" s="19">
        <v>0</v>
      </c>
      <c r="D31" s="19">
        <v>0</v>
      </c>
      <c r="E31" s="19">
        <v>0</v>
      </c>
      <c r="F31" s="19">
        <v>0</v>
      </c>
      <c r="G31" s="19">
        <v>0</v>
      </c>
      <c r="H31" s="19">
        <v>0</v>
      </c>
      <c r="I31" s="19">
        <v>0</v>
      </c>
      <c r="J31" s="19">
        <v>0</v>
      </c>
      <c r="K31" s="19">
        <v>0</v>
      </c>
      <c r="L31" s="19">
        <v>0</v>
      </c>
      <c r="M31" s="20">
        <v>0</v>
      </c>
      <c r="N31" s="19">
        <v>0</v>
      </c>
      <c r="O31" s="19">
        <v>0</v>
      </c>
      <c r="P31" s="19">
        <v>0</v>
      </c>
      <c r="Q31" s="19">
        <v>0</v>
      </c>
      <c r="R31" s="19">
        <v>0</v>
      </c>
      <c r="S31" s="19">
        <v>0</v>
      </c>
      <c r="T31" s="19">
        <v>0</v>
      </c>
      <c r="U31" s="19">
        <v>0</v>
      </c>
      <c r="V31" s="19">
        <v>0</v>
      </c>
      <c r="W31" s="19">
        <v>0</v>
      </c>
      <c r="X31" s="19">
        <v>0</v>
      </c>
      <c r="Y31" s="20">
        <v>0</v>
      </c>
      <c r="Z31" s="19">
        <v>0</v>
      </c>
      <c r="AA31" s="19">
        <v>0</v>
      </c>
      <c r="AB31" s="19">
        <v>0</v>
      </c>
      <c r="AC31" s="19">
        <v>0.1</v>
      </c>
      <c r="AD31" s="19">
        <v>3.7</v>
      </c>
      <c r="AE31" s="19">
        <v>3.3</v>
      </c>
      <c r="AF31" s="19">
        <v>5.0999999999999996</v>
      </c>
      <c r="AG31" s="19">
        <v>3.1</v>
      </c>
      <c r="AH31" s="19">
        <v>4.8</v>
      </c>
      <c r="AI31" s="19">
        <v>4.8</v>
      </c>
      <c r="AJ31" s="19">
        <v>4</v>
      </c>
      <c r="AK31" s="20">
        <v>8.6999999999999993</v>
      </c>
      <c r="AL31" s="19">
        <v>3.6</v>
      </c>
      <c r="AM31" s="19">
        <v>5.5</v>
      </c>
      <c r="AN31" s="19">
        <v>4.5</v>
      </c>
      <c r="AO31" s="19">
        <v>4.8</v>
      </c>
      <c r="AP31" s="19">
        <v>3.7</v>
      </c>
      <c r="AQ31" s="19">
        <v>5.6</v>
      </c>
      <c r="AR31" s="19">
        <v>5.5</v>
      </c>
      <c r="AS31" s="19">
        <v>5.2</v>
      </c>
      <c r="AT31" s="19">
        <v>3.4</v>
      </c>
      <c r="AU31" s="19">
        <v>5</v>
      </c>
      <c r="AV31" s="19">
        <v>3.8</v>
      </c>
      <c r="AW31" s="20">
        <v>5.3</v>
      </c>
      <c r="AX31" s="19">
        <v>4.5999999999999996</v>
      </c>
      <c r="AY31" s="19">
        <v>6.6</v>
      </c>
      <c r="AZ31" s="19">
        <v>4.8</v>
      </c>
      <c r="BA31" s="19">
        <v>5.0999999999999996</v>
      </c>
      <c r="BB31" s="19">
        <v>5.5</v>
      </c>
      <c r="BC31" s="19">
        <v>5.3</v>
      </c>
      <c r="BD31" s="19">
        <v>5.5</v>
      </c>
      <c r="BE31" s="19">
        <v>5.2</v>
      </c>
      <c r="BF31" s="19">
        <v>5.4</v>
      </c>
      <c r="BG31" s="19">
        <v>5.5</v>
      </c>
      <c r="BH31" s="19">
        <v>5.5</v>
      </c>
      <c r="BI31" s="20">
        <v>5.0999999999999996</v>
      </c>
      <c r="BJ31" s="19">
        <v>4.5999999999999996</v>
      </c>
      <c r="BK31" s="19">
        <v>7.1</v>
      </c>
      <c r="BL31" s="19">
        <v>5.4</v>
      </c>
      <c r="BM31" s="19">
        <v>4.9000000000000004</v>
      </c>
      <c r="BN31" s="19">
        <v>4.7</v>
      </c>
      <c r="BO31" s="19">
        <v>5.5</v>
      </c>
      <c r="BP31" s="19">
        <v>6.8</v>
      </c>
      <c r="BQ31" s="19">
        <v>5.4</v>
      </c>
      <c r="BR31" s="19">
        <v>6.4</v>
      </c>
      <c r="BS31" s="19">
        <v>5.4</v>
      </c>
      <c r="BT31" s="19">
        <v>5.6</v>
      </c>
      <c r="BU31" s="20">
        <v>6.7</v>
      </c>
      <c r="BV31" s="19">
        <v>5.62</v>
      </c>
      <c r="BW31" s="19">
        <v>7.76</v>
      </c>
      <c r="BX31" s="19">
        <v>6.35</v>
      </c>
      <c r="BY31" s="19">
        <v>6.78</v>
      </c>
      <c r="BZ31" s="19">
        <v>5.89</v>
      </c>
      <c r="CA31" s="19">
        <v>5.65</v>
      </c>
      <c r="CB31" s="19">
        <v>7.63</v>
      </c>
      <c r="CC31" s="19">
        <v>4.99</v>
      </c>
      <c r="CD31" s="19">
        <v>6.28</v>
      </c>
      <c r="CE31" s="19">
        <v>4.68</v>
      </c>
      <c r="CF31" s="19">
        <v>6.3</v>
      </c>
      <c r="CG31" s="20">
        <v>6.6</v>
      </c>
      <c r="CH31" s="19">
        <v>7.01</v>
      </c>
      <c r="CI31" s="19">
        <v>6.47</v>
      </c>
      <c r="CJ31" s="19">
        <v>6.7</v>
      </c>
      <c r="CK31" s="19">
        <v>6.12</v>
      </c>
      <c r="CL31" s="19">
        <v>6.26</v>
      </c>
      <c r="CM31" s="19">
        <v>5.95</v>
      </c>
      <c r="CN31" s="19">
        <v>7.99</v>
      </c>
      <c r="CO31" s="19">
        <v>7.76</v>
      </c>
      <c r="CP31" s="19">
        <v>8.16</v>
      </c>
      <c r="CQ31" s="19">
        <v>9.0500000000000007</v>
      </c>
      <c r="CR31" s="19">
        <v>9.6199999999999992</v>
      </c>
      <c r="CS31" s="20">
        <v>9.89</v>
      </c>
      <c r="CT31" s="19">
        <v>10.7</v>
      </c>
      <c r="CU31" s="19">
        <v>10.4</v>
      </c>
      <c r="CV31" s="19">
        <v>8.1</v>
      </c>
      <c r="CW31" s="19">
        <v>9</v>
      </c>
      <c r="CX31" s="19">
        <v>7.2</v>
      </c>
      <c r="CY31" s="19">
        <v>14.5</v>
      </c>
      <c r="CZ31" s="19">
        <v>9.6</v>
      </c>
      <c r="DA31" s="19">
        <v>6.3</v>
      </c>
      <c r="DB31" s="19">
        <v>8.1999999999999993</v>
      </c>
      <c r="DC31" s="19">
        <v>5.9</v>
      </c>
      <c r="DD31" s="19">
        <v>6.8</v>
      </c>
      <c r="DE31" s="20">
        <v>6.5</v>
      </c>
      <c r="DF31" s="19">
        <v>8.6999999999999993</v>
      </c>
      <c r="DG31" s="19">
        <v>7</v>
      </c>
      <c r="DH31" s="19">
        <v>7.7</v>
      </c>
      <c r="DI31" s="19">
        <v>7</v>
      </c>
      <c r="DJ31" s="19">
        <v>7.3</v>
      </c>
      <c r="DK31" s="19">
        <v>6.8</v>
      </c>
      <c r="DL31" s="19">
        <v>7.5</v>
      </c>
      <c r="DM31" s="19">
        <v>6.1</v>
      </c>
      <c r="DN31" s="19">
        <v>8</v>
      </c>
      <c r="DO31" s="19">
        <v>5.8</v>
      </c>
      <c r="DP31" s="19">
        <v>7.3</v>
      </c>
      <c r="DQ31" s="20">
        <v>7.4</v>
      </c>
      <c r="DR31" s="19">
        <v>7.93</v>
      </c>
      <c r="DS31" s="19">
        <v>9.6199999999999992</v>
      </c>
      <c r="DT31" s="19">
        <v>8.92</v>
      </c>
      <c r="DU31" s="19">
        <v>7.69</v>
      </c>
      <c r="DV31" s="19">
        <v>8.74</v>
      </c>
      <c r="DW31" s="19">
        <v>10.210000000000001</v>
      </c>
      <c r="DX31" s="19">
        <v>9.31</v>
      </c>
      <c r="DY31" s="19">
        <v>8.34</v>
      </c>
      <c r="DZ31" s="19">
        <v>8.9</v>
      </c>
      <c r="EA31" s="19">
        <v>7.53</v>
      </c>
      <c r="EB31" s="19">
        <v>10.59</v>
      </c>
      <c r="EC31" s="20">
        <v>28.78</v>
      </c>
      <c r="ED31" s="19">
        <v>8.99</v>
      </c>
      <c r="EE31" s="19">
        <v>9.7799999999999994</v>
      </c>
      <c r="EF31" s="19">
        <v>9.44</v>
      </c>
      <c r="EG31" s="19">
        <v>8.35</v>
      </c>
      <c r="EH31" s="19">
        <v>8.76</v>
      </c>
      <c r="EI31" s="19">
        <v>9.26</v>
      </c>
      <c r="EJ31" s="19">
        <v>9.83</v>
      </c>
      <c r="EK31" s="19">
        <v>10.16</v>
      </c>
      <c r="EL31" s="19">
        <v>9.33</v>
      </c>
      <c r="EM31" s="19">
        <v>9.2100000000000009</v>
      </c>
      <c r="EN31" s="19">
        <v>7.96</v>
      </c>
      <c r="EO31" s="20">
        <v>11.37</v>
      </c>
      <c r="EP31" s="19">
        <v>10.32</v>
      </c>
      <c r="EQ31" s="19">
        <v>12.62</v>
      </c>
      <c r="ER31" s="19">
        <v>8.9</v>
      </c>
      <c r="ES31" s="19">
        <v>7.57</v>
      </c>
      <c r="ET31" s="19">
        <v>8.51</v>
      </c>
      <c r="EU31" s="19">
        <v>10.18</v>
      </c>
      <c r="EV31" s="19">
        <v>11.71</v>
      </c>
      <c r="EW31" s="19">
        <v>8.77</v>
      </c>
      <c r="EX31" s="19">
        <v>10.119999999999999</v>
      </c>
      <c r="EY31" s="19">
        <v>14.93</v>
      </c>
      <c r="EZ31" s="19">
        <v>10.99</v>
      </c>
      <c r="FA31" s="20">
        <v>11.03</v>
      </c>
      <c r="FB31" s="19">
        <v>11.78513873</v>
      </c>
      <c r="FC31" s="19">
        <v>13.447906039999999</v>
      </c>
      <c r="FD31" s="19">
        <v>13.165826939999999</v>
      </c>
      <c r="FE31" s="19">
        <v>11.085766449999999</v>
      </c>
      <c r="FF31" s="19">
        <v>12.91605187</v>
      </c>
      <c r="FG31" s="19">
        <v>12.7966303</v>
      </c>
      <c r="FH31" s="19">
        <v>12.65461837</v>
      </c>
      <c r="FI31" s="19">
        <v>11.1742651</v>
      </c>
      <c r="FJ31" s="19">
        <v>11.45924611</v>
      </c>
      <c r="FK31" s="19">
        <v>11.14611423</v>
      </c>
      <c r="FL31" s="19">
        <v>9.356792930000001</v>
      </c>
      <c r="FM31" s="20">
        <v>14.382273999999999</v>
      </c>
      <c r="FN31" s="19">
        <v>12.4</v>
      </c>
      <c r="FO31" s="19">
        <v>15.1</v>
      </c>
      <c r="FP31" s="19">
        <v>16.190000000000001</v>
      </c>
      <c r="FQ31" s="19">
        <v>11.27</v>
      </c>
      <c r="FR31" s="19">
        <v>15.17</v>
      </c>
      <c r="FS31" s="19">
        <v>15.23</v>
      </c>
      <c r="FT31" s="19">
        <v>15.8</v>
      </c>
      <c r="FU31" s="19">
        <v>11.27</v>
      </c>
      <c r="FV31" s="19">
        <v>11.37</v>
      </c>
      <c r="FW31" s="19">
        <v>12.25</v>
      </c>
      <c r="FX31" s="19">
        <v>12.66</v>
      </c>
      <c r="FY31" s="20">
        <v>18</v>
      </c>
      <c r="FZ31" s="19">
        <v>15.219047939999999</v>
      </c>
      <c r="GA31" s="19">
        <v>15.9338069</v>
      </c>
      <c r="GB31" s="19">
        <v>16.28859478</v>
      </c>
      <c r="GC31" s="19">
        <v>13.169889380000001</v>
      </c>
      <c r="GD31" s="19">
        <v>12.777563170000001</v>
      </c>
      <c r="GE31" s="19">
        <v>13.63281199</v>
      </c>
      <c r="GF31" s="19">
        <v>17.05187368</v>
      </c>
      <c r="GG31" s="19">
        <v>15.003990369999999</v>
      </c>
      <c r="GH31" s="19">
        <v>13.07445701</v>
      </c>
      <c r="GI31" s="19">
        <v>14.684995410000001</v>
      </c>
      <c r="GJ31" s="19">
        <v>14.168386880000002</v>
      </c>
      <c r="GK31" s="20">
        <v>17.747255869999996</v>
      </c>
      <c r="GL31" s="19">
        <v>17.321651529999997</v>
      </c>
      <c r="GM31" s="19">
        <v>14.761485790000002</v>
      </c>
      <c r="GN31" s="19">
        <v>13.67419125</v>
      </c>
      <c r="GO31" s="19">
        <v>13.309856659999999</v>
      </c>
      <c r="GP31" s="19">
        <v>15.91451329</v>
      </c>
      <c r="GQ31" s="19">
        <v>16.275356460000001</v>
      </c>
      <c r="GR31" s="19">
        <v>18.198803810000001</v>
      </c>
      <c r="GS31" s="19">
        <v>15.289408740000001</v>
      </c>
      <c r="GT31" s="19">
        <v>14.413701750000001</v>
      </c>
      <c r="GU31" s="19">
        <v>13.796589340000001</v>
      </c>
      <c r="GV31" s="19">
        <v>13.45</v>
      </c>
      <c r="GW31" s="20">
        <v>18.11</v>
      </c>
      <c r="GX31" s="19">
        <v>14.281952559999999</v>
      </c>
      <c r="GY31" s="19">
        <v>14.76210854</v>
      </c>
      <c r="GZ31" s="19">
        <v>14.546570490000001</v>
      </c>
      <c r="HA31" s="19">
        <v>14.812304749999999</v>
      </c>
      <c r="HB31" s="19">
        <v>15.306147510000001</v>
      </c>
      <c r="HC31" s="19">
        <v>14.503362709999999</v>
      </c>
      <c r="HD31" s="19">
        <v>15.35178164</v>
      </c>
      <c r="HE31" s="19">
        <v>13.46719699</v>
      </c>
      <c r="HF31" s="19">
        <v>15.34236353</v>
      </c>
      <c r="HG31" s="19">
        <v>12.61455638</v>
      </c>
      <c r="HH31" s="19">
        <v>15.945497420000001</v>
      </c>
      <c r="HI31" s="20">
        <v>16.016255389999998</v>
      </c>
      <c r="HJ31" s="19">
        <v>12.933030110000001</v>
      </c>
      <c r="HK31" s="19">
        <v>12.497</v>
      </c>
      <c r="HL31" s="19">
        <v>13.91</v>
      </c>
      <c r="HM31" s="19">
        <v>11.337999999999999</v>
      </c>
      <c r="HN31" s="19">
        <v>11.385</v>
      </c>
      <c r="HO31" s="19">
        <v>12.1</v>
      </c>
      <c r="HP31" s="19">
        <v>15.64</v>
      </c>
      <c r="HQ31" s="19">
        <v>14.33</v>
      </c>
      <c r="HR31" s="19">
        <v>11.295</v>
      </c>
      <c r="HS31" s="19">
        <v>15.39</v>
      </c>
      <c r="HT31" s="19">
        <v>17.216999999999999</v>
      </c>
      <c r="HU31" s="20">
        <v>18.73</v>
      </c>
      <c r="HV31" s="19">
        <v>17.489999999999998</v>
      </c>
      <c r="HW31" s="19">
        <v>16.66</v>
      </c>
      <c r="HX31" s="19">
        <v>17.329999999999998</v>
      </c>
      <c r="HY31" s="19">
        <v>14.22</v>
      </c>
      <c r="HZ31" s="19">
        <v>13.42</v>
      </c>
      <c r="IA31" s="19">
        <v>15.08</v>
      </c>
      <c r="IB31" s="19">
        <v>11.27</v>
      </c>
      <c r="IC31" s="19">
        <v>15.5</v>
      </c>
      <c r="ID31" s="19">
        <v>13.05</v>
      </c>
      <c r="IE31" s="19">
        <v>15.15</v>
      </c>
      <c r="IF31" s="19">
        <v>16.52</v>
      </c>
      <c r="IG31" s="20">
        <v>17.03</v>
      </c>
      <c r="IH31" s="19">
        <v>16.670000000000002</v>
      </c>
      <c r="II31" s="19">
        <v>16.2114668</v>
      </c>
      <c r="IJ31" s="19">
        <v>14.530999999999999</v>
      </c>
      <c r="IK31" s="19">
        <v>16.478000000000002</v>
      </c>
      <c r="IL31" s="19">
        <v>16.260000000000002</v>
      </c>
      <c r="IM31" s="19">
        <v>13.770999999999999</v>
      </c>
      <c r="IN31" s="19">
        <v>14.77799682</v>
      </c>
      <c r="IO31" s="19">
        <v>12.986000000000001</v>
      </c>
      <c r="IP31" s="19">
        <v>15.126000000000001</v>
      </c>
      <c r="IQ31" s="19">
        <v>17.961000000000002</v>
      </c>
      <c r="IR31" s="19">
        <v>16.463000000000001</v>
      </c>
      <c r="IS31" s="20">
        <v>18.989999999999998</v>
      </c>
    </row>
    <row r="32" spans="1:253" ht="24" thickBot="1">
      <c r="A32" s="21" t="s">
        <v>51</v>
      </c>
      <c r="B32" s="22">
        <v>0</v>
      </c>
      <c r="C32" s="22">
        <v>0</v>
      </c>
      <c r="D32" s="22">
        <v>0</v>
      </c>
      <c r="E32" s="22">
        <v>0</v>
      </c>
      <c r="F32" s="22">
        <v>0</v>
      </c>
      <c r="G32" s="22">
        <v>0</v>
      </c>
      <c r="H32" s="22">
        <v>0</v>
      </c>
      <c r="I32" s="22">
        <v>0</v>
      </c>
      <c r="J32" s="22">
        <v>0</v>
      </c>
      <c r="K32" s="22">
        <v>0</v>
      </c>
      <c r="L32" s="22">
        <v>0</v>
      </c>
      <c r="M32" s="23">
        <v>0</v>
      </c>
      <c r="N32" s="22">
        <v>0</v>
      </c>
      <c r="O32" s="22">
        <v>0</v>
      </c>
      <c r="P32" s="22">
        <v>0</v>
      </c>
      <c r="Q32" s="22">
        <v>0</v>
      </c>
      <c r="R32" s="22">
        <v>0</v>
      </c>
      <c r="S32" s="22">
        <v>0</v>
      </c>
      <c r="T32" s="22">
        <v>0</v>
      </c>
      <c r="U32" s="22">
        <v>0</v>
      </c>
      <c r="V32" s="22">
        <v>0</v>
      </c>
      <c r="W32" s="22">
        <v>0</v>
      </c>
      <c r="X32" s="22">
        <v>0</v>
      </c>
      <c r="Y32" s="23">
        <v>0</v>
      </c>
      <c r="Z32" s="22">
        <v>0</v>
      </c>
      <c r="AA32" s="22">
        <v>0</v>
      </c>
      <c r="AB32" s="22">
        <v>0</v>
      </c>
      <c r="AC32" s="22">
        <v>0</v>
      </c>
      <c r="AD32" s="22">
        <v>0</v>
      </c>
      <c r="AE32" s="22">
        <v>0.1</v>
      </c>
      <c r="AF32" s="22">
        <v>0.1</v>
      </c>
      <c r="AG32" s="22">
        <v>0.1</v>
      </c>
      <c r="AH32" s="22">
        <v>0.1</v>
      </c>
      <c r="AI32" s="22">
        <v>0.2</v>
      </c>
      <c r="AJ32" s="22">
        <v>0.2</v>
      </c>
      <c r="AK32" s="23">
        <v>0.1</v>
      </c>
      <c r="AL32" s="22">
        <v>0.1</v>
      </c>
      <c r="AM32" s="22">
        <v>0.2</v>
      </c>
      <c r="AN32" s="22">
        <v>0.2</v>
      </c>
      <c r="AO32" s="22">
        <v>0.1</v>
      </c>
      <c r="AP32" s="22">
        <v>0.1</v>
      </c>
      <c r="AQ32" s="22"/>
      <c r="AR32" s="22">
        <v>0.1</v>
      </c>
      <c r="AS32" s="22">
        <v>0.1</v>
      </c>
      <c r="AT32" s="22">
        <v>0.2</v>
      </c>
      <c r="AU32" s="22">
        <v>0.1</v>
      </c>
      <c r="AV32" s="22">
        <v>0.2</v>
      </c>
      <c r="AW32" s="23">
        <v>0.1</v>
      </c>
      <c r="AX32" s="22">
        <v>0</v>
      </c>
      <c r="AY32" s="22">
        <v>0.1</v>
      </c>
      <c r="AZ32" s="22">
        <v>0.1</v>
      </c>
      <c r="BA32" s="22">
        <v>0.1</v>
      </c>
      <c r="BB32" s="22">
        <v>0.1</v>
      </c>
      <c r="BC32" s="22">
        <v>0.5</v>
      </c>
      <c r="BD32" s="22">
        <v>0.1</v>
      </c>
      <c r="BE32" s="22"/>
      <c r="BF32" s="22">
        <v>0.3</v>
      </c>
      <c r="BG32" s="22">
        <v>0.2</v>
      </c>
      <c r="BH32" s="22">
        <v>0.1</v>
      </c>
      <c r="BI32" s="23">
        <v>0.2</v>
      </c>
      <c r="BJ32" s="22">
        <v>0</v>
      </c>
      <c r="BK32" s="22">
        <v>0</v>
      </c>
      <c r="BL32" s="22">
        <v>0</v>
      </c>
      <c r="BM32" s="22">
        <v>0</v>
      </c>
      <c r="BN32" s="22">
        <v>0</v>
      </c>
      <c r="BO32" s="22">
        <v>0</v>
      </c>
      <c r="BP32" s="22">
        <v>0</v>
      </c>
      <c r="BQ32" s="22">
        <v>0</v>
      </c>
      <c r="BR32" s="22">
        <v>0</v>
      </c>
      <c r="BS32" s="22">
        <v>0</v>
      </c>
      <c r="BT32" s="22">
        <v>0</v>
      </c>
      <c r="BU32" s="23">
        <v>0</v>
      </c>
      <c r="BV32" s="22">
        <v>0.12</v>
      </c>
      <c r="BW32" s="22">
        <v>0.23</v>
      </c>
      <c r="BX32" s="22">
        <v>0.18</v>
      </c>
      <c r="BY32" s="22">
        <v>0.15</v>
      </c>
      <c r="BZ32" s="22">
        <v>0.1</v>
      </c>
      <c r="CA32" s="22">
        <v>0.11</v>
      </c>
      <c r="CB32" s="22">
        <v>0.12</v>
      </c>
      <c r="CC32" s="22">
        <v>0.08</v>
      </c>
      <c r="CD32" s="22">
        <v>0.09</v>
      </c>
      <c r="CE32" s="22">
        <v>0.23</v>
      </c>
      <c r="CF32" s="22">
        <v>0.21</v>
      </c>
      <c r="CG32" s="23">
        <v>0.1</v>
      </c>
      <c r="CH32" s="22">
        <v>0.1</v>
      </c>
      <c r="CI32" s="22">
        <v>0.3</v>
      </c>
      <c r="CJ32" s="22">
        <v>0.4</v>
      </c>
      <c r="CK32" s="22">
        <v>0.2</v>
      </c>
      <c r="CL32" s="22">
        <v>0.1</v>
      </c>
      <c r="CM32" s="22">
        <v>0.1</v>
      </c>
      <c r="CN32" s="22">
        <v>0.1</v>
      </c>
      <c r="CO32" s="22">
        <v>0.2</v>
      </c>
      <c r="CP32" s="22">
        <v>0.6</v>
      </c>
      <c r="CQ32" s="22">
        <v>1.8</v>
      </c>
      <c r="CR32" s="22">
        <v>1.2</v>
      </c>
      <c r="CS32" s="23">
        <v>2.2999999999999998</v>
      </c>
      <c r="CT32" s="22">
        <v>1</v>
      </c>
      <c r="CU32" s="22">
        <v>1.3</v>
      </c>
      <c r="CV32" s="22">
        <v>1</v>
      </c>
      <c r="CW32" s="22">
        <v>0.3</v>
      </c>
      <c r="CX32" s="22">
        <v>0.1</v>
      </c>
      <c r="CY32" s="22">
        <v>1.5</v>
      </c>
      <c r="CZ32" s="22">
        <v>0.3</v>
      </c>
      <c r="DA32" s="22">
        <v>0.1</v>
      </c>
      <c r="DB32" s="22">
        <v>1.2</v>
      </c>
      <c r="DC32" s="22">
        <v>0.9</v>
      </c>
      <c r="DD32" s="22">
        <v>2.6</v>
      </c>
      <c r="DE32" s="23">
        <v>0.9</v>
      </c>
      <c r="DF32" s="22">
        <v>0.2</v>
      </c>
      <c r="DG32" s="22">
        <v>0.3</v>
      </c>
      <c r="DH32" s="22">
        <v>0.4</v>
      </c>
      <c r="DI32" s="22">
        <v>0.2</v>
      </c>
      <c r="DJ32" s="22">
        <v>0.7</v>
      </c>
      <c r="DK32" s="22">
        <v>0.4</v>
      </c>
      <c r="DL32" s="22">
        <v>1</v>
      </c>
      <c r="DM32" s="22">
        <v>1.2</v>
      </c>
      <c r="DN32" s="22">
        <v>0.3</v>
      </c>
      <c r="DO32" s="22">
        <v>0.5</v>
      </c>
      <c r="DP32" s="22">
        <v>0.7</v>
      </c>
      <c r="DQ32" s="23">
        <v>0.3</v>
      </c>
      <c r="DR32" s="22">
        <v>0.59</v>
      </c>
      <c r="DS32" s="22">
        <v>1.71</v>
      </c>
      <c r="DT32" s="22">
        <v>1.54</v>
      </c>
      <c r="DU32" s="22">
        <v>0.73</v>
      </c>
      <c r="DV32" s="22">
        <v>1.35</v>
      </c>
      <c r="DW32" s="22">
        <v>0.81</v>
      </c>
      <c r="DX32" s="22">
        <v>0.77</v>
      </c>
      <c r="DY32" s="22">
        <v>0.59</v>
      </c>
      <c r="DZ32" s="22">
        <v>0.66</v>
      </c>
      <c r="EA32" s="22">
        <v>0.79</v>
      </c>
      <c r="EB32" s="22">
        <v>0.92</v>
      </c>
      <c r="EC32" s="23">
        <v>0.72</v>
      </c>
      <c r="ED32" s="22">
        <v>0.9</v>
      </c>
      <c r="EE32" s="22">
        <v>1.06</v>
      </c>
      <c r="EF32" s="22">
        <v>2.2000000000000002</v>
      </c>
      <c r="EG32" s="22">
        <v>0.94</v>
      </c>
      <c r="EH32" s="22">
        <v>1.03</v>
      </c>
      <c r="EI32" s="22">
        <v>0.84</v>
      </c>
      <c r="EJ32" s="22">
        <v>1.02</v>
      </c>
      <c r="EK32" s="22">
        <v>1.56</v>
      </c>
      <c r="EL32" s="22">
        <v>2</v>
      </c>
      <c r="EM32" s="22">
        <v>1.07</v>
      </c>
      <c r="EN32" s="22">
        <v>1.01</v>
      </c>
      <c r="EO32" s="23">
        <v>0.61</v>
      </c>
      <c r="EP32" s="22">
        <v>0.86</v>
      </c>
      <c r="EQ32" s="22">
        <v>0.98</v>
      </c>
      <c r="ER32" s="22">
        <v>1</v>
      </c>
      <c r="ES32" s="22">
        <v>0.5</v>
      </c>
      <c r="ET32" s="22">
        <v>1.06</v>
      </c>
      <c r="EU32" s="22">
        <v>1.5</v>
      </c>
      <c r="EV32" s="22">
        <v>0.87999999999999901</v>
      </c>
      <c r="EW32" s="22">
        <v>1.4</v>
      </c>
      <c r="EX32" s="22">
        <v>2.42</v>
      </c>
      <c r="EY32" s="22">
        <v>2.29</v>
      </c>
      <c r="EZ32" s="22">
        <v>0.78</v>
      </c>
      <c r="FA32" s="23">
        <v>1.22</v>
      </c>
      <c r="FB32" s="22">
        <v>1.2062211700000001</v>
      </c>
      <c r="FC32" s="22">
        <v>1.76036456</v>
      </c>
      <c r="FD32" s="22">
        <v>3.05489525</v>
      </c>
      <c r="FE32" s="22">
        <v>1.2521153599999999</v>
      </c>
      <c r="FF32" s="22">
        <v>2.30699136</v>
      </c>
      <c r="FG32" s="22">
        <v>1.84200524</v>
      </c>
      <c r="FH32" s="22">
        <v>2.0420196599999998</v>
      </c>
      <c r="FI32" s="22">
        <v>1.3022791600000001</v>
      </c>
      <c r="FJ32" s="22">
        <v>1.5255952000000002</v>
      </c>
      <c r="FK32" s="22">
        <v>2.04602013</v>
      </c>
      <c r="FL32" s="22">
        <v>1.4234124899999998</v>
      </c>
      <c r="FM32" s="23">
        <v>2.5528404499999997</v>
      </c>
      <c r="FN32" s="22">
        <v>2.46</v>
      </c>
      <c r="FO32" s="22">
        <v>3.06</v>
      </c>
      <c r="FP32" s="22">
        <v>3.06</v>
      </c>
      <c r="FQ32" s="22">
        <v>2.2000000000000002</v>
      </c>
      <c r="FR32" s="22">
        <v>2.14</v>
      </c>
      <c r="FS32" s="22">
        <v>1.87</v>
      </c>
      <c r="FT32" s="22">
        <v>1.92</v>
      </c>
      <c r="FU32" s="22">
        <v>2.15</v>
      </c>
      <c r="FV32" s="22">
        <v>3.3</v>
      </c>
      <c r="FW32" s="22">
        <v>4.49</v>
      </c>
      <c r="FX32" s="22">
        <v>3.11</v>
      </c>
      <c r="FY32" s="23">
        <v>4.08</v>
      </c>
      <c r="FZ32" s="22">
        <v>2.0392416199999999</v>
      </c>
      <c r="GA32" s="22">
        <v>2.5897126300000002</v>
      </c>
      <c r="GB32" s="22">
        <v>2.8928733500000003</v>
      </c>
      <c r="GC32" s="22">
        <v>3.4921849200000001</v>
      </c>
      <c r="GD32" s="22">
        <v>3.60169425</v>
      </c>
      <c r="GE32" s="22">
        <v>3.60752834</v>
      </c>
      <c r="GF32" s="22">
        <v>3.0335480500000003</v>
      </c>
      <c r="GG32" s="22">
        <v>3.0305107800000002</v>
      </c>
      <c r="GH32" s="22">
        <v>4.8293351500000004</v>
      </c>
      <c r="GI32" s="22">
        <v>3.3625372900000001</v>
      </c>
      <c r="GJ32" s="22">
        <v>3.0226380100000001</v>
      </c>
      <c r="GK32" s="23">
        <v>4.9926425900000009</v>
      </c>
      <c r="GL32" s="22">
        <v>2.9560107499999999</v>
      </c>
      <c r="GM32" s="22">
        <v>4.82562522</v>
      </c>
      <c r="GN32" s="22">
        <v>4.3744587099999999</v>
      </c>
      <c r="GO32" s="22">
        <v>3.2786020200000001</v>
      </c>
      <c r="GP32" s="22">
        <v>5.40151906</v>
      </c>
      <c r="GQ32" s="22">
        <v>3.4991516900000001</v>
      </c>
      <c r="GR32" s="22">
        <v>5.43777898</v>
      </c>
      <c r="GS32" s="22">
        <v>7.83749479</v>
      </c>
      <c r="GT32" s="22">
        <v>4.8628402399999997</v>
      </c>
      <c r="GU32" s="22">
        <v>4.9205169799999995</v>
      </c>
      <c r="GV32" s="22">
        <v>5.35</v>
      </c>
      <c r="GW32" s="23">
        <v>3.51</v>
      </c>
      <c r="GX32" s="22">
        <v>4.3571610499999993</v>
      </c>
      <c r="GY32" s="22">
        <v>6.55724296</v>
      </c>
      <c r="GZ32" s="22">
        <v>4.4046938400000002</v>
      </c>
      <c r="HA32" s="22">
        <v>5.1405006800000006</v>
      </c>
      <c r="HB32" s="22">
        <v>2.8195421199999999</v>
      </c>
      <c r="HC32" s="22">
        <v>6.2273723800000003</v>
      </c>
      <c r="HD32" s="22">
        <v>7.1932859100000002</v>
      </c>
      <c r="HE32" s="22">
        <v>6.8333552499999994</v>
      </c>
      <c r="HF32" s="22">
        <v>4.73110856</v>
      </c>
      <c r="HG32" s="22">
        <v>7.0646143700000001</v>
      </c>
      <c r="HH32" s="22">
        <v>6.5512448400000007</v>
      </c>
      <c r="HI32" s="23">
        <v>6.0655097600000003</v>
      </c>
      <c r="HJ32" s="22">
        <v>7.8450547900000007</v>
      </c>
      <c r="HK32" s="22">
        <v>6.8440000000000003</v>
      </c>
      <c r="HL32" s="22">
        <v>6.81</v>
      </c>
      <c r="HM32" s="22">
        <v>5.3410000000000002</v>
      </c>
      <c r="HN32" s="22">
        <v>4.2910000000000004</v>
      </c>
      <c r="HO32" s="22">
        <v>6.27</v>
      </c>
      <c r="HP32" s="22">
        <v>4.4400000000000004</v>
      </c>
      <c r="HQ32" s="22">
        <v>4.6900000000000004</v>
      </c>
      <c r="HR32" s="22">
        <v>4.4420000000000002</v>
      </c>
      <c r="HS32" s="22">
        <v>4.8899999999999997</v>
      </c>
      <c r="HT32" s="22">
        <v>3.4039999999999999</v>
      </c>
      <c r="HU32" s="23">
        <v>4.07</v>
      </c>
      <c r="HV32" s="22">
        <v>2.88</v>
      </c>
      <c r="HW32" s="22">
        <v>4.55</v>
      </c>
      <c r="HX32" s="22">
        <v>2.78</v>
      </c>
      <c r="HY32" s="22">
        <v>3.71</v>
      </c>
      <c r="HZ32" s="22">
        <v>2.72</v>
      </c>
      <c r="IA32" s="22">
        <v>4.2300000000000004</v>
      </c>
      <c r="IB32" s="22">
        <v>2.21</v>
      </c>
      <c r="IC32" s="22">
        <v>3.13</v>
      </c>
      <c r="ID32" s="22">
        <v>4.05</v>
      </c>
      <c r="IE32" s="22">
        <v>4.1500000000000004</v>
      </c>
      <c r="IF32" s="22">
        <v>3.64</v>
      </c>
      <c r="IG32" s="23">
        <v>5.31</v>
      </c>
      <c r="IH32" s="22">
        <v>4.54</v>
      </c>
      <c r="II32" s="22">
        <v>4.5415034800000003</v>
      </c>
      <c r="IJ32" s="22">
        <v>4.5030000000000001</v>
      </c>
      <c r="IK32" s="22">
        <v>4.2649999999999997</v>
      </c>
      <c r="IL32" s="22">
        <v>4.343</v>
      </c>
      <c r="IM32" s="22">
        <v>2.6019999999999999</v>
      </c>
      <c r="IN32" s="22">
        <v>1.32215762</v>
      </c>
      <c r="IO32" s="22">
        <v>2.931</v>
      </c>
      <c r="IP32" s="22">
        <v>3.1310000000000002</v>
      </c>
      <c r="IQ32" s="22">
        <v>2.2559999999999998</v>
      </c>
      <c r="IR32" s="22">
        <v>2.5919999999999996</v>
      </c>
      <c r="IS32" s="23">
        <v>2.3570000000000002</v>
      </c>
    </row>
    <row r="33" spans="1:253" ht="24" thickBot="1">
      <c r="A33" s="18" t="s">
        <v>52</v>
      </c>
      <c r="B33" s="19">
        <v>0</v>
      </c>
      <c r="C33" s="19">
        <v>0</v>
      </c>
      <c r="D33" s="19">
        <v>0</v>
      </c>
      <c r="E33" s="19">
        <v>0</v>
      </c>
      <c r="F33" s="19">
        <v>0</v>
      </c>
      <c r="G33" s="19">
        <v>0</v>
      </c>
      <c r="H33" s="19">
        <v>0</v>
      </c>
      <c r="I33" s="19">
        <v>0</v>
      </c>
      <c r="J33" s="19">
        <v>0</v>
      </c>
      <c r="K33" s="19">
        <v>0</v>
      </c>
      <c r="L33" s="19">
        <v>0</v>
      </c>
      <c r="M33" s="20">
        <v>0</v>
      </c>
      <c r="N33" s="19">
        <v>0</v>
      </c>
      <c r="O33" s="19">
        <v>0</v>
      </c>
      <c r="P33" s="19">
        <v>0</v>
      </c>
      <c r="Q33" s="19">
        <v>0</v>
      </c>
      <c r="R33" s="19">
        <v>0</v>
      </c>
      <c r="S33" s="19">
        <v>0</v>
      </c>
      <c r="T33" s="19">
        <v>0</v>
      </c>
      <c r="U33" s="19">
        <v>0</v>
      </c>
      <c r="V33" s="19">
        <v>0</v>
      </c>
      <c r="W33" s="19">
        <v>0</v>
      </c>
      <c r="X33" s="19">
        <v>0</v>
      </c>
      <c r="Y33" s="20">
        <v>0</v>
      </c>
      <c r="Z33" s="19">
        <v>0</v>
      </c>
      <c r="AA33" s="19">
        <v>0</v>
      </c>
      <c r="AB33" s="19">
        <v>0</v>
      </c>
      <c r="AC33" s="19">
        <v>0</v>
      </c>
      <c r="AD33" s="19">
        <v>0</v>
      </c>
      <c r="AE33" s="19">
        <v>0</v>
      </c>
      <c r="AF33" s="19">
        <v>0</v>
      </c>
      <c r="AG33" s="19">
        <v>0</v>
      </c>
      <c r="AH33" s="19">
        <v>0</v>
      </c>
      <c r="AI33" s="19">
        <v>0</v>
      </c>
      <c r="AJ33" s="19">
        <v>0</v>
      </c>
      <c r="AK33" s="20">
        <v>0</v>
      </c>
      <c r="AL33" s="19">
        <v>0</v>
      </c>
      <c r="AM33" s="19">
        <v>0</v>
      </c>
      <c r="AN33" s="19">
        <v>0</v>
      </c>
      <c r="AO33" s="19">
        <v>0</v>
      </c>
      <c r="AP33" s="19">
        <v>0</v>
      </c>
      <c r="AQ33" s="19">
        <v>0</v>
      </c>
      <c r="AR33" s="19">
        <v>0</v>
      </c>
      <c r="AS33" s="19">
        <v>0</v>
      </c>
      <c r="AT33" s="19">
        <v>0</v>
      </c>
      <c r="AU33" s="19">
        <v>0</v>
      </c>
      <c r="AV33" s="19">
        <v>0</v>
      </c>
      <c r="AW33" s="20">
        <v>0</v>
      </c>
      <c r="AX33" s="19">
        <v>0</v>
      </c>
      <c r="AY33" s="19">
        <v>0</v>
      </c>
      <c r="AZ33" s="19">
        <v>0</v>
      </c>
      <c r="BA33" s="19">
        <v>0</v>
      </c>
      <c r="BB33" s="19">
        <v>0</v>
      </c>
      <c r="BC33" s="19">
        <v>0</v>
      </c>
      <c r="BD33" s="19">
        <v>0</v>
      </c>
      <c r="BE33" s="19">
        <v>0</v>
      </c>
      <c r="BF33" s="19">
        <v>0</v>
      </c>
      <c r="BG33" s="19">
        <v>0</v>
      </c>
      <c r="BH33" s="19">
        <v>0</v>
      </c>
      <c r="BI33" s="20">
        <v>0</v>
      </c>
      <c r="BJ33" s="19">
        <v>0</v>
      </c>
      <c r="BK33" s="19">
        <v>0</v>
      </c>
      <c r="BL33" s="19">
        <v>0</v>
      </c>
      <c r="BM33" s="19">
        <v>0</v>
      </c>
      <c r="BN33" s="19">
        <v>0</v>
      </c>
      <c r="BO33" s="19">
        <v>0</v>
      </c>
      <c r="BP33" s="19">
        <v>0</v>
      </c>
      <c r="BQ33" s="19">
        <v>0</v>
      </c>
      <c r="BR33" s="19">
        <v>0</v>
      </c>
      <c r="BS33" s="19">
        <v>0</v>
      </c>
      <c r="BT33" s="19">
        <v>0</v>
      </c>
      <c r="BU33" s="20">
        <v>0</v>
      </c>
      <c r="BV33" s="19">
        <v>0</v>
      </c>
      <c r="BW33" s="19">
        <v>0</v>
      </c>
      <c r="BX33" s="19">
        <v>0</v>
      </c>
      <c r="BY33" s="19">
        <v>0</v>
      </c>
      <c r="BZ33" s="19">
        <v>0</v>
      </c>
      <c r="CA33" s="19">
        <v>0</v>
      </c>
      <c r="CB33" s="19">
        <v>0</v>
      </c>
      <c r="CC33" s="19">
        <v>0</v>
      </c>
      <c r="CD33" s="19">
        <v>0</v>
      </c>
      <c r="CE33" s="19">
        <v>0</v>
      </c>
      <c r="CF33" s="19">
        <v>0</v>
      </c>
      <c r="CG33" s="20">
        <v>0.06</v>
      </c>
      <c r="CH33" s="19">
        <v>1.1000000000000001</v>
      </c>
      <c r="CI33" s="19">
        <v>1.5</v>
      </c>
      <c r="CJ33" s="19">
        <v>1.3</v>
      </c>
      <c r="CK33" s="19">
        <v>1.9</v>
      </c>
      <c r="CL33" s="19">
        <v>1</v>
      </c>
      <c r="CM33" s="19">
        <v>1.2</v>
      </c>
      <c r="CN33" s="19">
        <v>1.1000000000000001</v>
      </c>
      <c r="CO33" s="19">
        <v>0.8</v>
      </c>
      <c r="CP33" s="19">
        <v>1.1000000000000001</v>
      </c>
      <c r="CQ33" s="19">
        <v>1.9</v>
      </c>
      <c r="CR33" s="19">
        <v>1.7</v>
      </c>
      <c r="CS33" s="20">
        <v>1.9</v>
      </c>
      <c r="CT33" s="19">
        <v>1.6</v>
      </c>
      <c r="CU33" s="19">
        <v>1.4</v>
      </c>
      <c r="CV33" s="19">
        <v>0.9</v>
      </c>
      <c r="CW33" s="19">
        <v>1.2</v>
      </c>
      <c r="CX33" s="19">
        <v>0.7</v>
      </c>
      <c r="CY33" s="19">
        <v>1.3</v>
      </c>
      <c r="CZ33" s="19">
        <v>0.8</v>
      </c>
      <c r="DA33" s="19">
        <v>1.8</v>
      </c>
      <c r="DB33" s="19">
        <v>1.2</v>
      </c>
      <c r="DC33" s="19">
        <v>3</v>
      </c>
      <c r="DD33" s="19">
        <v>3</v>
      </c>
      <c r="DE33" s="20">
        <v>2.4</v>
      </c>
      <c r="DF33" s="19">
        <v>2</v>
      </c>
      <c r="DG33" s="19">
        <v>2.2999999999999998</v>
      </c>
      <c r="DH33" s="19">
        <v>3.8</v>
      </c>
      <c r="DI33" s="19">
        <v>2.5</v>
      </c>
      <c r="DJ33" s="19">
        <v>3.1</v>
      </c>
      <c r="DK33" s="19">
        <v>2.2999999999999998</v>
      </c>
      <c r="DL33" s="19">
        <v>0.9</v>
      </c>
      <c r="DM33" s="19">
        <v>1.6</v>
      </c>
      <c r="DN33" s="19">
        <v>0.8</v>
      </c>
      <c r="DO33" s="19">
        <v>1.8</v>
      </c>
      <c r="DP33" s="19">
        <v>1.4</v>
      </c>
      <c r="DQ33" s="20">
        <v>1.9</v>
      </c>
      <c r="DR33" s="19">
        <v>2.38</v>
      </c>
      <c r="DS33" s="19">
        <v>1.78</v>
      </c>
      <c r="DT33" s="19">
        <v>2.17</v>
      </c>
      <c r="DU33" s="19">
        <v>1.24</v>
      </c>
      <c r="DV33" s="19">
        <v>1.3</v>
      </c>
      <c r="DW33" s="19">
        <v>0.97</v>
      </c>
      <c r="DX33" s="19">
        <v>1.42</v>
      </c>
      <c r="DY33" s="19">
        <v>0.97</v>
      </c>
      <c r="DZ33" s="19">
        <v>1.21</v>
      </c>
      <c r="EA33" s="19">
        <v>1.72</v>
      </c>
      <c r="EB33" s="19">
        <v>2.2999999999999998</v>
      </c>
      <c r="EC33" s="20">
        <v>2.13</v>
      </c>
      <c r="ED33" s="19">
        <v>4.13</v>
      </c>
      <c r="EE33" s="19">
        <v>2.3199999999999998</v>
      </c>
      <c r="EF33" s="19">
        <v>3.47</v>
      </c>
      <c r="EG33" s="19">
        <v>2.0499999999999998</v>
      </c>
      <c r="EH33" s="19">
        <v>1.4</v>
      </c>
      <c r="EI33" s="19">
        <v>1.47</v>
      </c>
      <c r="EJ33" s="19">
        <v>1.48</v>
      </c>
      <c r="EK33" s="19">
        <v>2.13</v>
      </c>
      <c r="EL33" s="19">
        <v>2.46</v>
      </c>
      <c r="EM33" s="19">
        <v>1.46</v>
      </c>
      <c r="EN33" s="19">
        <v>1.87</v>
      </c>
      <c r="EO33" s="20">
        <v>1.82</v>
      </c>
      <c r="EP33" s="19">
        <v>2.34</v>
      </c>
      <c r="EQ33" s="19">
        <v>2.1</v>
      </c>
      <c r="ER33" s="19">
        <v>2.16</v>
      </c>
      <c r="ES33" s="19">
        <v>1.95</v>
      </c>
      <c r="ET33" s="19">
        <v>1.08</v>
      </c>
      <c r="EU33" s="19">
        <v>2.41</v>
      </c>
      <c r="EV33" s="19">
        <v>1.55</v>
      </c>
      <c r="EW33" s="19">
        <v>2.42</v>
      </c>
      <c r="EX33" s="19">
        <v>1.56</v>
      </c>
      <c r="EY33" s="19">
        <v>1.43</v>
      </c>
      <c r="EZ33" s="19">
        <v>2.17</v>
      </c>
      <c r="FA33" s="20">
        <v>1.7</v>
      </c>
      <c r="FB33" s="19">
        <v>1.79909221</v>
      </c>
      <c r="FC33" s="19">
        <v>2.9828293399999999</v>
      </c>
      <c r="FD33" s="19">
        <v>3.69911901</v>
      </c>
      <c r="FE33" s="19">
        <v>3.0902546499999999</v>
      </c>
      <c r="FF33" s="19">
        <v>1.53931113</v>
      </c>
      <c r="FG33" s="19">
        <v>1.6157182800000001</v>
      </c>
      <c r="FH33" s="19">
        <v>1.7643564699999998</v>
      </c>
      <c r="FI33" s="19">
        <v>1.9689216599999999</v>
      </c>
      <c r="FJ33" s="19">
        <v>2.45765067</v>
      </c>
      <c r="FK33" s="19">
        <v>1.7168049599999999</v>
      </c>
      <c r="FL33" s="19">
        <v>2.08909805</v>
      </c>
      <c r="FM33" s="20">
        <v>1.3552427600000001</v>
      </c>
      <c r="FN33" s="19">
        <v>3.02</v>
      </c>
      <c r="FO33" s="19">
        <v>3.81</v>
      </c>
      <c r="FP33" s="19">
        <v>2.87</v>
      </c>
      <c r="FQ33" s="19">
        <v>2.2799999999999998</v>
      </c>
      <c r="FR33" s="19">
        <v>1.02</v>
      </c>
      <c r="FS33" s="19">
        <v>1.3</v>
      </c>
      <c r="FT33" s="19">
        <v>1.36</v>
      </c>
      <c r="FU33" s="19">
        <v>1.17</v>
      </c>
      <c r="FV33" s="19">
        <v>1.56</v>
      </c>
      <c r="FW33" s="19">
        <v>2.94</v>
      </c>
      <c r="FX33" s="19">
        <v>1.1599999999999999</v>
      </c>
      <c r="FY33" s="20">
        <v>1</v>
      </c>
      <c r="FZ33" s="19">
        <v>2.17363025</v>
      </c>
      <c r="GA33" s="19">
        <v>2.64488477</v>
      </c>
      <c r="GB33" s="19">
        <v>2.4474133900000004</v>
      </c>
      <c r="GC33" s="19">
        <v>3.4017540899999998</v>
      </c>
      <c r="GD33" s="19">
        <v>11.13354614</v>
      </c>
      <c r="GE33" s="19">
        <v>1.5307254100000001</v>
      </c>
      <c r="GF33" s="19">
        <v>4.0523877400000003</v>
      </c>
      <c r="GG33" s="19">
        <v>1.41065269</v>
      </c>
      <c r="GH33" s="19">
        <v>1.4278958400000001</v>
      </c>
      <c r="GI33" s="19">
        <v>2.47839689</v>
      </c>
      <c r="GJ33" s="19">
        <v>2.4424476999999998</v>
      </c>
      <c r="GK33" s="20">
        <v>3.2904907000000003</v>
      </c>
      <c r="GL33" s="19">
        <v>1.9344316699999999</v>
      </c>
      <c r="GM33" s="19">
        <v>6.4599696200000007</v>
      </c>
      <c r="GN33" s="19">
        <v>4.3190775800000001</v>
      </c>
      <c r="GO33" s="19">
        <v>3.8876018700000001</v>
      </c>
      <c r="GP33" s="19">
        <v>2.7309514900000003</v>
      </c>
      <c r="GQ33" s="19">
        <v>3.2251212400000004</v>
      </c>
      <c r="GR33" s="19">
        <v>2.2343046000000002</v>
      </c>
      <c r="GS33" s="19">
        <v>2.19666278</v>
      </c>
      <c r="GT33" s="19">
        <v>1.6672171599999999</v>
      </c>
      <c r="GU33" s="19">
        <v>2.7659301699999999</v>
      </c>
      <c r="GV33" s="19">
        <v>3.64</v>
      </c>
      <c r="GW33" s="20">
        <v>3.51</v>
      </c>
      <c r="GX33" s="19">
        <v>3.0573492499999997</v>
      </c>
      <c r="GY33" s="19">
        <v>2.3231054599999998</v>
      </c>
      <c r="GZ33" s="19">
        <v>2.8245134799999998</v>
      </c>
      <c r="HA33" s="19">
        <v>2.8223098799999997</v>
      </c>
      <c r="HB33" s="19">
        <v>1.4455095400000002</v>
      </c>
      <c r="HC33" s="19">
        <v>2.3860867999999997</v>
      </c>
      <c r="HD33" s="19">
        <v>2.3713713199999997</v>
      </c>
      <c r="HE33" s="19">
        <v>2.2096308000000002</v>
      </c>
      <c r="HF33" s="19">
        <v>1.2342961699999999</v>
      </c>
      <c r="HG33" s="19">
        <v>3.4856392899999999</v>
      </c>
      <c r="HH33" s="19">
        <v>2.7722575800000002</v>
      </c>
      <c r="HI33" s="20">
        <v>2.2453445700000003</v>
      </c>
      <c r="HJ33" s="19">
        <v>4.6487300099999995</v>
      </c>
      <c r="HK33" s="19">
        <v>3.8639999999999999</v>
      </c>
      <c r="HL33" s="19">
        <v>3.39</v>
      </c>
      <c r="HM33" s="19">
        <v>7.6260000000000003</v>
      </c>
      <c r="HN33" s="19">
        <v>1.714</v>
      </c>
      <c r="HO33" s="19">
        <v>2.34</v>
      </c>
      <c r="HP33" s="19">
        <v>3.39</v>
      </c>
      <c r="HQ33" s="19">
        <v>2.29</v>
      </c>
      <c r="HR33" s="19">
        <v>4.6580000000000004</v>
      </c>
      <c r="HS33" s="19">
        <v>3.16</v>
      </c>
      <c r="HT33" s="19">
        <v>3.1139999999999999</v>
      </c>
      <c r="HU33" s="20">
        <v>3.76</v>
      </c>
      <c r="HV33" s="19">
        <v>5.0199999999999996</v>
      </c>
      <c r="HW33" s="19">
        <v>2.08</v>
      </c>
      <c r="HX33" s="19">
        <v>3.94</v>
      </c>
      <c r="HY33" s="19">
        <v>2.25</v>
      </c>
      <c r="HZ33" s="19">
        <v>2.25</v>
      </c>
      <c r="IA33" s="19">
        <v>2.1800000000000002</v>
      </c>
      <c r="IB33" s="19">
        <v>2.96</v>
      </c>
      <c r="IC33" s="19">
        <v>1.37</v>
      </c>
      <c r="ID33" s="19">
        <v>1.87</v>
      </c>
      <c r="IE33" s="19">
        <v>2.64</v>
      </c>
      <c r="IF33" s="19">
        <v>2</v>
      </c>
      <c r="IG33" s="20">
        <v>2.86</v>
      </c>
      <c r="IH33" s="19">
        <v>2.33</v>
      </c>
      <c r="II33" s="19">
        <v>1.69470136</v>
      </c>
      <c r="IJ33" s="19">
        <v>2.96</v>
      </c>
      <c r="IK33" s="19">
        <v>2.4550000000000001</v>
      </c>
      <c r="IL33" s="19">
        <v>0.97599999999999998</v>
      </c>
      <c r="IM33" s="19">
        <v>1.113</v>
      </c>
      <c r="IN33" s="19">
        <v>1.0963478799999999</v>
      </c>
      <c r="IO33" s="19">
        <v>2.3029999999999999</v>
      </c>
      <c r="IP33" s="19">
        <v>1.1850000000000001</v>
      </c>
      <c r="IQ33" s="19">
        <v>4.8569999999999993</v>
      </c>
      <c r="IR33" s="19">
        <v>3.6419999999999999</v>
      </c>
      <c r="IS33" s="20">
        <v>1.9410000000000001</v>
      </c>
    </row>
    <row r="34" spans="1:253" ht="24" thickBot="1">
      <c r="A34" s="21" t="s">
        <v>53</v>
      </c>
      <c r="B34" s="22">
        <v>0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0</v>
      </c>
      <c r="I34" s="22">
        <v>0</v>
      </c>
      <c r="J34" s="22">
        <v>0</v>
      </c>
      <c r="K34" s="22">
        <v>0</v>
      </c>
      <c r="L34" s="22">
        <v>0</v>
      </c>
      <c r="M34" s="23">
        <v>0</v>
      </c>
      <c r="N34" s="22">
        <v>0</v>
      </c>
      <c r="O34" s="22">
        <v>0</v>
      </c>
      <c r="P34" s="22">
        <v>0</v>
      </c>
      <c r="Q34" s="22">
        <v>0</v>
      </c>
      <c r="R34" s="22">
        <v>0</v>
      </c>
      <c r="S34" s="22">
        <v>0</v>
      </c>
      <c r="T34" s="22">
        <v>0</v>
      </c>
      <c r="U34" s="22">
        <v>0</v>
      </c>
      <c r="V34" s="22">
        <v>0</v>
      </c>
      <c r="W34" s="22">
        <v>0</v>
      </c>
      <c r="X34" s="22">
        <v>0</v>
      </c>
      <c r="Y34" s="23">
        <v>0</v>
      </c>
      <c r="Z34" s="22">
        <v>0</v>
      </c>
      <c r="AA34" s="22">
        <v>0</v>
      </c>
      <c r="AB34" s="22">
        <v>0</v>
      </c>
      <c r="AC34" s="22">
        <v>0</v>
      </c>
      <c r="AD34" s="22">
        <v>0</v>
      </c>
      <c r="AE34" s="22">
        <v>0</v>
      </c>
      <c r="AF34" s="22">
        <v>0</v>
      </c>
      <c r="AG34" s="22">
        <v>0</v>
      </c>
      <c r="AH34" s="22">
        <v>0</v>
      </c>
      <c r="AI34" s="22">
        <v>0</v>
      </c>
      <c r="AJ34" s="22">
        <v>0</v>
      </c>
      <c r="AK34" s="23">
        <v>0</v>
      </c>
      <c r="AL34" s="22">
        <v>0</v>
      </c>
      <c r="AM34" s="22">
        <v>0</v>
      </c>
      <c r="AN34" s="22">
        <v>0</v>
      </c>
      <c r="AO34" s="22">
        <v>0</v>
      </c>
      <c r="AP34" s="22">
        <v>0</v>
      </c>
      <c r="AQ34" s="22">
        <v>0</v>
      </c>
      <c r="AR34" s="22">
        <v>0</v>
      </c>
      <c r="AS34" s="22">
        <v>0</v>
      </c>
      <c r="AT34" s="22">
        <v>0</v>
      </c>
      <c r="AU34" s="22">
        <v>0</v>
      </c>
      <c r="AV34" s="22">
        <v>0</v>
      </c>
      <c r="AW34" s="23">
        <v>0</v>
      </c>
      <c r="AX34" s="22">
        <v>3.2</v>
      </c>
      <c r="AY34" s="22">
        <v>5.3</v>
      </c>
      <c r="AZ34" s="22">
        <v>2.9</v>
      </c>
      <c r="BA34" s="22">
        <v>5.3</v>
      </c>
      <c r="BB34" s="22">
        <v>1.7</v>
      </c>
      <c r="BC34" s="22">
        <v>4.7</v>
      </c>
      <c r="BD34" s="22">
        <v>5.2</v>
      </c>
      <c r="BE34" s="22">
        <v>5.5</v>
      </c>
      <c r="BF34" s="22">
        <v>4.5</v>
      </c>
      <c r="BG34" s="22">
        <v>5.0999999999999996</v>
      </c>
      <c r="BH34" s="22">
        <v>5.0999999999999996</v>
      </c>
      <c r="BI34" s="23">
        <v>3.6</v>
      </c>
      <c r="BJ34" s="22">
        <v>4.5999999999999996</v>
      </c>
      <c r="BK34" s="22">
        <v>4.8</v>
      </c>
      <c r="BL34" s="22">
        <v>1.9</v>
      </c>
      <c r="BM34" s="22">
        <v>3.7</v>
      </c>
      <c r="BN34" s="22">
        <v>4.8</v>
      </c>
      <c r="BO34" s="22">
        <v>5.7</v>
      </c>
      <c r="BP34" s="22">
        <v>4.8</v>
      </c>
      <c r="BQ34" s="22">
        <v>5.5</v>
      </c>
      <c r="BR34" s="22">
        <v>6.6</v>
      </c>
      <c r="BS34" s="22">
        <v>4.7</v>
      </c>
      <c r="BT34" s="22">
        <v>5</v>
      </c>
      <c r="BU34" s="23">
        <v>7.2</v>
      </c>
      <c r="BV34" s="22">
        <v>3.75</v>
      </c>
      <c r="BW34" s="22">
        <v>4.91</v>
      </c>
      <c r="BX34" s="22">
        <v>5.52</v>
      </c>
      <c r="BY34" s="22">
        <v>3.71</v>
      </c>
      <c r="BZ34" s="22">
        <v>3.93</v>
      </c>
      <c r="CA34" s="22">
        <v>5</v>
      </c>
      <c r="CB34" s="22">
        <v>3.86</v>
      </c>
      <c r="CC34" s="22">
        <v>4.97</v>
      </c>
      <c r="CD34" s="22">
        <v>3.84</v>
      </c>
      <c r="CE34" s="22">
        <v>7.21</v>
      </c>
      <c r="CF34" s="22">
        <v>3.9</v>
      </c>
      <c r="CG34" s="23">
        <v>4.12</v>
      </c>
      <c r="CH34" s="22">
        <v>5.87</v>
      </c>
      <c r="CI34" s="22">
        <v>5.25</v>
      </c>
      <c r="CJ34" s="22">
        <v>5.95</v>
      </c>
      <c r="CK34" s="22">
        <v>4.04</v>
      </c>
      <c r="CL34" s="22">
        <v>4.84</v>
      </c>
      <c r="CM34" s="22">
        <v>4.0599999999999996</v>
      </c>
      <c r="CN34" s="22">
        <v>4.0599999999999996</v>
      </c>
      <c r="CO34" s="22">
        <v>5.23</v>
      </c>
      <c r="CP34" s="22">
        <v>4.5599999999999996</v>
      </c>
      <c r="CQ34" s="22">
        <v>6.01</v>
      </c>
      <c r="CR34" s="22">
        <v>4.0599999999999996</v>
      </c>
      <c r="CS34" s="23">
        <v>5.3</v>
      </c>
      <c r="CT34" s="22">
        <v>6</v>
      </c>
      <c r="CU34" s="22">
        <v>3.9</v>
      </c>
      <c r="CV34" s="22">
        <v>3.5</v>
      </c>
      <c r="CW34" s="22">
        <v>6</v>
      </c>
      <c r="CX34" s="22">
        <v>3.4</v>
      </c>
      <c r="CY34" s="22">
        <v>6</v>
      </c>
      <c r="CZ34" s="22">
        <v>6</v>
      </c>
      <c r="DA34" s="22">
        <v>3.9</v>
      </c>
      <c r="DB34" s="22">
        <v>5.2</v>
      </c>
      <c r="DC34" s="22">
        <v>4</v>
      </c>
      <c r="DD34" s="22">
        <v>4</v>
      </c>
      <c r="DE34" s="23">
        <v>4.0999999999999996</v>
      </c>
      <c r="DF34" s="22">
        <v>4</v>
      </c>
      <c r="DG34" s="22">
        <v>2.1</v>
      </c>
      <c r="DH34" s="22">
        <v>6.2</v>
      </c>
      <c r="DI34" s="22">
        <v>2.2000000000000002</v>
      </c>
      <c r="DJ34" s="22">
        <v>5.2</v>
      </c>
      <c r="DK34" s="22">
        <v>4.0999999999999996</v>
      </c>
      <c r="DL34" s="22">
        <v>3.5</v>
      </c>
      <c r="DM34" s="22">
        <v>3.6</v>
      </c>
      <c r="DN34" s="22">
        <v>4.9000000000000004</v>
      </c>
      <c r="DO34" s="22">
        <v>3.5</v>
      </c>
      <c r="DP34" s="22">
        <v>5.4</v>
      </c>
      <c r="DQ34" s="23">
        <v>4</v>
      </c>
      <c r="DR34" s="22">
        <v>4.0999999999999996</v>
      </c>
      <c r="DS34" s="22">
        <v>4.1100000000000003</v>
      </c>
      <c r="DT34" s="22">
        <v>4.26</v>
      </c>
      <c r="DU34" s="22">
        <v>4.1399999999999997</v>
      </c>
      <c r="DV34" s="22">
        <v>7.24</v>
      </c>
      <c r="DW34" s="22">
        <v>2.23</v>
      </c>
      <c r="DX34" s="22">
        <v>4.34</v>
      </c>
      <c r="DY34" s="22">
        <v>6.28</v>
      </c>
      <c r="DZ34" s="22">
        <v>4.33</v>
      </c>
      <c r="EA34" s="22">
        <v>4.42</v>
      </c>
      <c r="EB34" s="22">
        <v>4.24</v>
      </c>
      <c r="EC34" s="23">
        <v>5.35</v>
      </c>
      <c r="ED34" s="22">
        <v>3.31</v>
      </c>
      <c r="EE34" s="22">
        <v>6.26</v>
      </c>
      <c r="EF34" s="22">
        <v>5.21</v>
      </c>
      <c r="EG34" s="22">
        <v>5.46</v>
      </c>
      <c r="EH34" s="22">
        <v>4.32</v>
      </c>
      <c r="EI34" s="22">
        <v>4.32</v>
      </c>
      <c r="EJ34" s="22">
        <v>4.33</v>
      </c>
      <c r="EK34" s="22">
        <v>4.32</v>
      </c>
      <c r="EL34" s="22">
        <v>6.26</v>
      </c>
      <c r="EM34" s="22">
        <v>4.32</v>
      </c>
      <c r="EN34" s="22">
        <v>4.32</v>
      </c>
      <c r="EO34" s="23">
        <v>6.49</v>
      </c>
      <c r="EP34" s="22">
        <v>3.34</v>
      </c>
      <c r="EQ34" s="22">
        <v>4.32</v>
      </c>
      <c r="ER34" s="22">
        <v>6.26</v>
      </c>
      <c r="ES34" s="22">
        <v>4.6399999999999997</v>
      </c>
      <c r="ET34" s="22">
        <v>4.63</v>
      </c>
      <c r="EU34" s="22">
        <v>5.0199999999999996</v>
      </c>
      <c r="EV34" s="22">
        <v>5.01</v>
      </c>
      <c r="EW34" s="22">
        <v>5.19</v>
      </c>
      <c r="EX34" s="22">
        <v>5.0100000000000051</v>
      </c>
      <c r="EY34" s="22">
        <v>5.01</v>
      </c>
      <c r="EZ34" s="22">
        <v>5.01</v>
      </c>
      <c r="FA34" s="23">
        <v>6.96</v>
      </c>
      <c r="FB34" s="22">
        <v>5.0140219999999998</v>
      </c>
      <c r="FC34" s="22">
        <v>5.0899219999999996</v>
      </c>
      <c r="FD34" s="22">
        <v>5.0140219999999998</v>
      </c>
      <c r="FE34" s="22">
        <v>5.0652720000000002</v>
      </c>
      <c r="FF34" s="22">
        <v>5.0652720000000002</v>
      </c>
      <c r="FG34" s="22">
        <v>5.2652280000000005</v>
      </c>
      <c r="FH34" s="22">
        <v>6.3491181999999995</v>
      </c>
      <c r="FI34" s="22">
        <v>5.1842280000000001</v>
      </c>
      <c r="FJ34" s="22">
        <v>5.2218140000000002</v>
      </c>
      <c r="FK34" s="22">
        <v>5.1842280000000001</v>
      </c>
      <c r="FL34" s="22">
        <v>5.3261579999999995</v>
      </c>
      <c r="FM34" s="23">
        <v>7.1234280000000005</v>
      </c>
      <c r="FN34" s="22">
        <v>5.18</v>
      </c>
      <c r="FO34" s="22">
        <v>5.23</v>
      </c>
      <c r="FP34" s="22">
        <v>8.6</v>
      </c>
      <c r="FQ34" s="22">
        <v>3.89</v>
      </c>
      <c r="FR34" s="22">
        <v>1.48</v>
      </c>
      <c r="FS34" s="22">
        <v>0</v>
      </c>
      <c r="FT34" s="22">
        <v>3.65</v>
      </c>
      <c r="FU34" s="22">
        <v>6.74</v>
      </c>
      <c r="FV34" s="22">
        <v>4.22</v>
      </c>
      <c r="FW34" s="22">
        <v>1.44</v>
      </c>
      <c r="FX34" s="22">
        <v>1.69</v>
      </c>
      <c r="FY34" s="23">
        <v>1.69</v>
      </c>
      <c r="FZ34" s="22">
        <v>5.7205884000000005</v>
      </c>
      <c r="GA34" s="22">
        <v>10.774958399999999</v>
      </c>
      <c r="GB34" s="22">
        <v>9.2842464000000007</v>
      </c>
      <c r="GC34" s="22">
        <v>2.8224024000000001</v>
      </c>
      <c r="GD34" s="22">
        <v>4.9618739999999999</v>
      </c>
      <c r="GE34" s="22">
        <v>7.4174047999999999</v>
      </c>
      <c r="GF34" s="22">
        <v>6.0687417000000003</v>
      </c>
      <c r="GG34" s="22">
        <v>4.3168416000000001</v>
      </c>
      <c r="GH34" s="22">
        <v>5.7065532000000001</v>
      </c>
      <c r="GI34" s="22">
        <v>4.8749351999999995</v>
      </c>
      <c r="GJ34" s="22">
        <v>4.8707352000000004</v>
      </c>
      <c r="GK34" s="23">
        <v>7.4106882000000009</v>
      </c>
      <c r="GL34" s="22">
        <v>4.9415231999999998</v>
      </c>
      <c r="GM34" s="22">
        <v>6.4978692000000002</v>
      </c>
      <c r="GN34" s="22">
        <v>5.9114712000000003</v>
      </c>
      <c r="GO34" s="22">
        <v>5.9053392000000002</v>
      </c>
      <c r="GP34" s="22">
        <v>3.4739771999999998</v>
      </c>
      <c r="GQ34" s="22">
        <v>6.0747438000000002</v>
      </c>
      <c r="GR34" s="22">
        <v>1.5082716</v>
      </c>
      <c r="GS34" s="22">
        <v>1.7212031999999999</v>
      </c>
      <c r="GT34" s="22">
        <v>4.2318852000000007</v>
      </c>
      <c r="GU34" s="22">
        <v>4.1972471999999996</v>
      </c>
      <c r="GV34" s="22">
        <v>2.98</v>
      </c>
      <c r="GW34" s="23">
        <v>4.49</v>
      </c>
      <c r="GX34" s="22">
        <v>4.2847403999999996</v>
      </c>
      <c r="GY34" s="22">
        <v>3.9434519999999997</v>
      </c>
      <c r="GZ34" s="22">
        <v>1.9052519999999999</v>
      </c>
      <c r="HA34" s="22">
        <v>5.974062</v>
      </c>
      <c r="HB34" s="22">
        <v>4.0890360000000001</v>
      </c>
      <c r="HC34" s="22">
        <v>4.3561079999999999</v>
      </c>
      <c r="HD34" s="22">
        <v>3.9595319999999998</v>
      </c>
      <c r="HE34" s="22">
        <v>4.2848939999999995</v>
      </c>
      <c r="HF34" s="22">
        <v>5.757708</v>
      </c>
      <c r="HG34" s="22">
        <v>2.137356</v>
      </c>
      <c r="HH34" s="22">
        <v>2.5082604000000002</v>
      </c>
      <c r="HI34" s="23">
        <v>2.4264096000000004</v>
      </c>
      <c r="HJ34" s="22">
        <v>2.6996639999999998</v>
      </c>
      <c r="HK34" s="22">
        <v>2.29</v>
      </c>
      <c r="HL34" s="22">
        <v>2.29</v>
      </c>
      <c r="HM34" s="22">
        <v>2.4260000000000002</v>
      </c>
      <c r="HN34" s="22">
        <v>2.4249999999999998</v>
      </c>
      <c r="HO34" s="22">
        <v>2.23</v>
      </c>
      <c r="HP34" s="22">
        <v>3.12</v>
      </c>
      <c r="HQ34" s="22">
        <v>2.5499999999999998</v>
      </c>
      <c r="HR34" s="22">
        <v>7.0090000000000003</v>
      </c>
      <c r="HS34" s="22">
        <v>7.88</v>
      </c>
      <c r="HT34" s="22">
        <v>2.3090000000000002</v>
      </c>
      <c r="HU34" s="23">
        <v>0.12</v>
      </c>
      <c r="HV34" s="22">
        <v>0.63</v>
      </c>
      <c r="HW34" s="22">
        <v>3.15</v>
      </c>
      <c r="HX34" s="22">
        <v>0.44</v>
      </c>
      <c r="HY34" s="22">
        <v>3.63</v>
      </c>
      <c r="HZ34" s="22">
        <v>3.7</v>
      </c>
      <c r="IA34" s="22">
        <v>3.5</v>
      </c>
      <c r="IB34" s="22">
        <v>3.19</v>
      </c>
      <c r="IC34" s="22">
        <v>0.67</v>
      </c>
      <c r="ID34" s="22">
        <v>3.95</v>
      </c>
      <c r="IE34" s="22">
        <v>10.64</v>
      </c>
      <c r="IF34" s="22">
        <v>3.11</v>
      </c>
      <c r="IG34" s="23">
        <v>5.75</v>
      </c>
      <c r="IH34" s="22">
        <v>3.19</v>
      </c>
      <c r="II34" s="22">
        <v>3.1938751999999999</v>
      </c>
      <c r="IJ34" s="22">
        <v>1.865</v>
      </c>
      <c r="IK34" s="22">
        <v>1.9410000000000001</v>
      </c>
      <c r="IL34" s="22">
        <v>3.0000000000000001E-3</v>
      </c>
      <c r="IM34" s="22">
        <v>4.117</v>
      </c>
      <c r="IN34" s="22">
        <v>7.9200000000000001E-5</v>
      </c>
      <c r="IO34" s="22">
        <v>1.08</v>
      </c>
      <c r="IP34" s="22">
        <v>3.984</v>
      </c>
      <c r="IQ34" s="22">
        <v>0.96299999999999997</v>
      </c>
      <c r="IR34" s="22">
        <v>1.71</v>
      </c>
      <c r="IS34" s="23">
        <v>3.9590000000000001</v>
      </c>
    </row>
    <row r="35" spans="1:253" ht="24" thickBot="1">
      <c r="A35" s="18" t="s">
        <v>54</v>
      </c>
      <c r="B35" s="19">
        <v>0</v>
      </c>
      <c r="C35" s="19">
        <v>0</v>
      </c>
      <c r="D35" s="19">
        <v>0</v>
      </c>
      <c r="E35" s="19">
        <v>0</v>
      </c>
      <c r="F35" s="19">
        <v>0</v>
      </c>
      <c r="G35" s="19">
        <v>0</v>
      </c>
      <c r="H35" s="19">
        <v>0</v>
      </c>
      <c r="I35" s="19">
        <v>0</v>
      </c>
      <c r="J35" s="19">
        <v>0</v>
      </c>
      <c r="K35" s="19">
        <v>0</v>
      </c>
      <c r="L35" s="19">
        <v>0</v>
      </c>
      <c r="M35" s="20">
        <v>0</v>
      </c>
      <c r="N35" s="19">
        <v>0</v>
      </c>
      <c r="O35" s="19">
        <v>0</v>
      </c>
      <c r="P35" s="19">
        <v>0</v>
      </c>
      <c r="Q35" s="19">
        <v>0</v>
      </c>
      <c r="R35" s="19">
        <v>0</v>
      </c>
      <c r="S35" s="19">
        <v>0</v>
      </c>
      <c r="T35" s="19">
        <v>0</v>
      </c>
      <c r="U35" s="19">
        <v>0</v>
      </c>
      <c r="V35" s="19">
        <v>0</v>
      </c>
      <c r="W35" s="19">
        <v>0</v>
      </c>
      <c r="X35" s="19">
        <v>0</v>
      </c>
      <c r="Y35" s="20">
        <v>0</v>
      </c>
      <c r="Z35" s="19">
        <v>0</v>
      </c>
      <c r="AA35" s="19">
        <v>0</v>
      </c>
      <c r="AB35" s="19">
        <v>0</v>
      </c>
      <c r="AC35" s="19">
        <v>0</v>
      </c>
      <c r="AD35" s="19">
        <v>0</v>
      </c>
      <c r="AE35" s="19">
        <v>0.28000000000000003</v>
      </c>
      <c r="AF35" s="19">
        <v>0.2</v>
      </c>
      <c r="AG35" s="19">
        <v>0.2</v>
      </c>
      <c r="AH35" s="19">
        <v>0.5</v>
      </c>
      <c r="AI35" s="19">
        <v>0.4</v>
      </c>
      <c r="AJ35" s="19">
        <v>0.5</v>
      </c>
      <c r="AK35" s="20">
        <v>0.1</v>
      </c>
      <c r="AL35" s="19">
        <v>0.4</v>
      </c>
      <c r="AM35" s="19">
        <v>0.3</v>
      </c>
      <c r="AN35" s="19">
        <v>1.2</v>
      </c>
      <c r="AO35" s="19">
        <v>0.1</v>
      </c>
      <c r="AP35" s="19">
        <v>0.1</v>
      </c>
      <c r="AQ35" s="19">
        <v>1.1000000000000001</v>
      </c>
      <c r="AR35" s="19">
        <v>0.3</v>
      </c>
      <c r="AS35" s="19">
        <v>0.2</v>
      </c>
      <c r="AT35" s="19">
        <v>0.4</v>
      </c>
      <c r="AU35" s="19">
        <v>0.3</v>
      </c>
      <c r="AV35" s="19">
        <v>0.1</v>
      </c>
      <c r="AW35" s="20">
        <v>1</v>
      </c>
      <c r="AX35" s="19">
        <v>0.5</v>
      </c>
      <c r="AY35" s="19">
        <v>0.2</v>
      </c>
      <c r="AZ35" s="19">
        <v>0.1</v>
      </c>
      <c r="BA35" s="19">
        <v>0.3</v>
      </c>
      <c r="BB35" s="19">
        <v>1</v>
      </c>
      <c r="BC35" s="19">
        <v>0.5</v>
      </c>
      <c r="BD35" s="19">
        <v>1</v>
      </c>
      <c r="BE35" s="19">
        <v>0.3</v>
      </c>
      <c r="BF35" s="19">
        <v>1.3</v>
      </c>
      <c r="BG35" s="19">
        <v>0.6</v>
      </c>
      <c r="BH35" s="19">
        <v>0.4</v>
      </c>
      <c r="BI35" s="20">
        <v>0.5</v>
      </c>
      <c r="BJ35" s="19">
        <v>0.6</v>
      </c>
      <c r="BK35" s="19">
        <v>1.3</v>
      </c>
      <c r="BL35" s="19">
        <v>2.4</v>
      </c>
      <c r="BM35" s="19">
        <v>0.5</v>
      </c>
      <c r="BN35" s="19">
        <v>2.2999999999999998</v>
      </c>
      <c r="BO35" s="19">
        <v>1.7</v>
      </c>
      <c r="BP35" s="19">
        <v>1.6</v>
      </c>
      <c r="BQ35" s="19">
        <v>1.9</v>
      </c>
      <c r="BR35" s="19">
        <v>0.8</v>
      </c>
      <c r="BS35" s="19">
        <v>0.7</v>
      </c>
      <c r="BT35" s="19">
        <v>0.9</v>
      </c>
      <c r="BU35" s="20">
        <v>1</v>
      </c>
      <c r="BV35" s="19">
        <v>0.89</v>
      </c>
      <c r="BW35" s="19">
        <v>2.83</v>
      </c>
      <c r="BX35" s="19">
        <v>1.44</v>
      </c>
      <c r="BY35" s="19">
        <v>0.28000000000000003</v>
      </c>
      <c r="BZ35" s="19">
        <v>0.49</v>
      </c>
      <c r="CA35" s="19">
        <v>0.48</v>
      </c>
      <c r="CB35" s="19">
        <v>0.93</v>
      </c>
      <c r="CC35" s="19">
        <v>0.52</v>
      </c>
      <c r="CD35" s="19">
        <v>1.24</v>
      </c>
      <c r="CE35" s="19">
        <v>1.53</v>
      </c>
      <c r="CF35" s="19">
        <v>0.23</v>
      </c>
      <c r="CG35" s="20">
        <v>1.23</v>
      </c>
      <c r="CH35" s="19">
        <v>0.98</v>
      </c>
      <c r="CI35" s="19">
        <v>0.46</v>
      </c>
      <c r="CJ35" s="19">
        <v>1.61</v>
      </c>
      <c r="CK35" s="19">
        <v>2.68</v>
      </c>
      <c r="CL35" s="19">
        <v>0.19</v>
      </c>
      <c r="CM35" s="19">
        <v>1.47</v>
      </c>
      <c r="CN35" s="19">
        <v>8.36</v>
      </c>
      <c r="CO35" s="19">
        <v>0.41</v>
      </c>
      <c r="CP35" s="19">
        <v>1.36</v>
      </c>
      <c r="CQ35" s="19">
        <v>0.59</v>
      </c>
      <c r="CR35" s="19">
        <v>0.36</v>
      </c>
      <c r="CS35" s="20">
        <v>0.2</v>
      </c>
      <c r="CT35" s="19">
        <v>0</v>
      </c>
      <c r="CU35" s="19">
        <v>0.7</v>
      </c>
      <c r="CV35" s="19">
        <v>0.6</v>
      </c>
      <c r="CW35" s="19">
        <v>0.1</v>
      </c>
      <c r="CX35" s="19">
        <v>0</v>
      </c>
      <c r="CY35" s="19">
        <v>0.1</v>
      </c>
      <c r="CZ35" s="19">
        <v>0.5</v>
      </c>
      <c r="DA35" s="19">
        <v>0.4</v>
      </c>
      <c r="DB35" s="19">
        <v>0.2</v>
      </c>
      <c r="DC35" s="19">
        <v>0.3</v>
      </c>
      <c r="DD35" s="19">
        <v>0.1</v>
      </c>
      <c r="DE35" s="20">
        <v>0.2</v>
      </c>
      <c r="DF35" s="19">
        <v>0.5</v>
      </c>
      <c r="DG35" s="19">
        <v>0.3</v>
      </c>
      <c r="DH35" s="19">
        <v>0.3</v>
      </c>
      <c r="DI35" s="19">
        <v>0</v>
      </c>
      <c r="DJ35" s="19">
        <v>0.2</v>
      </c>
      <c r="DK35" s="19">
        <v>0.6</v>
      </c>
      <c r="DL35" s="19">
        <v>0</v>
      </c>
      <c r="DM35" s="19">
        <v>0.3</v>
      </c>
      <c r="DN35" s="19">
        <v>0</v>
      </c>
      <c r="DO35" s="19">
        <v>0.1</v>
      </c>
      <c r="DP35" s="19">
        <v>0.7</v>
      </c>
      <c r="DQ35" s="20">
        <v>0.1</v>
      </c>
      <c r="DR35" s="19">
        <v>0.69</v>
      </c>
      <c r="DS35" s="19">
        <v>16.91</v>
      </c>
      <c r="DT35" s="19">
        <v>7.64</v>
      </c>
      <c r="DU35" s="19">
        <v>6.83</v>
      </c>
      <c r="DV35" s="19">
        <v>6.8</v>
      </c>
      <c r="DW35" s="19">
        <v>6.52</v>
      </c>
      <c r="DX35" s="19">
        <v>6.54</v>
      </c>
      <c r="DY35" s="19">
        <v>7.0000000000000007E-2</v>
      </c>
      <c r="DZ35" s="19">
        <v>0.02</v>
      </c>
      <c r="EA35" s="19">
        <v>0.23</v>
      </c>
      <c r="EB35" s="19">
        <v>0</v>
      </c>
      <c r="EC35" s="20">
        <v>0.34</v>
      </c>
      <c r="ED35" s="19">
        <v>1.22</v>
      </c>
      <c r="EE35" s="19">
        <v>0.32</v>
      </c>
      <c r="EF35" s="19">
        <v>0.78</v>
      </c>
      <c r="EG35" s="19">
        <v>0.11</v>
      </c>
      <c r="EH35" s="19">
        <v>0.22</v>
      </c>
      <c r="EI35" s="19">
        <v>0.02</v>
      </c>
      <c r="EJ35" s="19">
        <v>0.38</v>
      </c>
      <c r="EK35" s="19">
        <v>0.16</v>
      </c>
      <c r="EL35" s="19">
        <v>0.82</v>
      </c>
      <c r="EM35" s="19">
        <v>1.07</v>
      </c>
      <c r="EN35" s="19">
        <v>0</v>
      </c>
      <c r="EO35" s="20">
        <v>0.26</v>
      </c>
      <c r="EP35" s="19">
        <v>0.2</v>
      </c>
      <c r="EQ35" s="19">
        <v>9.999999999999995E-2</v>
      </c>
      <c r="ER35" s="19">
        <v>0.28999999999999998</v>
      </c>
      <c r="ES35" s="19">
        <v>0.15</v>
      </c>
      <c r="ET35" s="19">
        <v>0.19</v>
      </c>
      <c r="EU35" s="19">
        <v>0.73</v>
      </c>
      <c r="EV35" s="19">
        <v>0.25</v>
      </c>
      <c r="EW35" s="19">
        <v>0.96</v>
      </c>
      <c r="EX35" s="19">
        <v>0.85</v>
      </c>
      <c r="EY35" s="19">
        <v>0.45</v>
      </c>
      <c r="EZ35" s="19">
        <v>0.26</v>
      </c>
      <c r="FA35" s="20">
        <v>0.31</v>
      </c>
      <c r="FB35" s="19">
        <v>0.27973212000000003</v>
      </c>
      <c r="FC35" s="19">
        <v>0.79524875000000006</v>
      </c>
      <c r="FD35" s="19">
        <v>1.0760784800000001</v>
      </c>
      <c r="FE35" s="19">
        <v>1.2352342599999999</v>
      </c>
      <c r="FF35" s="19">
        <v>0.61866812999999998</v>
      </c>
      <c r="FG35" s="19">
        <v>2.37079241</v>
      </c>
      <c r="FH35" s="19">
        <v>0.80917302999999996</v>
      </c>
      <c r="FI35" s="19">
        <v>0.49773485000000006</v>
      </c>
      <c r="FJ35" s="19">
        <v>0.66541465</v>
      </c>
      <c r="FK35" s="19">
        <v>5.4882436700000001</v>
      </c>
      <c r="FL35" s="19">
        <v>4.6499286099999999</v>
      </c>
      <c r="FM35" s="20">
        <v>0.51389663000000008</v>
      </c>
      <c r="FN35" s="19">
        <v>0.49</v>
      </c>
      <c r="FO35" s="19">
        <v>1.27</v>
      </c>
      <c r="FP35" s="19">
        <v>1.26</v>
      </c>
      <c r="FQ35" s="19">
        <v>0.74</v>
      </c>
      <c r="FR35" s="19">
        <v>0.64</v>
      </c>
      <c r="FS35" s="19">
        <v>0.2</v>
      </c>
      <c r="FT35" s="19">
        <v>0.18</v>
      </c>
      <c r="FU35" s="19">
        <v>0</v>
      </c>
      <c r="FV35" s="19">
        <v>0</v>
      </c>
      <c r="FW35" s="19">
        <v>0.01</v>
      </c>
      <c r="FX35" s="19">
        <v>0</v>
      </c>
      <c r="FY35" s="20">
        <v>0</v>
      </c>
      <c r="FZ35" s="19">
        <v>0</v>
      </c>
      <c r="GA35" s="19">
        <v>0</v>
      </c>
      <c r="GB35" s="19">
        <v>4.3797599999999999E-2</v>
      </c>
      <c r="GC35" s="19">
        <v>2.2700629999999999E-2</v>
      </c>
      <c r="GD35" s="19">
        <v>1.227052E-2</v>
      </c>
      <c r="GE35" s="19">
        <v>0</v>
      </c>
      <c r="GF35" s="19">
        <v>0</v>
      </c>
      <c r="GG35" s="19">
        <v>0</v>
      </c>
      <c r="GH35" s="19">
        <v>0</v>
      </c>
      <c r="GI35" s="19">
        <v>0</v>
      </c>
      <c r="GJ35" s="19">
        <v>0</v>
      </c>
      <c r="GK35" s="20">
        <v>0</v>
      </c>
      <c r="GL35" s="19">
        <v>0</v>
      </c>
      <c r="GM35" s="19">
        <v>0</v>
      </c>
      <c r="GN35" s="19">
        <v>0</v>
      </c>
      <c r="GO35" s="19">
        <v>0</v>
      </c>
      <c r="GP35" s="19">
        <v>0</v>
      </c>
      <c r="GQ35" s="19">
        <v>0</v>
      </c>
      <c r="GR35" s="19">
        <v>0</v>
      </c>
      <c r="GS35" s="19">
        <v>0</v>
      </c>
      <c r="GT35" s="19">
        <v>0</v>
      </c>
      <c r="GU35" s="19">
        <v>0</v>
      </c>
      <c r="GV35" s="19">
        <v>0</v>
      </c>
      <c r="GW35" s="20">
        <v>0</v>
      </c>
      <c r="GX35" s="19">
        <v>0</v>
      </c>
      <c r="GY35" s="19">
        <v>0</v>
      </c>
      <c r="GZ35" s="19">
        <v>0</v>
      </c>
      <c r="HA35" s="19">
        <v>0</v>
      </c>
      <c r="HB35" s="19">
        <v>0</v>
      </c>
      <c r="HC35" s="19">
        <v>0</v>
      </c>
      <c r="HD35" s="19">
        <v>0</v>
      </c>
      <c r="HE35" s="19">
        <v>0</v>
      </c>
      <c r="HF35" s="19">
        <v>0</v>
      </c>
      <c r="HG35" s="19">
        <v>0</v>
      </c>
      <c r="HH35" s="19">
        <v>0</v>
      </c>
      <c r="HI35" s="20">
        <v>0</v>
      </c>
      <c r="HJ35" s="19">
        <v>0</v>
      </c>
      <c r="HK35" s="19">
        <v>0</v>
      </c>
      <c r="HL35" s="19">
        <v>0</v>
      </c>
      <c r="HM35" s="19">
        <v>0</v>
      </c>
      <c r="HN35" s="19">
        <v>0</v>
      </c>
      <c r="HO35" s="19">
        <v>0</v>
      </c>
      <c r="HP35" s="19">
        <v>0</v>
      </c>
      <c r="HQ35" s="19">
        <v>0</v>
      </c>
      <c r="HR35" s="19">
        <v>0</v>
      </c>
      <c r="HS35" s="19">
        <v>0</v>
      </c>
      <c r="HT35" s="19">
        <v>0</v>
      </c>
      <c r="HU35" s="20">
        <v>0</v>
      </c>
      <c r="HV35" s="19">
        <v>0</v>
      </c>
      <c r="HW35" s="19">
        <v>0</v>
      </c>
      <c r="HX35" s="19">
        <v>0</v>
      </c>
      <c r="HY35" s="19">
        <v>0</v>
      </c>
      <c r="HZ35" s="19">
        <v>0</v>
      </c>
      <c r="IA35" s="19">
        <v>0</v>
      </c>
      <c r="IB35" s="19">
        <v>0</v>
      </c>
      <c r="IC35" s="19">
        <v>0</v>
      </c>
      <c r="ID35" s="19">
        <v>0</v>
      </c>
      <c r="IE35" s="19">
        <v>0</v>
      </c>
      <c r="IF35" s="19">
        <v>0</v>
      </c>
      <c r="IG35" s="20">
        <v>0</v>
      </c>
      <c r="IH35" s="19">
        <v>0</v>
      </c>
      <c r="II35" s="19">
        <v>0</v>
      </c>
      <c r="IJ35" s="19">
        <v>0</v>
      </c>
      <c r="IK35" s="19">
        <v>0</v>
      </c>
      <c r="IL35" s="19">
        <v>0</v>
      </c>
      <c r="IM35" s="19">
        <v>0</v>
      </c>
      <c r="IN35" s="19">
        <v>0</v>
      </c>
      <c r="IO35" s="19">
        <v>0</v>
      </c>
      <c r="IP35" s="19">
        <v>0.107</v>
      </c>
      <c r="IQ35" s="19">
        <v>0</v>
      </c>
      <c r="IR35" s="19">
        <v>0</v>
      </c>
      <c r="IS35" s="20">
        <v>0</v>
      </c>
    </row>
    <row r="36" spans="1:253" ht="24" thickBot="1">
      <c r="A36" s="21" t="s">
        <v>55</v>
      </c>
      <c r="B36" s="22">
        <v>0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2">
        <v>0</v>
      </c>
      <c r="I36" s="22">
        <v>0</v>
      </c>
      <c r="J36" s="22">
        <v>0</v>
      </c>
      <c r="K36" s="22">
        <v>0</v>
      </c>
      <c r="L36" s="22">
        <v>0</v>
      </c>
      <c r="M36" s="23">
        <v>0</v>
      </c>
      <c r="N36" s="22">
        <v>0</v>
      </c>
      <c r="O36" s="22">
        <v>0</v>
      </c>
      <c r="P36" s="22">
        <v>0</v>
      </c>
      <c r="Q36" s="22">
        <v>0</v>
      </c>
      <c r="R36" s="22">
        <v>0</v>
      </c>
      <c r="S36" s="22">
        <v>0</v>
      </c>
      <c r="T36" s="22">
        <v>0</v>
      </c>
      <c r="U36" s="22">
        <v>0</v>
      </c>
      <c r="V36" s="22">
        <v>0</v>
      </c>
      <c r="W36" s="22">
        <v>0</v>
      </c>
      <c r="X36" s="22">
        <v>0</v>
      </c>
      <c r="Y36" s="23">
        <v>0</v>
      </c>
      <c r="Z36" s="22">
        <v>0</v>
      </c>
      <c r="AA36" s="22">
        <v>0</v>
      </c>
      <c r="AB36" s="22">
        <v>0</v>
      </c>
      <c r="AC36" s="22">
        <v>0</v>
      </c>
      <c r="AD36" s="22">
        <v>0</v>
      </c>
      <c r="AE36" s="22">
        <v>0</v>
      </c>
      <c r="AF36" s="22">
        <v>0</v>
      </c>
      <c r="AG36" s="22">
        <v>0</v>
      </c>
      <c r="AH36" s="22">
        <v>0</v>
      </c>
      <c r="AI36" s="22">
        <v>0</v>
      </c>
      <c r="AJ36" s="22">
        <v>0</v>
      </c>
      <c r="AK36" s="23">
        <v>0</v>
      </c>
      <c r="AL36" s="22">
        <v>0</v>
      </c>
      <c r="AM36" s="22">
        <v>0</v>
      </c>
      <c r="AN36" s="22">
        <v>0</v>
      </c>
      <c r="AO36" s="22">
        <v>0</v>
      </c>
      <c r="AP36" s="22">
        <v>0</v>
      </c>
      <c r="AQ36" s="22">
        <v>0</v>
      </c>
      <c r="AR36" s="22">
        <v>0</v>
      </c>
      <c r="AS36" s="22">
        <v>0</v>
      </c>
      <c r="AT36" s="22">
        <v>0</v>
      </c>
      <c r="AU36" s="22">
        <v>0</v>
      </c>
      <c r="AV36" s="22">
        <v>0</v>
      </c>
      <c r="AW36" s="23">
        <v>0</v>
      </c>
      <c r="AX36" s="22">
        <v>0</v>
      </c>
      <c r="AY36" s="22">
        <v>0</v>
      </c>
      <c r="AZ36" s="22">
        <v>0</v>
      </c>
      <c r="BA36" s="22">
        <v>0</v>
      </c>
      <c r="BB36" s="22">
        <v>0</v>
      </c>
      <c r="BC36" s="22">
        <v>0</v>
      </c>
      <c r="BD36" s="22">
        <v>0</v>
      </c>
      <c r="BE36" s="22">
        <v>0</v>
      </c>
      <c r="BF36" s="22">
        <v>0</v>
      </c>
      <c r="BG36" s="22">
        <v>0</v>
      </c>
      <c r="BH36" s="22">
        <v>0</v>
      </c>
      <c r="BI36" s="23">
        <v>0</v>
      </c>
      <c r="BJ36" s="22">
        <v>0</v>
      </c>
      <c r="BK36" s="22">
        <v>0</v>
      </c>
      <c r="BL36" s="22">
        <v>0</v>
      </c>
      <c r="BM36" s="22">
        <v>0</v>
      </c>
      <c r="BN36" s="22">
        <v>0</v>
      </c>
      <c r="BO36" s="22">
        <v>0</v>
      </c>
      <c r="BP36" s="22">
        <v>0</v>
      </c>
      <c r="BQ36" s="22">
        <v>0</v>
      </c>
      <c r="BR36" s="22">
        <v>0</v>
      </c>
      <c r="BS36" s="22">
        <v>0</v>
      </c>
      <c r="BT36" s="22">
        <v>0</v>
      </c>
      <c r="BU36" s="23">
        <v>0</v>
      </c>
      <c r="BV36" s="22">
        <v>0</v>
      </c>
      <c r="BW36" s="22">
        <v>0</v>
      </c>
      <c r="BX36" s="22">
        <v>0</v>
      </c>
      <c r="BY36" s="22">
        <v>0</v>
      </c>
      <c r="BZ36" s="22">
        <v>0</v>
      </c>
      <c r="CA36" s="22">
        <v>0</v>
      </c>
      <c r="CB36" s="22">
        <v>0</v>
      </c>
      <c r="CC36" s="22">
        <v>0</v>
      </c>
      <c r="CD36" s="22">
        <v>0</v>
      </c>
      <c r="CE36" s="22">
        <v>0</v>
      </c>
      <c r="CF36" s="22">
        <v>0</v>
      </c>
      <c r="CG36" s="23">
        <v>0</v>
      </c>
      <c r="CH36" s="22">
        <v>0</v>
      </c>
      <c r="CI36" s="22">
        <v>0</v>
      </c>
      <c r="CJ36" s="22">
        <v>0</v>
      </c>
      <c r="CK36" s="22">
        <v>0</v>
      </c>
      <c r="CL36" s="22">
        <v>0</v>
      </c>
      <c r="CM36" s="22">
        <v>0</v>
      </c>
      <c r="CN36" s="22">
        <v>0</v>
      </c>
      <c r="CO36" s="22">
        <v>0</v>
      </c>
      <c r="CP36" s="22">
        <v>0</v>
      </c>
      <c r="CQ36" s="22">
        <v>0</v>
      </c>
      <c r="CR36" s="22">
        <v>0</v>
      </c>
      <c r="CS36" s="23">
        <v>0</v>
      </c>
      <c r="CT36" s="22">
        <v>0</v>
      </c>
      <c r="CU36" s="22">
        <v>0</v>
      </c>
      <c r="CV36" s="22">
        <v>0</v>
      </c>
      <c r="CW36" s="22">
        <v>0</v>
      </c>
      <c r="CX36" s="22">
        <v>0</v>
      </c>
      <c r="CY36" s="22">
        <v>0</v>
      </c>
      <c r="CZ36" s="22">
        <v>0</v>
      </c>
      <c r="DA36" s="22">
        <v>0</v>
      </c>
      <c r="DB36" s="22">
        <v>0</v>
      </c>
      <c r="DC36" s="22">
        <v>0</v>
      </c>
      <c r="DD36" s="22">
        <v>0</v>
      </c>
      <c r="DE36" s="23">
        <v>0</v>
      </c>
      <c r="DF36" s="22">
        <v>0</v>
      </c>
      <c r="DG36" s="22">
        <v>0</v>
      </c>
      <c r="DH36" s="22">
        <v>0</v>
      </c>
      <c r="DI36" s="22">
        <v>0</v>
      </c>
      <c r="DJ36" s="22">
        <v>0</v>
      </c>
      <c r="DK36" s="22">
        <v>0</v>
      </c>
      <c r="DL36" s="22">
        <v>0</v>
      </c>
      <c r="DM36" s="22">
        <v>0</v>
      </c>
      <c r="DN36" s="22">
        <v>0</v>
      </c>
      <c r="DO36" s="22">
        <v>0</v>
      </c>
      <c r="DP36" s="22">
        <v>0</v>
      </c>
      <c r="DQ36" s="23">
        <v>0</v>
      </c>
      <c r="DR36" s="22">
        <v>0</v>
      </c>
      <c r="DS36" s="22">
        <v>0</v>
      </c>
      <c r="DT36" s="22">
        <v>0</v>
      </c>
      <c r="DU36" s="22">
        <v>0</v>
      </c>
      <c r="DV36" s="22">
        <v>0</v>
      </c>
      <c r="DW36" s="22">
        <v>0</v>
      </c>
      <c r="DX36" s="22">
        <v>0</v>
      </c>
      <c r="DY36" s="22">
        <v>0</v>
      </c>
      <c r="DZ36" s="22">
        <v>0</v>
      </c>
      <c r="EA36" s="22">
        <v>0</v>
      </c>
      <c r="EB36" s="22">
        <v>0</v>
      </c>
      <c r="EC36" s="23">
        <v>0</v>
      </c>
      <c r="ED36" s="22">
        <v>0</v>
      </c>
      <c r="EE36" s="22">
        <v>0</v>
      </c>
      <c r="EF36" s="22">
        <v>0</v>
      </c>
      <c r="EG36" s="22">
        <v>0</v>
      </c>
      <c r="EH36" s="22">
        <v>0</v>
      </c>
      <c r="EI36" s="22">
        <v>0</v>
      </c>
      <c r="EJ36" s="22">
        <v>0</v>
      </c>
      <c r="EK36" s="22">
        <v>0</v>
      </c>
      <c r="EL36" s="22">
        <v>0</v>
      </c>
      <c r="EM36" s="22">
        <v>0</v>
      </c>
      <c r="EN36" s="22">
        <v>0</v>
      </c>
      <c r="EO36" s="23">
        <v>0</v>
      </c>
      <c r="EP36" s="22">
        <v>0</v>
      </c>
      <c r="EQ36" s="22">
        <v>0</v>
      </c>
      <c r="ER36" s="22">
        <v>0</v>
      </c>
      <c r="ES36" s="22">
        <v>0</v>
      </c>
      <c r="ET36" s="22">
        <v>0.48</v>
      </c>
      <c r="EU36" s="22">
        <v>1.1499999999999999</v>
      </c>
      <c r="EV36" s="22">
        <v>4.5999999999999996</v>
      </c>
      <c r="EW36" s="22">
        <v>1.83</v>
      </c>
      <c r="EX36" s="22">
        <v>3.68</v>
      </c>
      <c r="EY36" s="22">
        <v>0.56999999999999995</v>
      </c>
      <c r="EZ36" s="22">
        <v>0.78</v>
      </c>
      <c r="FA36" s="23">
        <v>1.67</v>
      </c>
      <c r="FB36" s="22">
        <v>1.735506</v>
      </c>
      <c r="FC36" s="22">
        <v>2.9639030000000002</v>
      </c>
      <c r="FD36" s="22">
        <v>1.8929590000000001</v>
      </c>
      <c r="FE36" s="22">
        <v>3.3420679999999998</v>
      </c>
      <c r="FF36" s="22">
        <v>1.682898</v>
      </c>
      <c r="FG36" s="22">
        <v>9.4292379999999998</v>
      </c>
      <c r="FH36" s="22">
        <v>3.455848</v>
      </c>
      <c r="FI36" s="22">
        <v>7.1858380000000004</v>
      </c>
      <c r="FJ36" s="22">
        <v>4.5018050000000001</v>
      </c>
      <c r="FK36" s="22">
        <v>8.9049510000000005</v>
      </c>
      <c r="FL36" s="22">
        <v>4.7451679999999996</v>
      </c>
      <c r="FM36" s="23">
        <v>3.9467690000000002</v>
      </c>
      <c r="FN36" s="22">
        <v>4.2699999999999996</v>
      </c>
      <c r="FO36" s="22">
        <v>2.2400000000000002</v>
      </c>
      <c r="FP36" s="22">
        <v>7.85</v>
      </c>
      <c r="FQ36" s="22">
        <v>8.2799999999999994</v>
      </c>
      <c r="FR36" s="22">
        <v>3.15</v>
      </c>
      <c r="FS36" s="22">
        <v>0.81</v>
      </c>
      <c r="FT36" s="22">
        <v>3.17</v>
      </c>
      <c r="FU36" s="22">
        <v>5.43</v>
      </c>
      <c r="FV36" s="22">
        <v>4.37</v>
      </c>
      <c r="FW36" s="22">
        <v>3.38</v>
      </c>
      <c r="FX36" s="22">
        <v>4.2699999999999996</v>
      </c>
      <c r="FY36" s="23">
        <v>0.96</v>
      </c>
      <c r="FZ36" s="22">
        <v>1.7601020000000001</v>
      </c>
      <c r="GA36" s="22">
        <v>3.604149</v>
      </c>
      <c r="GB36" s="22">
        <v>2.723115</v>
      </c>
      <c r="GC36" s="22">
        <v>5.1261830000000002</v>
      </c>
      <c r="GD36" s="22">
        <v>4.7458090000000004</v>
      </c>
      <c r="GE36" s="22">
        <v>8.1251259999999998</v>
      </c>
      <c r="GF36" s="22">
        <v>5.4564969999999997</v>
      </c>
      <c r="GG36" s="22">
        <v>2.5530740000000001</v>
      </c>
      <c r="GH36" s="22">
        <v>3.6074060000000001</v>
      </c>
      <c r="GI36" s="22">
        <v>6.0409870000000003</v>
      </c>
      <c r="GJ36" s="22">
        <v>4.3143219999999998</v>
      </c>
      <c r="GK36" s="23">
        <v>4.9076209000000004</v>
      </c>
      <c r="GL36" s="22">
        <v>3.908836</v>
      </c>
      <c r="GM36" s="22">
        <v>1.1293770000000001</v>
      </c>
      <c r="GN36" s="22">
        <v>0.42810820000000005</v>
      </c>
      <c r="GO36" s="22">
        <v>9.9999999999999995E-8</v>
      </c>
      <c r="GP36" s="22">
        <v>1E-8</v>
      </c>
      <c r="GQ36" s="22">
        <v>9.7037927100000001</v>
      </c>
      <c r="GR36" s="22">
        <v>2.8504606000000003</v>
      </c>
      <c r="GS36" s="22">
        <v>6.9409799999999997</v>
      </c>
      <c r="GT36" s="22">
        <v>9.9999999999999995E-8</v>
      </c>
      <c r="GU36" s="22">
        <v>9.9999999999999995E-8</v>
      </c>
      <c r="GV36" s="22">
        <v>9.9999999999999995E-8</v>
      </c>
      <c r="GW36" s="23">
        <v>1.17</v>
      </c>
      <c r="GX36" s="22">
        <v>0.81631500000000001</v>
      </c>
      <c r="GY36" s="22">
        <v>2.5560640000000001</v>
      </c>
      <c r="GZ36" s="22">
        <v>3.5676324899999998</v>
      </c>
      <c r="HA36" s="22">
        <v>0</v>
      </c>
      <c r="HB36" s="22">
        <v>0</v>
      </c>
      <c r="HC36" s="22">
        <v>2.409192</v>
      </c>
      <c r="HD36" s="22">
        <v>1.4268430000000001</v>
      </c>
      <c r="HE36" s="22">
        <v>1.2563599999999999</v>
      </c>
      <c r="HF36" s="22">
        <v>0</v>
      </c>
      <c r="HG36" s="22">
        <v>4.5635000000000002E-2</v>
      </c>
      <c r="HH36" s="22">
        <v>3.0201720000000001</v>
      </c>
      <c r="HI36" s="23">
        <v>0.87830600000000003</v>
      </c>
      <c r="HJ36" s="22">
        <v>1.662992</v>
      </c>
      <c r="HK36" s="22">
        <v>0</v>
      </c>
      <c r="HL36" s="22">
        <v>0.04</v>
      </c>
      <c r="HM36" s="22">
        <v>0</v>
      </c>
      <c r="HN36" s="22">
        <v>0</v>
      </c>
      <c r="HO36" s="22">
        <v>0</v>
      </c>
      <c r="HP36" s="22">
        <v>1.49</v>
      </c>
      <c r="HQ36" s="22">
        <v>0.82</v>
      </c>
      <c r="HR36" s="22">
        <v>0</v>
      </c>
      <c r="HS36" s="22">
        <v>0.88</v>
      </c>
      <c r="HT36" s="22">
        <v>0</v>
      </c>
      <c r="HU36" s="23">
        <v>1.54</v>
      </c>
      <c r="HV36" s="22">
        <v>0.54</v>
      </c>
      <c r="HW36" s="22">
        <v>1.34</v>
      </c>
      <c r="HX36" s="22">
        <v>1.43</v>
      </c>
      <c r="HY36" s="22">
        <v>0.01</v>
      </c>
      <c r="HZ36" s="22">
        <v>0</v>
      </c>
      <c r="IA36" s="22">
        <v>1.94</v>
      </c>
      <c r="IB36" s="22">
        <v>0</v>
      </c>
      <c r="IC36" s="22">
        <v>0</v>
      </c>
      <c r="ID36" s="22">
        <v>0</v>
      </c>
      <c r="IE36" s="22">
        <v>0.49</v>
      </c>
      <c r="IF36" s="22">
        <v>1</v>
      </c>
      <c r="IG36" s="23">
        <v>0</v>
      </c>
      <c r="IH36" s="22">
        <v>1.65</v>
      </c>
      <c r="II36" s="22">
        <v>2E-3</v>
      </c>
      <c r="IJ36" s="22">
        <v>0.97799999999999998</v>
      </c>
      <c r="IK36" s="22">
        <v>0.22</v>
      </c>
      <c r="IL36" s="22">
        <v>4.0000000000000001E-3</v>
      </c>
      <c r="IM36" s="22">
        <v>0</v>
      </c>
      <c r="IN36" s="22">
        <v>1.4799999999999999E-4</v>
      </c>
      <c r="IO36" s="22">
        <v>0.122</v>
      </c>
      <c r="IP36" s="22">
        <v>0</v>
      </c>
      <c r="IQ36" s="22">
        <v>0</v>
      </c>
      <c r="IR36" s="22">
        <v>0</v>
      </c>
      <c r="IS36" s="23">
        <v>0</v>
      </c>
    </row>
    <row r="37" spans="1:253" ht="24" thickBot="1">
      <c r="A37" s="18" t="s">
        <v>56</v>
      </c>
      <c r="B37" s="19">
        <v>0</v>
      </c>
      <c r="C37" s="19">
        <v>0</v>
      </c>
      <c r="D37" s="19">
        <v>0</v>
      </c>
      <c r="E37" s="19">
        <v>0</v>
      </c>
      <c r="F37" s="19">
        <v>0</v>
      </c>
      <c r="G37" s="19">
        <v>0</v>
      </c>
      <c r="H37" s="19">
        <v>0</v>
      </c>
      <c r="I37" s="19">
        <v>0</v>
      </c>
      <c r="J37" s="19">
        <v>0</v>
      </c>
      <c r="K37" s="19">
        <v>0</v>
      </c>
      <c r="L37" s="19">
        <v>0</v>
      </c>
      <c r="M37" s="20">
        <v>0</v>
      </c>
      <c r="N37" s="19">
        <v>0</v>
      </c>
      <c r="O37" s="19">
        <v>0</v>
      </c>
      <c r="P37" s="19">
        <v>0</v>
      </c>
      <c r="Q37" s="19">
        <v>0</v>
      </c>
      <c r="R37" s="19">
        <v>0</v>
      </c>
      <c r="S37" s="19">
        <v>0</v>
      </c>
      <c r="T37" s="19">
        <v>0</v>
      </c>
      <c r="U37" s="19">
        <v>0</v>
      </c>
      <c r="V37" s="19">
        <v>0</v>
      </c>
      <c r="W37" s="19">
        <v>0</v>
      </c>
      <c r="X37" s="19">
        <v>0</v>
      </c>
      <c r="Y37" s="20">
        <v>0</v>
      </c>
      <c r="Z37" s="19">
        <v>0</v>
      </c>
      <c r="AA37" s="19">
        <v>0</v>
      </c>
      <c r="AB37" s="19">
        <v>0</v>
      </c>
      <c r="AC37" s="19">
        <v>0</v>
      </c>
      <c r="AD37" s="19">
        <v>0</v>
      </c>
      <c r="AE37" s="19">
        <v>0</v>
      </c>
      <c r="AF37" s="19">
        <v>0</v>
      </c>
      <c r="AG37" s="19">
        <v>0</v>
      </c>
      <c r="AH37" s="19">
        <v>0</v>
      </c>
      <c r="AI37" s="19">
        <v>0</v>
      </c>
      <c r="AJ37" s="19">
        <v>0</v>
      </c>
      <c r="AK37" s="20">
        <v>0</v>
      </c>
      <c r="AL37" s="19">
        <v>0</v>
      </c>
      <c r="AM37" s="19">
        <v>0</v>
      </c>
      <c r="AN37" s="19">
        <v>0</v>
      </c>
      <c r="AO37" s="19">
        <v>0</v>
      </c>
      <c r="AP37" s="19">
        <v>0</v>
      </c>
      <c r="AQ37" s="19">
        <v>0</v>
      </c>
      <c r="AR37" s="19">
        <v>0</v>
      </c>
      <c r="AS37" s="19">
        <v>0</v>
      </c>
      <c r="AT37" s="19">
        <v>0</v>
      </c>
      <c r="AU37" s="19">
        <v>0</v>
      </c>
      <c r="AV37" s="19">
        <v>0</v>
      </c>
      <c r="AW37" s="20">
        <v>0</v>
      </c>
      <c r="AX37" s="19">
        <v>0</v>
      </c>
      <c r="AY37" s="19">
        <v>0</v>
      </c>
      <c r="AZ37" s="19">
        <v>0</v>
      </c>
      <c r="BA37" s="19">
        <v>0</v>
      </c>
      <c r="BB37" s="19">
        <v>0</v>
      </c>
      <c r="BC37" s="19">
        <v>0</v>
      </c>
      <c r="BD37" s="19">
        <v>0</v>
      </c>
      <c r="BE37" s="19">
        <v>0</v>
      </c>
      <c r="BF37" s="19">
        <v>0</v>
      </c>
      <c r="BG37" s="19">
        <v>0</v>
      </c>
      <c r="BH37" s="19">
        <v>0</v>
      </c>
      <c r="BI37" s="20">
        <v>0</v>
      </c>
      <c r="BJ37" s="19">
        <v>0</v>
      </c>
      <c r="BK37" s="19">
        <v>0</v>
      </c>
      <c r="BL37" s="19">
        <v>0</v>
      </c>
      <c r="BM37" s="19">
        <v>0</v>
      </c>
      <c r="BN37" s="19">
        <v>0</v>
      </c>
      <c r="BO37" s="19">
        <v>0</v>
      </c>
      <c r="BP37" s="19">
        <v>0</v>
      </c>
      <c r="BQ37" s="19">
        <v>0</v>
      </c>
      <c r="BR37" s="19">
        <v>0</v>
      </c>
      <c r="BS37" s="19">
        <v>0</v>
      </c>
      <c r="BT37" s="19">
        <v>0</v>
      </c>
      <c r="BU37" s="20">
        <v>0</v>
      </c>
      <c r="BV37" s="19">
        <v>0</v>
      </c>
      <c r="BW37" s="19">
        <v>0</v>
      </c>
      <c r="BX37" s="19">
        <v>0</v>
      </c>
      <c r="BY37" s="19">
        <v>0</v>
      </c>
      <c r="BZ37" s="19">
        <v>0</v>
      </c>
      <c r="CA37" s="19">
        <v>0</v>
      </c>
      <c r="CB37" s="19">
        <v>0</v>
      </c>
      <c r="CC37" s="19">
        <v>0</v>
      </c>
      <c r="CD37" s="19">
        <v>0</v>
      </c>
      <c r="CE37" s="19">
        <v>0</v>
      </c>
      <c r="CF37" s="19">
        <v>0</v>
      </c>
      <c r="CG37" s="20">
        <v>0</v>
      </c>
      <c r="CH37" s="19">
        <v>0</v>
      </c>
      <c r="CI37" s="19">
        <v>0</v>
      </c>
      <c r="CJ37" s="19">
        <v>0</v>
      </c>
      <c r="CK37" s="19">
        <v>0</v>
      </c>
      <c r="CL37" s="19">
        <v>0</v>
      </c>
      <c r="CM37" s="19">
        <v>0</v>
      </c>
      <c r="CN37" s="19">
        <v>0</v>
      </c>
      <c r="CO37" s="19">
        <v>0</v>
      </c>
      <c r="CP37" s="19">
        <v>0</v>
      </c>
      <c r="CQ37" s="19">
        <v>0</v>
      </c>
      <c r="CR37" s="19">
        <v>0</v>
      </c>
      <c r="CS37" s="20">
        <v>0</v>
      </c>
      <c r="CT37" s="19">
        <v>0</v>
      </c>
      <c r="CU37" s="19">
        <v>0</v>
      </c>
      <c r="CV37" s="19">
        <v>0</v>
      </c>
      <c r="CW37" s="19">
        <v>0</v>
      </c>
      <c r="CX37" s="19">
        <v>0</v>
      </c>
      <c r="CY37" s="19">
        <v>0</v>
      </c>
      <c r="CZ37" s="19">
        <v>0</v>
      </c>
      <c r="DA37" s="19">
        <v>0</v>
      </c>
      <c r="DB37" s="19">
        <v>0</v>
      </c>
      <c r="DC37" s="19">
        <v>0</v>
      </c>
      <c r="DD37" s="19">
        <v>0</v>
      </c>
      <c r="DE37" s="20">
        <v>0</v>
      </c>
      <c r="DF37" s="19">
        <v>0</v>
      </c>
      <c r="DG37" s="19">
        <v>0</v>
      </c>
      <c r="DH37" s="19">
        <v>0</v>
      </c>
      <c r="DI37" s="19">
        <v>0</v>
      </c>
      <c r="DJ37" s="19">
        <v>0</v>
      </c>
      <c r="DK37" s="19">
        <v>0</v>
      </c>
      <c r="DL37" s="19">
        <v>0</v>
      </c>
      <c r="DM37" s="19">
        <v>0</v>
      </c>
      <c r="DN37" s="19">
        <v>0</v>
      </c>
      <c r="DO37" s="19">
        <v>0</v>
      </c>
      <c r="DP37" s="19">
        <v>0</v>
      </c>
      <c r="DQ37" s="20">
        <v>0</v>
      </c>
      <c r="DR37" s="19">
        <v>0</v>
      </c>
      <c r="DS37" s="19">
        <v>0</v>
      </c>
      <c r="DT37" s="19">
        <v>0</v>
      </c>
      <c r="DU37" s="19">
        <v>0</v>
      </c>
      <c r="DV37" s="19">
        <v>0</v>
      </c>
      <c r="DW37" s="19">
        <v>0</v>
      </c>
      <c r="DX37" s="19">
        <v>0</v>
      </c>
      <c r="DY37" s="19">
        <v>0</v>
      </c>
      <c r="DZ37" s="19">
        <v>0</v>
      </c>
      <c r="EA37" s="19">
        <v>0</v>
      </c>
      <c r="EB37" s="19">
        <v>0</v>
      </c>
      <c r="EC37" s="20">
        <v>0</v>
      </c>
      <c r="ED37" s="19">
        <v>0</v>
      </c>
      <c r="EE37" s="19">
        <v>0</v>
      </c>
      <c r="EF37" s="19">
        <v>0</v>
      </c>
      <c r="EG37" s="19">
        <v>0</v>
      </c>
      <c r="EH37" s="19">
        <v>0</v>
      </c>
      <c r="EI37" s="19">
        <v>0</v>
      </c>
      <c r="EJ37" s="19">
        <v>0</v>
      </c>
      <c r="EK37" s="19">
        <v>0</v>
      </c>
      <c r="EL37" s="19">
        <v>0</v>
      </c>
      <c r="EM37" s="19">
        <v>0</v>
      </c>
      <c r="EN37" s="19">
        <v>0</v>
      </c>
      <c r="EO37" s="20">
        <v>0</v>
      </c>
      <c r="EP37" s="19">
        <v>0</v>
      </c>
      <c r="EQ37" s="19">
        <v>0</v>
      </c>
      <c r="ER37" s="19">
        <v>0</v>
      </c>
      <c r="ES37" s="19">
        <v>0</v>
      </c>
      <c r="ET37" s="19">
        <v>0</v>
      </c>
      <c r="EU37" s="19">
        <v>0</v>
      </c>
      <c r="EV37" s="19">
        <v>0</v>
      </c>
      <c r="EW37" s="19">
        <v>0</v>
      </c>
      <c r="EX37" s="19">
        <v>0</v>
      </c>
      <c r="EY37" s="19">
        <v>0</v>
      </c>
      <c r="EZ37" s="19">
        <v>0</v>
      </c>
      <c r="FA37" s="20">
        <v>0</v>
      </c>
      <c r="FB37" s="19">
        <v>0</v>
      </c>
      <c r="FC37" s="19">
        <v>0</v>
      </c>
      <c r="FD37" s="19">
        <v>0</v>
      </c>
      <c r="FE37" s="19">
        <v>0</v>
      </c>
      <c r="FF37" s="19">
        <v>0.64138381999999994</v>
      </c>
      <c r="FG37" s="19">
        <v>4.7208588799999998</v>
      </c>
      <c r="FH37" s="19">
        <v>5.1612626500000003</v>
      </c>
      <c r="FI37" s="19">
        <v>5.1047285199999992</v>
      </c>
      <c r="FJ37" s="19">
        <v>4.5120987699999997</v>
      </c>
      <c r="FK37" s="19">
        <v>4.6851800800000003</v>
      </c>
      <c r="FL37" s="19">
        <v>6.2231068700000005</v>
      </c>
      <c r="FM37" s="20">
        <v>6.4784897199999998</v>
      </c>
      <c r="FN37" s="19">
        <v>8.9</v>
      </c>
      <c r="FO37" s="19">
        <v>6.65</v>
      </c>
      <c r="FP37" s="19">
        <v>6.41</v>
      </c>
      <c r="FQ37" s="19">
        <v>6.53</v>
      </c>
      <c r="FR37" s="19">
        <v>7.24</v>
      </c>
      <c r="FS37" s="19">
        <v>6.53</v>
      </c>
      <c r="FT37" s="19">
        <v>6.24</v>
      </c>
      <c r="FU37" s="19">
        <v>6.51</v>
      </c>
      <c r="FV37" s="19">
        <v>6.61</v>
      </c>
      <c r="FW37" s="19">
        <v>6.58</v>
      </c>
      <c r="FX37" s="19">
        <v>7.16</v>
      </c>
      <c r="FY37" s="20">
        <v>6.91</v>
      </c>
      <c r="FZ37" s="19">
        <v>7.5851144499999998</v>
      </c>
      <c r="GA37" s="19">
        <v>7.3604196900000005</v>
      </c>
      <c r="GB37" s="19">
        <v>7.3435327599999995</v>
      </c>
      <c r="GC37" s="19">
        <v>8.4002646799999994</v>
      </c>
      <c r="GD37" s="19">
        <v>7.9323393300000005</v>
      </c>
      <c r="GE37" s="19">
        <v>6.8545681399999996</v>
      </c>
      <c r="GF37" s="19">
        <v>7.8811901500000001</v>
      </c>
      <c r="GG37" s="19">
        <v>7.7260068300000002</v>
      </c>
      <c r="GH37" s="19">
        <v>7.4156928899999999</v>
      </c>
      <c r="GI37" s="19">
        <v>7.3899689899999998</v>
      </c>
      <c r="GJ37" s="19">
        <v>7.9438516300000002</v>
      </c>
      <c r="GK37" s="20">
        <v>8.3471395000000008</v>
      </c>
      <c r="GL37" s="19">
        <v>8.0307885999999993</v>
      </c>
      <c r="GM37" s="19">
        <v>8.5918846000000002</v>
      </c>
      <c r="GN37" s="19">
        <v>8.5585229800000011</v>
      </c>
      <c r="GO37" s="19">
        <v>9.7335834000000006</v>
      </c>
      <c r="GP37" s="19">
        <v>9.3201615699999998</v>
      </c>
      <c r="GQ37" s="19">
        <v>8.7210560699999995</v>
      </c>
      <c r="GR37" s="19">
        <v>9.2792182799999985</v>
      </c>
      <c r="GS37" s="19">
        <v>8.4262360300000001</v>
      </c>
      <c r="GT37" s="19">
        <v>8.6599595100000002</v>
      </c>
      <c r="GU37" s="19">
        <v>7.96318956</v>
      </c>
      <c r="GV37" s="19">
        <v>8.1199999999999992</v>
      </c>
      <c r="GW37" s="20">
        <v>8.56</v>
      </c>
      <c r="GX37" s="19">
        <v>8.3984380999999999</v>
      </c>
      <c r="GY37" s="19">
        <v>8.38954472</v>
      </c>
      <c r="GZ37" s="19">
        <v>9.0792974199999996</v>
      </c>
      <c r="HA37" s="19">
        <v>10.290304970000001</v>
      </c>
      <c r="HB37" s="19">
        <v>9.7131111999999984</v>
      </c>
      <c r="HC37" s="19">
        <v>8.9521529100000006</v>
      </c>
      <c r="HD37" s="19">
        <v>10.03690548</v>
      </c>
      <c r="HE37" s="19">
        <v>9.0889553800000016</v>
      </c>
      <c r="HF37" s="19">
        <v>9.2007098100000011</v>
      </c>
      <c r="HG37" s="19">
        <v>9.029224880000001</v>
      </c>
      <c r="HH37" s="19">
        <v>9.1881673100000008</v>
      </c>
      <c r="HI37" s="20">
        <v>9.5327196399999998</v>
      </c>
      <c r="HJ37" s="19">
        <v>9.7466963100000008</v>
      </c>
      <c r="HK37" s="19">
        <v>10.083</v>
      </c>
      <c r="HL37" s="19">
        <v>10.029999999999999</v>
      </c>
      <c r="HM37" s="19">
        <v>10.141999999999999</v>
      </c>
      <c r="HN37" s="19">
        <v>10.186999999999999</v>
      </c>
      <c r="HO37" s="19">
        <v>8.76</v>
      </c>
      <c r="HP37" s="19">
        <v>9.09</v>
      </c>
      <c r="HQ37" s="19">
        <v>9.11</v>
      </c>
      <c r="HR37" s="19">
        <v>8.7910000000000004</v>
      </c>
      <c r="HS37" s="19">
        <v>8.2899999999999991</v>
      </c>
      <c r="HT37" s="19">
        <v>8.44</v>
      </c>
      <c r="HU37" s="20">
        <v>8.66</v>
      </c>
      <c r="HV37" s="19">
        <v>7.77</v>
      </c>
      <c r="HW37" s="19">
        <v>8.14</v>
      </c>
      <c r="HX37" s="19">
        <v>7.69</v>
      </c>
      <c r="HY37" s="19">
        <v>7.72</v>
      </c>
      <c r="HZ37" s="19">
        <v>7.59</v>
      </c>
      <c r="IA37" s="19">
        <v>7.07</v>
      </c>
      <c r="IB37" s="19">
        <v>7.66</v>
      </c>
      <c r="IC37" s="19">
        <v>7.6</v>
      </c>
      <c r="ID37" s="19">
        <v>7.59</v>
      </c>
      <c r="IE37" s="19">
        <v>7.19</v>
      </c>
      <c r="IF37" s="19">
        <v>7.38</v>
      </c>
      <c r="IG37" s="20">
        <v>7.57</v>
      </c>
      <c r="IH37" s="19">
        <v>7.41</v>
      </c>
      <c r="II37" s="19">
        <v>8.4294721999999993</v>
      </c>
      <c r="IJ37" s="19">
        <v>8.3009999999999984</v>
      </c>
      <c r="IK37" s="19">
        <v>9</v>
      </c>
      <c r="IL37" s="19">
        <v>8.7539999999999996</v>
      </c>
      <c r="IM37" s="19">
        <v>8.4250000000000007</v>
      </c>
      <c r="IN37" s="19">
        <v>8.6283126200000009</v>
      </c>
      <c r="IO37" s="19">
        <v>7.0410000000000004</v>
      </c>
      <c r="IP37" s="19">
        <v>5.5619999999999994</v>
      </c>
      <c r="IQ37" s="19">
        <v>7.1630000000000003</v>
      </c>
      <c r="IR37" s="19">
        <v>8.5259999999999998</v>
      </c>
      <c r="IS37" s="20">
        <v>8.1210000000000004</v>
      </c>
    </row>
    <row r="38" spans="1:253" ht="24" thickBot="1">
      <c r="A38" s="21" t="s">
        <v>57</v>
      </c>
      <c r="B38" s="22">
        <v>0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v>0</v>
      </c>
      <c r="I38" s="22">
        <v>0</v>
      </c>
      <c r="J38" s="22">
        <v>0</v>
      </c>
      <c r="K38" s="22">
        <v>0</v>
      </c>
      <c r="L38" s="22">
        <v>0</v>
      </c>
      <c r="M38" s="23">
        <v>0</v>
      </c>
      <c r="N38" s="22">
        <v>0</v>
      </c>
      <c r="O38" s="22">
        <v>0</v>
      </c>
      <c r="P38" s="22">
        <v>0</v>
      </c>
      <c r="Q38" s="22">
        <v>0</v>
      </c>
      <c r="R38" s="22">
        <v>0</v>
      </c>
      <c r="S38" s="22">
        <v>0</v>
      </c>
      <c r="T38" s="22">
        <v>0</v>
      </c>
      <c r="U38" s="22">
        <v>0</v>
      </c>
      <c r="V38" s="22">
        <v>0</v>
      </c>
      <c r="W38" s="22">
        <v>0</v>
      </c>
      <c r="X38" s="22">
        <v>0</v>
      </c>
      <c r="Y38" s="23">
        <v>0</v>
      </c>
      <c r="Z38" s="22">
        <v>0</v>
      </c>
      <c r="AA38" s="22">
        <v>0</v>
      </c>
      <c r="AB38" s="22">
        <v>0</v>
      </c>
      <c r="AC38" s="22">
        <v>0</v>
      </c>
      <c r="AD38" s="22">
        <v>0</v>
      </c>
      <c r="AE38" s="22">
        <v>0</v>
      </c>
      <c r="AF38" s="22">
        <v>0</v>
      </c>
      <c r="AG38" s="22">
        <v>0</v>
      </c>
      <c r="AH38" s="22">
        <v>0</v>
      </c>
      <c r="AI38" s="22">
        <v>0</v>
      </c>
      <c r="AJ38" s="22">
        <v>0</v>
      </c>
      <c r="AK38" s="23">
        <v>0</v>
      </c>
      <c r="AL38" s="22">
        <v>0</v>
      </c>
      <c r="AM38" s="22">
        <v>0</v>
      </c>
      <c r="AN38" s="22">
        <v>0</v>
      </c>
      <c r="AO38" s="22">
        <v>0</v>
      </c>
      <c r="AP38" s="22">
        <v>0</v>
      </c>
      <c r="AQ38" s="22">
        <v>0</v>
      </c>
      <c r="AR38" s="22">
        <v>0</v>
      </c>
      <c r="AS38" s="22">
        <v>0</v>
      </c>
      <c r="AT38" s="22">
        <v>0</v>
      </c>
      <c r="AU38" s="22">
        <v>0</v>
      </c>
      <c r="AV38" s="22">
        <v>0</v>
      </c>
      <c r="AW38" s="23">
        <v>0</v>
      </c>
      <c r="AX38" s="22">
        <v>0</v>
      </c>
      <c r="AY38" s="22">
        <v>0</v>
      </c>
      <c r="AZ38" s="22">
        <v>0</v>
      </c>
      <c r="BA38" s="22">
        <v>0</v>
      </c>
      <c r="BB38" s="22">
        <v>0</v>
      </c>
      <c r="BC38" s="22">
        <v>0</v>
      </c>
      <c r="BD38" s="22">
        <v>0</v>
      </c>
      <c r="BE38" s="22">
        <v>0</v>
      </c>
      <c r="BF38" s="22">
        <v>0</v>
      </c>
      <c r="BG38" s="22">
        <v>0</v>
      </c>
      <c r="BH38" s="22">
        <v>0</v>
      </c>
      <c r="BI38" s="23">
        <v>0</v>
      </c>
      <c r="BJ38" s="22">
        <v>0</v>
      </c>
      <c r="BK38" s="22">
        <v>0</v>
      </c>
      <c r="BL38" s="22">
        <v>0</v>
      </c>
      <c r="BM38" s="22">
        <v>0</v>
      </c>
      <c r="BN38" s="22">
        <v>0</v>
      </c>
      <c r="BO38" s="22">
        <v>0</v>
      </c>
      <c r="BP38" s="22">
        <v>0</v>
      </c>
      <c r="BQ38" s="22">
        <v>0</v>
      </c>
      <c r="BR38" s="22">
        <v>0</v>
      </c>
      <c r="BS38" s="22">
        <v>0</v>
      </c>
      <c r="BT38" s="22">
        <v>0</v>
      </c>
      <c r="BU38" s="23">
        <v>0</v>
      </c>
      <c r="BV38" s="22">
        <v>0</v>
      </c>
      <c r="BW38" s="22">
        <v>0</v>
      </c>
      <c r="BX38" s="22">
        <v>0</v>
      </c>
      <c r="BY38" s="22">
        <v>0</v>
      </c>
      <c r="BZ38" s="22">
        <v>0</v>
      </c>
      <c r="CA38" s="22">
        <v>0</v>
      </c>
      <c r="CB38" s="22">
        <v>0</v>
      </c>
      <c r="CC38" s="22">
        <v>0</v>
      </c>
      <c r="CD38" s="22">
        <v>0</v>
      </c>
      <c r="CE38" s="22">
        <v>0</v>
      </c>
      <c r="CF38" s="22">
        <v>0</v>
      </c>
      <c r="CG38" s="23">
        <v>0</v>
      </c>
      <c r="CH38" s="22">
        <v>0</v>
      </c>
      <c r="CI38" s="22">
        <v>0</v>
      </c>
      <c r="CJ38" s="22">
        <v>0</v>
      </c>
      <c r="CK38" s="22">
        <v>0</v>
      </c>
      <c r="CL38" s="22">
        <v>0</v>
      </c>
      <c r="CM38" s="22">
        <v>0</v>
      </c>
      <c r="CN38" s="22">
        <v>0</v>
      </c>
      <c r="CO38" s="22">
        <v>0</v>
      </c>
      <c r="CP38" s="22">
        <v>0</v>
      </c>
      <c r="CQ38" s="22">
        <v>0</v>
      </c>
      <c r="CR38" s="22">
        <v>0</v>
      </c>
      <c r="CS38" s="23">
        <v>0</v>
      </c>
      <c r="CT38" s="22">
        <v>0</v>
      </c>
      <c r="CU38" s="22">
        <v>0</v>
      </c>
      <c r="CV38" s="22">
        <v>0</v>
      </c>
      <c r="CW38" s="22">
        <v>0</v>
      </c>
      <c r="CX38" s="22">
        <v>0</v>
      </c>
      <c r="CY38" s="22">
        <v>0</v>
      </c>
      <c r="CZ38" s="22">
        <v>0</v>
      </c>
      <c r="DA38" s="22">
        <v>0</v>
      </c>
      <c r="DB38" s="22">
        <v>0</v>
      </c>
      <c r="DC38" s="22">
        <v>0</v>
      </c>
      <c r="DD38" s="22">
        <v>0</v>
      </c>
      <c r="DE38" s="23">
        <v>0</v>
      </c>
      <c r="DF38" s="22">
        <v>0</v>
      </c>
      <c r="DG38" s="22">
        <v>0</v>
      </c>
      <c r="DH38" s="22">
        <v>0</v>
      </c>
      <c r="DI38" s="22">
        <v>0</v>
      </c>
      <c r="DJ38" s="22">
        <v>0</v>
      </c>
      <c r="DK38" s="22">
        <v>0</v>
      </c>
      <c r="DL38" s="22">
        <v>0</v>
      </c>
      <c r="DM38" s="22">
        <v>0</v>
      </c>
      <c r="DN38" s="22">
        <v>0</v>
      </c>
      <c r="DO38" s="22">
        <v>0</v>
      </c>
      <c r="DP38" s="22">
        <v>0</v>
      </c>
      <c r="DQ38" s="23">
        <v>0</v>
      </c>
      <c r="DR38" s="22">
        <v>0</v>
      </c>
      <c r="DS38" s="22">
        <v>0</v>
      </c>
      <c r="DT38" s="22">
        <v>0</v>
      </c>
      <c r="DU38" s="22">
        <v>0</v>
      </c>
      <c r="DV38" s="22">
        <v>0</v>
      </c>
      <c r="DW38" s="22">
        <v>0</v>
      </c>
      <c r="DX38" s="22">
        <v>0</v>
      </c>
      <c r="DY38" s="22">
        <v>0</v>
      </c>
      <c r="DZ38" s="22">
        <v>0</v>
      </c>
      <c r="EA38" s="22">
        <v>0</v>
      </c>
      <c r="EB38" s="22">
        <v>0</v>
      </c>
      <c r="EC38" s="23">
        <v>0</v>
      </c>
      <c r="ED38" s="22">
        <v>0</v>
      </c>
      <c r="EE38" s="22">
        <v>0</v>
      </c>
      <c r="EF38" s="22">
        <v>0</v>
      </c>
      <c r="EG38" s="22">
        <v>0</v>
      </c>
      <c r="EH38" s="22">
        <v>0</v>
      </c>
      <c r="EI38" s="22">
        <v>0</v>
      </c>
      <c r="EJ38" s="22">
        <v>0</v>
      </c>
      <c r="EK38" s="22">
        <v>0</v>
      </c>
      <c r="EL38" s="22">
        <v>0</v>
      </c>
      <c r="EM38" s="22">
        <v>0</v>
      </c>
      <c r="EN38" s="22">
        <v>0</v>
      </c>
      <c r="EO38" s="23">
        <v>0</v>
      </c>
      <c r="EP38" s="22">
        <v>0</v>
      </c>
      <c r="EQ38" s="22">
        <v>0</v>
      </c>
      <c r="ER38" s="22">
        <v>0</v>
      </c>
      <c r="ES38" s="22">
        <v>0</v>
      </c>
      <c r="ET38" s="22">
        <v>0</v>
      </c>
      <c r="EU38" s="22">
        <v>0</v>
      </c>
      <c r="EV38" s="22">
        <v>0</v>
      </c>
      <c r="EW38" s="22">
        <v>0</v>
      </c>
      <c r="EX38" s="22">
        <v>0</v>
      </c>
      <c r="EY38" s="22">
        <v>0</v>
      </c>
      <c r="EZ38" s="22">
        <v>0</v>
      </c>
      <c r="FA38" s="23">
        <v>0</v>
      </c>
      <c r="FB38" s="22">
        <v>0</v>
      </c>
      <c r="FC38" s="22">
        <v>0</v>
      </c>
      <c r="FD38" s="22">
        <v>0</v>
      </c>
      <c r="FE38" s="22">
        <v>0</v>
      </c>
      <c r="FF38" s="22">
        <v>1.0722866000000002</v>
      </c>
      <c r="FG38" s="22">
        <v>9.714278779999999</v>
      </c>
      <c r="FH38" s="22">
        <v>9.68554168</v>
      </c>
      <c r="FI38" s="22">
        <v>10.7075449</v>
      </c>
      <c r="FJ38" s="22">
        <v>9.254011929999999</v>
      </c>
      <c r="FK38" s="22">
        <v>13.077388170000001</v>
      </c>
      <c r="FL38" s="22">
        <v>12.295366289999999</v>
      </c>
      <c r="FM38" s="23">
        <v>12.135296990000001</v>
      </c>
      <c r="FN38" s="22">
        <v>11.68</v>
      </c>
      <c r="FO38" s="22">
        <v>11.23</v>
      </c>
      <c r="FP38" s="22">
        <v>11.54</v>
      </c>
      <c r="FQ38" s="22">
        <v>12.27</v>
      </c>
      <c r="FR38" s="22">
        <v>12.52</v>
      </c>
      <c r="FS38" s="22">
        <v>12.03</v>
      </c>
      <c r="FT38" s="22">
        <v>12.68</v>
      </c>
      <c r="FU38" s="22">
        <v>12.56</v>
      </c>
      <c r="FV38" s="22">
        <v>17.96</v>
      </c>
      <c r="FW38" s="22">
        <v>15.01</v>
      </c>
      <c r="FX38" s="22">
        <v>14.91</v>
      </c>
      <c r="FY38" s="23">
        <v>16.600000000000001</v>
      </c>
      <c r="FZ38" s="22">
        <v>17.162692440000001</v>
      </c>
      <c r="GA38" s="22">
        <v>18.355887420000002</v>
      </c>
      <c r="GB38" s="22">
        <v>16.061195489999999</v>
      </c>
      <c r="GC38" s="22">
        <v>16.00048074</v>
      </c>
      <c r="GD38" s="22">
        <v>15.397045840000001</v>
      </c>
      <c r="GE38" s="22">
        <v>13.693377119999999</v>
      </c>
      <c r="GF38" s="22">
        <v>14.92281045</v>
      </c>
      <c r="GG38" s="22">
        <v>14.556714710000001</v>
      </c>
      <c r="GH38" s="22">
        <v>15.182678279999999</v>
      </c>
      <c r="GI38" s="22">
        <v>14.410286769999999</v>
      </c>
      <c r="GJ38" s="22">
        <v>14.45278059</v>
      </c>
      <c r="GK38" s="23">
        <v>15.11735047</v>
      </c>
      <c r="GL38" s="22">
        <v>16.16917522</v>
      </c>
      <c r="GM38" s="22">
        <v>15.839863130000001</v>
      </c>
      <c r="GN38" s="22">
        <v>15.914076130000002</v>
      </c>
      <c r="GO38" s="22">
        <v>16.423724440000001</v>
      </c>
      <c r="GP38" s="22">
        <v>17.34455153</v>
      </c>
      <c r="GQ38" s="22">
        <v>15.88170311</v>
      </c>
      <c r="GR38" s="22">
        <v>16.31341076</v>
      </c>
      <c r="GS38" s="22">
        <v>16.153620239999999</v>
      </c>
      <c r="GT38" s="22">
        <v>16.298587120000001</v>
      </c>
      <c r="GU38" s="22">
        <v>15.60129336</v>
      </c>
      <c r="GV38" s="22">
        <v>16.45</v>
      </c>
      <c r="GW38" s="23">
        <v>17.34</v>
      </c>
      <c r="GX38" s="22">
        <v>17.460400109999998</v>
      </c>
      <c r="GY38" s="22">
        <v>17.068786129999999</v>
      </c>
      <c r="GZ38" s="22">
        <v>17.01824628</v>
      </c>
      <c r="HA38" s="22">
        <v>18.026856219999999</v>
      </c>
      <c r="HB38" s="22">
        <v>18.221690809999998</v>
      </c>
      <c r="HC38" s="22">
        <v>16.648720740000002</v>
      </c>
      <c r="HD38" s="22">
        <v>16.851175519999998</v>
      </c>
      <c r="HE38" s="22">
        <v>16.225368449999998</v>
      </c>
      <c r="HF38" s="22">
        <v>15.82888477</v>
      </c>
      <c r="HG38" s="22">
        <v>15.773731720000001</v>
      </c>
      <c r="HH38" s="22">
        <v>16.147147669999999</v>
      </c>
      <c r="HI38" s="23">
        <v>16.787738219999998</v>
      </c>
      <c r="HJ38" s="22">
        <v>16.02953355</v>
      </c>
      <c r="HK38" s="22">
        <v>17.684000000000001</v>
      </c>
      <c r="HL38" s="22">
        <v>15.88</v>
      </c>
      <c r="HM38" s="22">
        <v>17.262</v>
      </c>
      <c r="HN38" s="22">
        <v>17.617999999999999</v>
      </c>
      <c r="HO38" s="22">
        <v>16.170000000000002</v>
      </c>
      <c r="HP38" s="22">
        <v>16.5</v>
      </c>
      <c r="HQ38" s="22">
        <v>15.3</v>
      </c>
      <c r="HR38" s="22">
        <v>15.348000000000001</v>
      </c>
      <c r="HS38" s="22">
        <v>14.74</v>
      </c>
      <c r="HT38" s="22">
        <v>14.798</v>
      </c>
      <c r="HU38" s="23">
        <v>15.12</v>
      </c>
      <c r="HV38" s="22">
        <v>13.68</v>
      </c>
      <c r="HW38" s="22">
        <v>14.33</v>
      </c>
      <c r="HX38" s="22">
        <v>14.31</v>
      </c>
      <c r="HY38" s="22">
        <v>13.33</v>
      </c>
      <c r="HZ38" s="22">
        <v>14.13</v>
      </c>
      <c r="IA38" s="22">
        <v>13.64</v>
      </c>
      <c r="IB38" s="22">
        <v>14.33</v>
      </c>
      <c r="IC38" s="22">
        <v>13.05</v>
      </c>
      <c r="ID38" s="22">
        <v>13.22</v>
      </c>
      <c r="IE38" s="22">
        <v>12.71</v>
      </c>
      <c r="IF38" s="22">
        <v>13.27</v>
      </c>
      <c r="IG38" s="23">
        <v>13.66</v>
      </c>
      <c r="IH38" s="22">
        <v>14.85</v>
      </c>
      <c r="II38" s="22">
        <v>13.62278261</v>
      </c>
      <c r="IJ38" s="22">
        <v>12.664999999999999</v>
      </c>
      <c r="IK38" s="22">
        <v>11.982000000000001</v>
      </c>
      <c r="IL38" s="22">
        <v>12.222000000000001</v>
      </c>
      <c r="IM38" s="22">
        <v>11.52</v>
      </c>
      <c r="IN38" s="22">
        <v>11.88127669</v>
      </c>
      <c r="IO38" s="22">
        <v>10.718</v>
      </c>
      <c r="IP38" s="22">
        <v>9.5179999999999989</v>
      </c>
      <c r="IQ38" s="22">
        <v>10.356999999999999</v>
      </c>
      <c r="IR38" s="22">
        <v>10.755000000000001</v>
      </c>
      <c r="IS38" s="23">
        <v>10.983000000000001</v>
      </c>
    </row>
    <row r="39" spans="1:253" ht="24" thickBot="1">
      <c r="A39" s="18" t="s">
        <v>58</v>
      </c>
      <c r="B39" s="19">
        <v>0</v>
      </c>
      <c r="C39" s="19">
        <v>0</v>
      </c>
      <c r="D39" s="19">
        <v>0</v>
      </c>
      <c r="E39" s="19">
        <v>0</v>
      </c>
      <c r="F39" s="19">
        <v>0</v>
      </c>
      <c r="G39" s="19">
        <v>0</v>
      </c>
      <c r="H39" s="19">
        <v>0</v>
      </c>
      <c r="I39" s="19">
        <v>0</v>
      </c>
      <c r="J39" s="19">
        <v>0</v>
      </c>
      <c r="K39" s="19">
        <v>0</v>
      </c>
      <c r="L39" s="19">
        <v>0</v>
      </c>
      <c r="M39" s="20">
        <v>0</v>
      </c>
      <c r="N39" s="19">
        <v>0</v>
      </c>
      <c r="O39" s="19">
        <v>0</v>
      </c>
      <c r="P39" s="19">
        <v>0</v>
      </c>
      <c r="Q39" s="19">
        <v>0</v>
      </c>
      <c r="R39" s="19">
        <v>0</v>
      </c>
      <c r="S39" s="19">
        <v>0</v>
      </c>
      <c r="T39" s="19">
        <v>0</v>
      </c>
      <c r="U39" s="19">
        <v>0</v>
      </c>
      <c r="V39" s="19">
        <v>0</v>
      </c>
      <c r="W39" s="19">
        <v>0</v>
      </c>
      <c r="X39" s="19">
        <v>0</v>
      </c>
      <c r="Y39" s="20">
        <v>0</v>
      </c>
      <c r="Z39" s="19">
        <v>0</v>
      </c>
      <c r="AA39" s="19">
        <v>0</v>
      </c>
      <c r="AB39" s="19">
        <v>0</v>
      </c>
      <c r="AC39" s="19">
        <v>0</v>
      </c>
      <c r="AD39" s="19">
        <v>0</v>
      </c>
      <c r="AE39" s="19">
        <v>0</v>
      </c>
      <c r="AF39" s="19">
        <v>0</v>
      </c>
      <c r="AG39" s="19">
        <v>0</v>
      </c>
      <c r="AH39" s="19">
        <v>0</v>
      </c>
      <c r="AI39" s="19">
        <v>0</v>
      </c>
      <c r="AJ39" s="19">
        <v>0</v>
      </c>
      <c r="AK39" s="20">
        <v>0</v>
      </c>
      <c r="AL39" s="19">
        <v>0</v>
      </c>
      <c r="AM39" s="19">
        <v>0</v>
      </c>
      <c r="AN39" s="19">
        <v>0</v>
      </c>
      <c r="AO39" s="19">
        <v>0</v>
      </c>
      <c r="AP39" s="19">
        <v>0</v>
      </c>
      <c r="AQ39" s="19">
        <v>0</v>
      </c>
      <c r="AR39" s="19">
        <v>0</v>
      </c>
      <c r="AS39" s="19">
        <v>0</v>
      </c>
      <c r="AT39" s="19">
        <v>0</v>
      </c>
      <c r="AU39" s="19">
        <v>0</v>
      </c>
      <c r="AV39" s="19">
        <v>0</v>
      </c>
      <c r="AW39" s="20">
        <v>0</v>
      </c>
      <c r="AX39" s="19">
        <v>0</v>
      </c>
      <c r="AY39" s="19">
        <v>0</v>
      </c>
      <c r="AZ39" s="19">
        <v>0</v>
      </c>
      <c r="BA39" s="19">
        <v>0</v>
      </c>
      <c r="BB39" s="19">
        <v>0</v>
      </c>
      <c r="BC39" s="19">
        <v>0</v>
      </c>
      <c r="BD39" s="19">
        <v>0</v>
      </c>
      <c r="BE39" s="19">
        <v>0</v>
      </c>
      <c r="BF39" s="19">
        <v>0</v>
      </c>
      <c r="BG39" s="19">
        <v>0</v>
      </c>
      <c r="BH39" s="19">
        <v>0</v>
      </c>
      <c r="BI39" s="20">
        <v>0</v>
      </c>
      <c r="BJ39" s="19">
        <v>0</v>
      </c>
      <c r="BK39" s="19">
        <v>0</v>
      </c>
      <c r="BL39" s="19">
        <v>0</v>
      </c>
      <c r="BM39" s="19">
        <v>0</v>
      </c>
      <c r="BN39" s="19">
        <v>0</v>
      </c>
      <c r="BO39" s="19">
        <v>0</v>
      </c>
      <c r="BP39" s="19">
        <v>0</v>
      </c>
      <c r="BQ39" s="19">
        <v>0</v>
      </c>
      <c r="BR39" s="19">
        <v>0</v>
      </c>
      <c r="BS39" s="19">
        <v>0</v>
      </c>
      <c r="BT39" s="19">
        <v>0</v>
      </c>
      <c r="BU39" s="20">
        <v>0</v>
      </c>
      <c r="BV39" s="19">
        <v>0</v>
      </c>
      <c r="BW39" s="19">
        <v>0</v>
      </c>
      <c r="BX39" s="19">
        <v>0</v>
      </c>
      <c r="BY39" s="19">
        <v>0</v>
      </c>
      <c r="BZ39" s="19">
        <v>0</v>
      </c>
      <c r="CA39" s="19">
        <v>0</v>
      </c>
      <c r="CB39" s="19">
        <v>0</v>
      </c>
      <c r="CC39" s="19">
        <v>0</v>
      </c>
      <c r="CD39" s="19">
        <v>0</v>
      </c>
      <c r="CE39" s="19">
        <v>0</v>
      </c>
      <c r="CF39" s="19">
        <v>0</v>
      </c>
      <c r="CG39" s="20">
        <v>0</v>
      </c>
      <c r="CH39" s="19">
        <v>0</v>
      </c>
      <c r="CI39" s="19">
        <v>0</v>
      </c>
      <c r="CJ39" s="19">
        <v>0</v>
      </c>
      <c r="CK39" s="19">
        <v>0</v>
      </c>
      <c r="CL39" s="19">
        <v>0</v>
      </c>
      <c r="CM39" s="19">
        <v>0</v>
      </c>
      <c r="CN39" s="19">
        <v>0</v>
      </c>
      <c r="CO39" s="19">
        <v>0</v>
      </c>
      <c r="CP39" s="19">
        <v>0</v>
      </c>
      <c r="CQ39" s="19">
        <v>0</v>
      </c>
      <c r="CR39" s="19">
        <v>0</v>
      </c>
      <c r="CS39" s="20">
        <v>0</v>
      </c>
      <c r="CT39" s="19">
        <v>0</v>
      </c>
      <c r="CU39" s="19">
        <v>0</v>
      </c>
      <c r="CV39" s="19">
        <v>0</v>
      </c>
      <c r="CW39" s="19">
        <v>0</v>
      </c>
      <c r="CX39" s="19">
        <v>0</v>
      </c>
      <c r="CY39" s="19">
        <v>0</v>
      </c>
      <c r="CZ39" s="19">
        <v>0</v>
      </c>
      <c r="DA39" s="19">
        <v>0</v>
      </c>
      <c r="DB39" s="19">
        <v>0</v>
      </c>
      <c r="DC39" s="19">
        <v>0</v>
      </c>
      <c r="DD39" s="19">
        <v>0</v>
      </c>
      <c r="DE39" s="20">
        <v>0</v>
      </c>
      <c r="DF39" s="19">
        <v>0</v>
      </c>
      <c r="DG39" s="19">
        <v>0</v>
      </c>
      <c r="DH39" s="19">
        <v>0</v>
      </c>
      <c r="DI39" s="19">
        <v>0</v>
      </c>
      <c r="DJ39" s="19">
        <v>0</v>
      </c>
      <c r="DK39" s="19">
        <v>0</v>
      </c>
      <c r="DL39" s="19">
        <v>0</v>
      </c>
      <c r="DM39" s="19">
        <v>0</v>
      </c>
      <c r="DN39" s="19">
        <v>0</v>
      </c>
      <c r="DO39" s="19">
        <v>0</v>
      </c>
      <c r="DP39" s="19">
        <v>0</v>
      </c>
      <c r="DQ39" s="20">
        <v>0</v>
      </c>
      <c r="DR39" s="19">
        <v>0</v>
      </c>
      <c r="DS39" s="19">
        <v>0</v>
      </c>
      <c r="DT39" s="19">
        <v>0</v>
      </c>
      <c r="DU39" s="19">
        <v>0</v>
      </c>
      <c r="DV39" s="19">
        <v>0</v>
      </c>
      <c r="DW39" s="19">
        <v>0</v>
      </c>
      <c r="DX39" s="19">
        <v>0</v>
      </c>
      <c r="DY39" s="19">
        <v>0</v>
      </c>
      <c r="DZ39" s="19">
        <v>0</v>
      </c>
      <c r="EA39" s="19">
        <v>0</v>
      </c>
      <c r="EB39" s="19">
        <v>0</v>
      </c>
      <c r="EC39" s="20">
        <v>0</v>
      </c>
      <c r="ED39" s="19">
        <v>0</v>
      </c>
      <c r="EE39" s="19">
        <v>0</v>
      </c>
      <c r="EF39" s="19">
        <v>0</v>
      </c>
      <c r="EG39" s="19">
        <v>0</v>
      </c>
      <c r="EH39" s="19">
        <v>0</v>
      </c>
      <c r="EI39" s="19">
        <v>0</v>
      </c>
      <c r="EJ39" s="19">
        <v>0</v>
      </c>
      <c r="EK39" s="19">
        <v>0</v>
      </c>
      <c r="EL39" s="19">
        <v>0</v>
      </c>
      <c r="EM39" s="19">
        <v>0</v>
      </c>
      <c r="EN39" s="19">
        <v>0</v>
      </c>
      <c r="EO39" s="20">
        <v>0</v>
      </c>
      <c r="EP39" s="19">
        <v>0</v>
      </c>
      <c r="EQ39" s="19">
        <v>0</v>
      </c>
      <c r="ER39" s="19">
        <v>0</v>
      </c>
      <c r="ES39" s="19">
        <v>0</v>
      </c>
      <c r="ET39" s="19">
        <v>0</v>
      </c>
      <c r="EU39" s="19">
        <v>0</v>
      </c>
      <c r="EV39" s="19">
        <v>0</v>
      </c>
      <c r="EW39" s="19">
        <v>0</v>
      </c>
      <c r="EX39" s="19">
        <v>0</v>
      </c>
      <c r="EY39" s="19">
        <v>0</v>
      </c>
      <c r="EZ39" s="19">
        <v>0</v>
      </c>
      <c r="FA39" s="20">
        <v>0</v>
      </c>
      <c r="FB39" s="19">
        <v>0</v>
      </c>
      <c r="FC39" s="19">
        <v>0</v>
      </c>
      <c r="FD39" s="19">
        <v>0</v>
      </c>
      <c r="FE39" s="19">
        <v>0</v>
      </c>
      <c r="FF39" s="19">
        <v>0</v>
      </c>
      <c r="FG39" s="19">
        <v>0</v>
      </c>
      <c r="FH39" s="19">
        <v>0</v>
      </c>
      <c r="FI39" s="19">
        <v>0</v>
      </c>
      <c r="FJ39" s="19">
        <v>0</v>
      </c>
      <c r="FK39" s="19">
        <v>0</v>
      </c>
      <c r="FL39" s="19">
        <v>0</v>
      </c>
      <c r="FM39" s="20">
        <v>0</v>
      </c>
      <c r="FN39" s="19">
        <v>0</v>
      </c>
      <c r="FO39" s="19">
        <v>0</v>
      </c>
      <c r="FP39" s="19">
        <v>0</v>
      </c>
      <c r="FQ39" s="19">
        <v>0</v>
      </c>
      <c r="FR39" s="19">
        <v>0</v>
      </c>
      <c r="FS39" s="19">
        <v>0</v>
      </c>
      <c r="FT39" s="19">
        <v>0</v>
      </c>
      <c r="FU39" s="19">
        <v>0</v>
      </c>
      <c r="FV39" s="19">
        <v>0</v>
      </c>
      <c r="FW39" s="19">
        <v>0</v>
      </c>
      <c r="FX39" s="19">
        <v>0</v>
      </c>
      <c r="FY39" s="20">
        <v>0</v>
      </c>
      <c r="FZ39" s="19">
        <v>0</v>
      </c>
      <c r="GA39" s="19">
        <v>0</v>
      </c>
      <c r="GB39" s="19">
        <v>0</v>
      </c>
      <c r="GC39" s="19">
        <v>0</v>
      </c>
      <c r="GD39" s="19">
        <v>0</v>
      </c>
      <c r="GE39" s="19">
        <v>0</v>
      </c>
      <c r="GF39" s="19">
        <v>0</v>
      </c>
      <c r="GG39" s="19">
        <v>0</v>
      </c>
      <c r="GH39" s="19">
        <v>0</v>
      </c>
      <c r="GI39" s="19">
        <v>0</v>
      </c>
      <c r="GJ39" s="19">
        <v>0</v>
      </c>
      <c r="GK39" s="20">
        <v>0</v>
      </c>
      <c r="GL39" s="19">
        <v>0</v>
      </c>
      <c r="GM39" s="19">
        <v>0</v>
      </c>
      <c r="GN39" s="19">
        <v>0</v>
      </c>
      <c r="GO39" s="19">
        <v>0</v>
      </c>
      <c r="GP39" s="19">
        <v>0</v>
      </c>
      <c r="GQ39" s="19">
        <v>0</v>
      </c>
      <c r="GR39" s="19">
        <v>0</v>
      </c>
      <c r="GS39" s="19">
        <v>0</v>
      </c>
      <c r="GT39" s="19">
        <v>0</v>
      </c>
      <c r="GU39" s="19">
        <v>0</v>
      </c>
      <c r="GV39" s="19">
        <v>0</v>
      </c>
      <c r="GW39" s="20">
        <v>0</v>
      </c>
      <c r="GX39" s="19">
        <v>0</v>
      </c>
      <c r="GY39" s="19">
        <v>0</v>
      </c>
      <c r="GZ39" s="19">
        <v>0</v>
      </c>
      <c r="HA39" s="19">
        <v>0</v>
      </c>
      <c r="HB39" s="19">
        <v>0</v>
      </c>
      <c r="HC39" s="19">
        <v>0</v>
      </c>
      <c r="HD39" s="19">
        <v>0</v>
      </c>
      <c r="HE39" s="19">
        <v>0</v>
      </c>
      <c r="HF39" s="19">
        <v>0</v>
      </c>
      <c r="HG39" s="19">
        <v>0</v>
      </c>
      <c r="HH39" s="19">
        <v>0</v>
      </c>
      <c r="HI39" s="20">
        <v>0</v>
      </c>
      <c r="HJ39" s="19">
        <v>0</v>
      </c>
      <c r="HK39" s="19">
        <v>0</v>
      </c>
      <c r="HL39" s="19">
        <v>0</v>
      </c>
      <c r="HM39" s="19">
        <v>0</v>
      </c>
      <c r="HN39" s="19">
        <v>0</v>
      </c>
      <c r="HO39" s="19">
        <v>0</v>
      </c>
      <c r="HP39" s="19">
        <v>0</v>
      </c>
      <c r="HQ39" s="19">
        <v>0</v>
      </c>
      <c r="HR39" s="19">
        <v>0</v>
      </c>
      <c r="HS39" s="19">
        <v>0</v>
      </c>
      <c r="HT39" s="19">
        <v>0</v>
      </c>
      <c r="HU39" s="20">
        <v>0</v>
      </c>
      <c r="HV39" s="19">
        <v>0</v>
      </c>
      <c r="HW39" s="19">
        <v>0</v>
      </c>
      <c r="HX39" s="19">
        <v>0</v>
      </c>
      <c r="HY39" s="19">
        <v>0</v>
      </c>
      <c r="HZ39" s="19">
        <v>0</v>
      </c>
      <c r="IA39" s="19">
        <v>0</v>
      </c>
      <c r="IB39" s="19">
        <v>0</v>
      </c>
      <c r="IC39" s="19">
        <v>0</v>
      </c>
      <c r="ID39" s="19">
        <v>0</v>
      </c>
      <c r="IE39" s="19">
        <v>0</v>
      </c>
      <c r="IF39" s="19">
        <v>0</v>
      </c>
      <c r="IG39" s="20">
        <v>0</v>
      </c>
      <c r="IH39" s="19">
        <v>0</v>
      </c>
      <c r="II39" s="19">
        <v>0</v>
      </c>
      <c r="IJ39" s="19">
        <v>0</v>
      </c>
      <c r="IK39" s="19">
        <v>0</v>
      </c>
      <c r="IL39" s="19">
        <v>0</v>
      </c>
      <c r="IM39" s="19">
        <v>0</v>
      </c>
      <c r="IN39" s="19">
        <v>0</v>
      </c>
      <c r="IO39" s="19">
        <v>0</v>
      </c>
      <c r="IP39" s="19">
        <v>0</v>
      </c>
      <c r="IQ39" s="19">
        <v>0</v>
      </c>
      <c r="IR39" s="19">
        <v>0</v>
      </c>
      <c r="IS39" s="20">
        <v>0</v>
      </c>
    </row>
    <row r="40" spans="1:253" ht="24" thickBot="1">
      <c r="A40" s="21" t="s">
        <v>59</v>
      </c>
      <c r="B40" s="22">
        <v>0</v>
      </c>
      <c r="C40" s="22">
        <v>0</v>
      </c>
      <c r="D40" s="22">
        <v>0</v>
      </c>
      <c r="E40" s="22">
        <v>0</v>
      </c>
      <c r="F40" s="22">
        <v>0</v>
      </c>
      <c r="G40" s="22">
        <v>0</v>
      </c>
      <c r="H40" s="22">
        <v>0</v>
      </c>
      <c r="I40" s="22">
        <v>0</v>
      </c>
      <c r="J40" s="22">
        <v>0</v>
      </c>
      <c r="K40" s="22">
        <v>0</v>
      </c>
      <c r="L40" s="22">
        <v>0</v>
      </c>
      <c r="M40" s="23">
        <v>0</v>
      </c>
      <c r="N40" s="22">
        <v>0</v>
      </c>
      <c r="O40" s="22">
        <v>0</v>
      </c>
      <c r="P40" s="22">
        <v>0</v>
      </c>
      <c r="Q40" s="22">
        <v>0</v>
      </c>
      <c r="R40" s="22">
        <v>0</v>
      </c>
      <c r="S40" s="22">
        <v>0</v>
      </c>
      <c r="T40" s="22">
        <v>0</v>
      </c>
      <c r="U40" s="22">
        <v>0</v>
      </c>
      <c r="V40" s="22">
        <v>0</v>
      </c>
      <c r="W40" s="22">
        <v>0</v>
      </c>
      <c r="X40" s="22">
        <v>0</v>
      </c>
      <c r="Y40" s="23">
        <v>0</v>
      </c>
      <c r="Z40" s="22">
        <v>0</v>
      </c>
      <c r="AA40" s="22">
        <v>0</v>
      </c>
      <c r="AB40" s="22">
        <v>0</v>
      </c>
      <c r="AC40" s="22">
        <v>0</v>
      </c>
      <c r="AD40" s="22">
        <v>0</v>
      </c>
      <c r="AE40" s="22">
        <v>0</v>
      </c>
      <c r="AF40" s="22">
        <v>0</v>
      </c>
      <c r="AG40" s="22">
        <v>0</v>
      </c>
      <c r="AH40" s="22">
        <v>0</v>
      </c>
      <c r="AI40" s="22">
        <v>0</v>
      </c>
      <c r="AJ40" s="22">
        <v>0</v>
      </c>
      <c r="AK40" s="23">
        <v>0</v>
      </c>
      <c r="AL40" s="22">
        <v>0</v>
      </c>
      <c r="AM40" s="22">
        <v>0</v>
      </c>
      <c r="AN40" s="22">
        <v>0</v>
      </c>
      <c r="AO40" s="22">
        <v>0</v>
      </c>
      <c r="AP40" s="22">
        <v>0</v>
      </c>
      <c r="AQ40" s="22">
        <v>0</v>
      </c>
      <c r="AR40" s="22">
        <v>0</v>
      </c>
      <c r="AS40" s="22">
        <v>0</v>
      </c>
      <c r="AT40" s="22">
        <v>0</v>
      </c>
      <c r="AU40" s="22">
        <v>0</v>
      </c>
      <c r="AV40" s="22">
        <v>0</v>
      </c>
      <c r="AW40" s="23">
        <v>0</v>
      </c>
      <c r="AX40" s="22">
        <v>0</v>
      </c>
      <c r="AY40" s="22">
        <v>0</v>
      </c>
      <c r="AZ40" s="22">
        <v>0</v>
      </c>
      <c r="BA40" s="22">
        <v>0</v>
      </c>
      <c r="BB40" s="22">
        <v>0</v>
      </c>
      <c r="BC40" s="22">
        <v>0</v>
      </c>
      <c r="BD40" s="22">
        <v>0</v>
      </c>
      <c r="BE40" s="22">
        <v>0</v>
      </c>
      <c r="BF40" s="22">
        <v>0</v>
      </c>
      <c r="BG40" s="22">
        <v>0</v>
      </c>
      <c r="BH40" s="22">
        <v>0</v>
      </c>
      <c r="BI40" s="23">
        <v>0</v>
      </c>
      <c r="BJ40" s="22">
        <v>0</v>
      </c>
      <c r="BK40" s="22">
        <v>0</v>
      </c>
      <c r="BL40" s="22">
        <v>0</v>
      </c>
      <c r="BM40" s="22">
        <v>0</v>
      </c>
      <c r="BN40" s="22">
        <v>0</v>
      </c>
      <c r="BO40" s="22">
        <v>0</v>
      </c>
      <c r="BP40" s="22">
        <v>0</v>
      </c>
      <c r="BQ40" s="22">
        <v>0</v>
      </c>
      <c r="BR40" s="22">
        <v>0</v>
      </c>
      <c r="BS40" s="22">
        <v>0</v>
      </c>
      <c r="BT40" s="22">
        <v>0</v>
      </c>
      <c r="BU40" s="23">
        <v>0</v>
      </c>
      <c r="BV40" s="22">
        <v>0</v>
      </c>
      <c r="BW40" s="22">
        <v>0</v>
      </c>
      <c r="BX40" s="22">
        <v>0</v>
      </c>
      <c r="BY40" s="22">
        <v>0</v>
      </c>
      <c r="BZ40" s="22">
        <v>0</v>
      </c>
      <c r="CA40" s="22">
        <v>0</v>
      </c>
      <c r="CB40" s="22">
        <v>0</v>
      </c>
      <c r="CC40" s="22">
        <v>0</v>
      </c>
      <c r="CD40" s="22">
        <v>0</v>
      </c>
      <c r="CE40" s="22">
        <v>0</v>
      </c>
      <c r="CF40" s="22">
        <v>0</v>
      </c>
      <c r="CG40" s="23">
        <v>0</v>
      </c>
      <c r="CH40" s="22">
        <v>0</v>
      </c>
      <c r="CI40" s="22">
        <v>0</v>
      </c>
      <c r="CJ40" s="22">
        <v>0</v>
      </c>
      <c r="CK40" s="22">
        <v>0</v>
      </c>
      <c r="CL40" s="22">
        <v>0</v>
      </c>
      <c r="CM40" s="22">
        <v>0</v>
      </c>
      <c r="CN40" s="22">
        <v>0</v>
      </c>
      <c r="CO40" s="22">
        <v>0.01</v>
      </c>
      <c r="CP40" s="22">
        <v>0.49</v>
      </c>
      <c r="CQ40" s="22"/>
      <c r="CR40" s="22"/>
      <c r="CS40" s="23"/>
      <c r="CT40" s="22"/>
      <c r="CU40" s="22"/>
      <c r="CV40" s="22"/>
      <c r="CW40" s="22"/>
      <c r="CX40" s="22"/>
      <c r="CY40" s="22"/>
      <c r="CZ40" s="22"/>
      <c r="DA40" s="22"/>
      <c r="DB40" s="22"/>
      <c r="DC40" s="22"/>
      <c r="DD40" s="22"/>
      <c r="DE40" s="23"/>
      <c r="DF40" s="22"/>
      <c r="DG40" s="22"/>
      <c r="DH40" s="22"/>
      <c r="DI40" s="22"/>
      <c r="DJ40" s="22"/>
      <c r="DK40" s="22"/>
      <c r="DL40" s="22"/>
      <c r="DM40" s="22"/>
      <c r="DN40" s="22"/>
      <c r="DO40" s="22"/>
      <c r="DP40" s="22"/>
      <c r="DQ40" s="23"/>
      <c r="DR40" s="22"/>
      <c r="DS40" s="22"/>
      <c r="DT40" s="22"/>
      <c r="DU40" s="22"/>
      <c r="DV40" s="22"/>
      <c r="DW40" s="22"/>
      <c r="DX40" s="22"/>
      <c r="DY40" s="22"/>
      <c r="DZ40" s="22"/>
      <c r="EA40" s="22"/>
      <c r="EB40" s="22"/>
      <c r="EC40" s="23"/>
      <c r="ED40" s="22"/>
      <c r="EE40" s="22"/>
      <c r="EF40" s="22"/>
      <c r="EG40" s="22"/>
      <c r="EH40" s="22"/>
      <c r="EI40" s="22"/>
      <c r="EJ40" s="22"/>
      <c r="EK40" s="22"/>
      <c r="EL40" s="22"/>
      <c r="EM40" s="22"/>
      <c r="EN40" s="22"/>
      <c r="EO40" s="23"/>
      <c r="EP40" s="22">
        <v>0</v>
      </c>
      <c r="EQ40" s="22">
        <v>0</v>
      </c>
      <c r="ER40" s="22">
        <v>0</v>
      </c>
      <c r="ES40" s="22">
        <v>0</v>
      </c>
      <c r="ET40" s="22">
        <v>0</v>
      </c>
      <c r="EU40" s="22">
        <v>0</v>
      </c>
      <c r="EV40" s="22">
        <v>0</v>
      </c>
      <c r="EW40" s="22">
        <v>0</v>
      </c>
      <c r="EX40" s="22">
        <v>0</v>
      </c>
      <c r="EY40" s="22">
        <v>0</v>
      </c>
      <c r="EZ40" s="22">
        <v>0</v>
      </c>
      <c r="FA40" s="23">
        <v>0</v>
      </c>
      <c r="FB40" s="22">
        <v>0</v>
      </c>
      <c r="FC40" s="22">
        <v>0</v>
      </c>
      <c r="FD40" s="22">
        <v>0</v>
      </c>
      <c r="FE40" s="22">
        <v>0</v>
      </c>
      <c r="FF40" s="22">
        <v>0</v>
      </c>
      <c r="FG40" s="22">
        <v>0</v>
      </c>
      <c r="FH40" s="22">
        <v>0</v>
      </c>
      <c r="FI40" s="22">
        <v>0</v>
      </c>
      <c r="FJ40" s="22">
        <v>0</v>
      </c>
      <c r="FK40" s="22">
        <v>0</v>
      </c>
      <c r="FL40" s="22">
        <v>0</v>
      </c>
      <c r="FM40" s="23">
        <v>0</v>
      </c>
      <c r="FN40" s="22">
        <v>0</v>
      </c>
      <c r="FO40" s="22">
        <v>0</v>
      </c>
      <c r="FP40" s="22">
        <v>0</v>
      </c>
      <c r="FQ40" s="22">
        <v>0</v>
      </c>
      <c r="FR40" s="22">
        <v>0</v>
      </c>
      <c r="FS40" s="22">
        <v>0</v>
      </c>
      <c r="FT40" s="22">
        <v>0</v>
      </c>
      <c r="FU40" s="22">
        <v>0</v>
      </c>
      <c r="FV40" s="22">
        <v>0</v>
      </c>
      <c r="FW40" s="22">
        <v>0</v>
      </c>
      <c r="FX40" s="22">
        <v>0</v>
      </c>
      <c r="FY40" s="23">
        <v>0</v>
      </c>
      <c r="FZ40" s="22">
        <v>0</v>
      </c>
      <c r="GA40" s="22">
        <v>0</v>
      </c>
      <c r="GB40" s="22">
        <v>0</v>
      </c>
      <c r="GC40" s="22">
        <v>0</v>
      </c>
      <c r="GD40" s="22">
        <v>0</v>
      </c>
      <c r="GE40" s="22">
        <v>0</v>
      </c>
      <c r="GF40" s="22">
        <v>0</v>
      </c>
      <c r="GG40" s="22">
        <v>0</v>
      </c>
      <c r="GH40" s="22">
        <v>0</v>
      </c>
      <c r="GI40" s="22">
        <v>0</v>
      </c>
      <c r="GJ40" s="22">
        <v>0</v>
      </c>
      <c r="GK40" s="23">
        <v>0</v>
      </c>
      <c r="GL40" s="22">
        <v>0</v>
      </c>
      <c r="GM40" s="22">
        <v>0</v>
      </c>
      <c r="GN40" s="22">
        <v>0</v>
      </c>
      <c r="GO40" s="22">
        <v>0</v>
      </c>
      <c r="GP40" s="22">
        <v>0</v>
      </c>
      <c r="GQ40" s="22">
        <v>0</v>
      </c>
      <c r="GR40" s="22">
        <v>0</v>
      </c>
      <c r="GS40" s="22">
        <v>0</v>
      </c>
      <c r="GT40" s="22">
        <v>0</v>
      </c>
      <c r="GU40" s="22">
        <v>0</v>
      </c>
      <c r="GV40" s="22">
        <v>0</v>
      </c>
      <c r="GW40" s="23">
        <v>0</v>
      </c>
      <c r="GX40" s="22">
        <v>0</v>
      </c>
      <c r="GY40" s="22">
        <v>0</v>
      </c>
      <c r="GZ40" s="22">
        <v>0</v>
      </c>
      <c r="HA40" s="22">
        <v>0</v>
      </c>
      <c r="HB40" s="22">
        <v>0</v>
      </c>
      <c r="HC40" s="22">
        <v>0</v>
      </c>
      <c r="HD40" s="22">
        <v>0</v>
      </c>
      <c r="HE40" s="22">
        <v>0</v>
      </c>
      <c r="HF40" s="22">
        <v>0</v>
      </c>
      <c r="HG40" s="22">
        <v>0</v>
      </c>
      <c r="HH40" s="22">
        <v>0</v>
      </c>
      <c r="HI40" s="23">
        <v>0</v>
      </c>
      <c r="HJ40" s="22">
        <v>0</v>
      </c>
      <c r="HK40" s="22">
        <v>0</v>
      </c>
      <c r="HL40" s="22">
        <v>0</v>
      </c>
      <c r="HM40" s="22">
        <v>0</v>
      </c>
      <c r="HN40" s="22">
        <v>0</v>
      </c>
      <c r="HO40" s="22">
        <v>0</v>
      </c>
      <c r="HP40" s="22">
        <v>0</v>
      </c>
      <c r="HQ40" s="22">
        <v>0</v>
      </c>
      <c r="HR40" s="22">
        <v>0</v>
      </c>
      <c r="HS40" s="22">
        <v>0</v>
      </c>
      <c r="HT40" s="22">
        <v>0</v>
      </c>
      <c r="HU40" s="23">
        <v>0</v>
      </c>
      <c r="HV40" s="22">
        <v>0</v>
      </c>
      <c r="HW40" s="22">
        <v>0</v>
      </c>
      <c r="HX40" s="22">
        <v>0</v>
      </c>
      <c r="HY40" s="22">
        <v>0</v>
      </c>
      <c r="HZ40" s="22">
        <v>0</v>
      </c>
      <c r="IA40" s="22">
        <v>0</v>
      </c>
      <c r="IB40" s="22">
        <v>0</v>
      </c>
      <c r="IC40" s="22">
        <v>0</v>
      </c>
      <c r="ID40" s="22">
        <v>0</v>
      </c>
      <c r="IE40" s="22">
        <v>0</v>
      </c>
      <c r="IF40" s="22">
        <v>0</v>
      </c>
      <c r="IG40" s="23">
        <v>0</v>
      </c>
      <c r="IH40" s="22">
        <v>0</v>
      </c>
      <c r="II40" s="22">
        <v>0</v>
      </c>
      <c r="IJ40" s="22">
        <v>0</v>
      </c>
      <c r="IK40" s="22">
        <v>0</v>
      </c>
      <c r="IL40" s="22">
        <v>0</v>
      </c>
      <c r="IM40" s="22">
        <v>0</v>
      </c>
      <c r="IN40" s="22">
        <v>0</v>
      </c>
      <c r="IO40" s="22">
        <v>0</v>
      </c>
      <c r="IP40" s="22">
        <v>0</v>
      </c>
      <c r="IQ40" s="22">
        <v>0</v>
      </c>
      <c r="IR40" s="22">
        <v>0</v>
      </c>
      <c r="IS40" s="23">
        <v>0</v>
      </c>
    </row>
    <row r="41" spans="1:253" ht="24" thickBot="1">
      <c r="A41" s="18" t="s">
        <v>60</v>
      </c>
      <c r="B41" s="19">
        <v>126</v>
      </c>
      <c r="C41" s="19">
        <v>127.4</v>
      </c>
      <c r="D41" s="19">
        <v>133.19999999999999</v>
      </c>
      <c r="E41" s="19">
        <v>124.8</v>
      </c>
      <c r="F41" s="19">
        <v>139.4</v>
      </c>
      <c r="G41" s="19">
        <v>135.4</v>
      </c>
      <c r="H41" s="19">
        <v>171.2</v>
      </c>
      <c r="I41" s="19">
        <v>139</v>
      </c>
      <c r="J41" s="19">
        <v>151.19999999999999</v>
      </c>
      <c r="K41" s="19">
        <v>145.6</v>
      </c>
      <c r="L41" s="19">
        <v>148.19999999999999</v>
      </c>
      <c r="M41" s="20">
        <v>155.6</v>
      </c>
      <c r="N41" s="19">
        <v>151.5</v>
      </c>
      <c r="O41" s="19">
        <v>135.5</v>
      </c>
      <c r="P41" s="19">
        <v>148.30000000000001</v>
      </c>
      <c r="Q41" s="19">
        <v>145.80000000000001</v>
      </c>
      <c r="R41" s="19">
        <v>165.7</v>
      </c>
      <c r="S41" s="19">
        <v>144.6</v>
      </c>
      <c r="T41" s="19">
        <v>161.4</v>
      </c>
      <c r="U41" s="19">
        <v>146.69999999999999</v>
      </c>
      <c r="V41" s="19">
        <v>158.80000000000001</v>
      </c>
      <c r="W41" s="19">
        <v>150</v>
      </c>
      <c r="X41" s="19">
        <v>158.4</v>
      </c>
      <c r="Y41" s="20">
        <v>154</v>
      </c>
      <c r="Z41" s="19">
        <v>154</v>
      </c>
      <c r="AA41" s="19">
        <v>160</v>
      </c>
      <c r="AB41" s="19">
        <v>154</v>
      </c>
      <c r="AC41" s="19">
        <v>153</v>
      </c>
      <c r="AD41" s="19">
        <v>0</v>
      </c>
      <c r="AE41" s="19">
        <v>0</v>
      </c>
      <c r="AF41" s="19">
        <v>0</v>
      </c>
      <c r="AG41" s="19">
        <v>0</v>
      </c>
      <c r="AH41" s="19">
        <v>0</v>
      </c>
      <c r="AI41" s="19">
        <v>0</v>
      </c>
      <c r="AJ41" s="19">
        <v>0</v>
      </c>
      <c r="AK41" s="20">
        <v>0</v>
      </c>
      <c r="AL41" s="19">
        <v>0</v>
      </c>
      <c r="AM41" s="19">
        <v>0</v>
      </c>
      <c r="AN41" s="19">
        <v>0</v>
      </c>
      <c r="AO41" s="19">
        <v>0</v>
      </c>
      <c r="AP41" s="19">
        <v>0</v>
      </c>
      <c r="AQ41" s="19">
        <v>0</v>
      </c>
      <c r="AR41" s="19">
        <v>0</v>
      </c>
      <c r="AS41" s="19">
        <v>0</v>
      </c>
      <c r="AT41" s="19">
        <v>0</v>
      </c>
      <c r="AU41" s="19">
        <v>0</v>
      </c>
      <c r="AV41" s="19">
        <v>0</v>
      </c>
      <c r="AW41" s="20">
        <v>0</v>
      </c>
      <c r="AX41" s="19">
        <v>0</v>
      </c>
      <c r="AY41" s="19">
        <v>0</v>
      </c>
      <c r="AZ41" s="19">
        <v>0</v>
      </c>
      <c r="BA41" s="19">
        <v>0</v>
      </c>
      <c r="BB41" s="19">
        <v>0</v>
      </c>
      <c r="BC41" s="19">
        <v>0</v>
      </c>
      <c r="BD41" s="19">
        <v>0</v>
      </c>
      <c r="BE41" s="19">
        <v>0</v>
      </c>
      <c r="BF41" s="19">
        <v>0</v>
      </c>
      <c r="BG41" s="19">
        <v>0</v>
      </c>
      <c r="BH41" s="19">
        <v>0</v>
      </c>
      <c r="BI41" s="20">
        <v>0</v>
      </c>
      <c r="BJ41" s="19">
        <v>0</v>
      </c>
      <c r="BK41" s="19">
        <v>0</v>
      </c>
      <c r="BL41" s="19">
        <v>0</v>
      </c>
      <c r="BM41" s="19">
        <v>0</v>
      </c>
      <c r="BN41" s="19">
        <v>0</v>
      </c>
      <c r="BO41" s="19">
        <v>0</v>
      </c>
      <c r="BP41" s="19">
        <v>0</v>
      </c>
      <c r="BQ41" s="19">
        <v>0</v>
      </c>
      <c r="BR41" s="19">
        <v>0</v>
      </c>
      <c r="BS41" s="19">
        <v>0</v>
      </c>
      <c r="BT41" s="19">
        <v>0</v>
      </c>
      <c r="BU41" s="20">
        <v>0</v>
      </c>
      <c r="BV41" s="19">
        <v>0</v>
      </c>
      <c r="BW41" s="19">
        <v>0</v>
      </c>
      <c r="BX41" s="19">
        <v>0</v>
      </c>
      <c r="BY41" s="19">
        <v>0</v>
      </c>
      <c r="BZ41" s="19">
        <v>0</v>
      </c>
      <c r="CA41" s="19">
        <v>0</v>
      </c>
      <c r="CB41" s="19">
        <v>0</v>
      </c>
      <c r="CC41" s="19">
        <v>0</v>
      </c>
      <c r="CD41" s="19">
        <v>0</v>
      </c>
      <c r="CE41" s="19">
        <v>0</v>
      </c>
      <c r="CF41" s="19">
        <v>0</v>
      </c>
      <c r="CG41" s="20">
        <v>0</v>
      </c>
      <c r="CH41" s="19">
        <v>0</v>
      </c>
      <c r="CI41" s="19">
        <v>0</v>
      </c>
      <c r="CJ41" s="19">
        <v>0</v>
      </c>
      <c r="CK41" s="19">
        <v>0</v>
      </c>
      <c r="CL41" s="19">
        <v>0</v>
      </c>
      <c r="CM41" s="19">
        <v>0</v>
      </c>
      <c r="CN41" s="19">
        <v>0</v>
      </c>
      <c r="CO41" s="19">
        <v>0</v>
      </c>
      <c r="CP41" s="19">
        <v>0</v>
      </c>
      <c r="CQ41" s="19">
        <v>0</v>
      </c>
      <c r="CR41" s="19">
        <v>0</v>
      </c>
      <c r="CS41" s="20">
        <v>0</v>
      </c>
      <c r="CT41" s="19">
        <v>0</v>
      </c>
      <c r="CU41" s="19">
        <v>0</v>
      </c>
      <c r="CV41" s="19">
        <v>0</v>
      </c>
      <c r="CW41" s="19">
        <v>0</v>
      </c>
      <c r="CX41" s="19">
        <v>0</v>
      </c>
      <c r="CY41" s="19">
        <v>0</v>
      </c>
      <c r="CZ41" s="19">
        <v>0</v>
      </c>
      <c r="DA41" s="19">
        <v>0</v>
      </c>
      <c r="DB41" s="19">
        <v>0</v>
      </c>
      <c r="DC41" s="19">
        <v>0</v>
      </c>
      <c r="DD41" s="19">
        <v>0</v>
      </c>
      <c r="DE41" s="20">
        <v>0</v>
      </c>
      <c r="DF41" s="19">
        <v>0</v>
      </c>
      <c r="DG41" s="19">
        <v>0</v>
      </c>
      <c r="DH41" s="19">
        <v>0</v>
      </c>
      <c r="DI41" s="19">
        <v>0</v>
      </c>
      <c r="DJ41" s="19">
        <v>0</v>
      </c>
      <c r="DK41" s="19">
        <v>0</v>
      </c>
      <c r="DL41" s="19">
        <v>0</v>
      </c>
      <c r="DM41" s="19">
        <v>0</v>
      </c>
      <c r="DN41" s="19">
        <v>0</v>
      </c>
      <c r="DO41" s="19">
        <v>0</v>
      </c>
      <c r="DP41" s="19">
        <v>0</v>
      </c>
      <c r="DQ41" s="20">
        <v>0</v>
      </c>
      <c r="DR41" s="19">
        <v>0</v>
      </c>
      <c r="DS41" s="19">
        <v>0</v>
      </c>
      <c r="DT41" s="19">
        <v>0</v>
      </c>
      <c r="DU41" s="19">
        <v>0</v>
      </c>
      <c r="DV41" s="19">
        <v>0</v>
      </c>
      <c r="DW41" s="19">
        <v>0</v>
      </c>
      <c r="DX41" s="19">
        <v>0</v>
      </c>
      <c r="DY41" s="19">
        <v>0</v>
      </c>
      <c r="DZ41" s="19">
        <v>0</v>
      </c>
      <c r="EA41" s="19">
        <v>0</v>
      </c>
      <c r="EB41" s="19">
        <v>0</v>
      </c>
      <c r="EC41" s="20">
        <v>0</v>
      </c>
      <c r="ED41" s="19">
        <v>0</v>
      </c>
      <c r="EE41" s="19">
        <v>0</v>
      </c>
      <c r="EF41" s="19">
        <v>0</v>
      </c>
      <c r="EG41" s="19">
        <v>0</v>
      </c>
      <c r="EH41" s="19">
        <v>0</v>
      </c>
      <c r="EI41" s="19">
        <v>0</v>
      </c>
      <c r="EJ41" s="19">
        <v>0</v>
      </c>
      <c r="EK41" s="19">
        <v>0</v>
      </c>
      <c r="EL41" s="19">
        <v>0</v>
      </c>
      <c r="EM41" s="19">
        <v>0</v>
      </c>
      <c r="EN41" s="19">
        <v>0</v>
      </c>
      <c r="EO41" s="20">
        <v>0</v>
      </c>
      <c r="EP41" s="19">
        <v>0</v>
      </c>
      <c r="EQ41" s="19">
        <v>0</v>
      </c>
      <c r="ER41" s="19">
        <v>0</v>
      </c>
      <c r="ES41" s="19">
        <v>0</v>
      </c>
      <c r="ET41" s="19">
        <v>0</v>
      </c>
      <c r="EU41" s="19">
        <v>0</v>
      </c>
      <c r="EV41" s="19">
        <v>0</v>
      </c>
      <c r="EW41" s="19">
        <v>0</v>
      </c>
      <c r="EX41" s="19">
        <v>0</v>
      </c>
      <c r="EY41" s="19">
        <v>0</v>
      </c>
      <c r="EZ41" s="19">
        <v>0</v>
      </c>
      <c r="FA41" s="20">
        <v>0</v>
      </c>
      <c r="FB41" s="19">
        <v>0</v>
      </c>
      <c r="FC41" s="19">
        <v>0</v>
      </c>
      <c r="FD41" s="19">
        <v>0</v>
      </c>
      <c r="FE41" s="19">
        <v>0</v>
      </c>
      <c r="FF41" s="19">
        <v>0</v>
      </c>
      <c r="FG41" s="19">
        <v>0</v>
      </c>
      <c r="FH41" s="19">
        <v>0</v>
      </c>
      <c r="FI41" s="19">
        <v>0</v>
      </c>
      <c r="FJ41" s="19">
        <v>0</v>
      </c>
      <c r="FK41" s="19">
        <v>0</v>
      </c>
      <c r="FL41" s="19">
        <v>0</v>
      </c>
      <c r="FM41" s="20">
        <v>0</v>
      </c>
      <c r="FN41" s="19">
        <v>0</v>
      </c>
      <c r="FO41" s="19">
        <v>0</v>
      </c>
      <c r="FP41" s="19">
        <v>0</v>
      </c>
      <c r="FQ41" s="19">
        <v>0</v>
      </c>
      <c r="FR41" s="19">
        <v>0</v>
      </c>
      <c r="FS41" s="19">
        <v>0</v>
      </c>
      <c r="FT41" s="19">
        <v>0</v>
      </c>
      <c r="FU41" s="19">
        <v>0</v>
      </c>
      <c r="FV41" s="19">
        <v>0</v>
      </c>
      <c r="FW41" s="19">
        <v>0</v>
      </c>
      <c r="FX41" s="19">
        <v>0</v>
      </c>
      <c r="FY41" s="20">
        <v>0</v>
      </c>
      <c r="FZ41" s="19">
        <v>0</v>
      </c>
      <c r="GA41" s="19">
        <v>0</v>
      </c>
      <c r="GB41" s="19">
        <v>0</v>
      </c>
      <c r="GC41" s="19">
        <v>0</v>
      </c>
      <c r="GD41" s="19">
        <v>0</v>
      </c>
      <c r="GE41" s="19">
        <v>0</v>
      </c>
      <c r="GF41" s="19">
        <v>0</v>
      </c>
      <c r="GG41" s="19">
        <v>0</v>
      </c>
      <c r="GH41" s="19">
        <v>0</v>
      </c>
      <c r="GI41" s="19">
        <v>0</v>
      </c>
      <c r="GJ41" s="19">
        <v>0</v>
      </c>
      <c r="GK41" s="20">
        <v>0</v>
      </c>
      <c r="GL41" s="19">
        <v>0</v>
      </c>
      <c r="GM41" s="19">
        <v>0</v>
      </c>
      <c r="GN41" s="19">
        <v>0</v>
      </c>
      <c r="GO41" s="19">
        <v>0</v>
      </c>
      <c r="GP41" s="19">
        <v>0</v>
      </c>
      <c r="GQ41" s="19">
        <v>0</v>
      </c>
      <c r="GR41" s="19">
        <v>0</v>
      </c>
      <c r="GS41" s="19">
        <v>0</v>
      </c>
      <c r="GT41" s="19">
        <v>0</v>
      </c>
      <c r="GU41" s="19">
        <v>0</v>
      </c>
      <c r="GV41" s="19">
        <v>0</v>
      </c>
      <c r="GW41" s="20">
        <v>0</v>
      </c>
      <c r="GX41" s="19">
        <v>0</v>
      </c>
      <c r="GY41" s="19">
        <v>0</v>
      </c>
      <c r="GZ41" s="19">
        <v>0</v>
      </c>
      <c r="HA41" s="19">
        <v>0</v>
      </c>
      <c r="HB41" s="19">
        <v>0</v>
      </c>
      <c r="HC41" s="19">
        <v>0</v>
      </c>
      <c r="HD41" s="19">
        <v>0</v>
      </c>
      <c r="HE41" s="19">
        <v>0</v>
      </c>
      <c r="HF41" s="19">
        <v>0</v>
      </c>
      <c r="HG41" s="19">
        <v>0</v>
      </c>
      <c r="HH41" s="19">
        <v>0</v>
      </c>
      <c r="HI41" s="20">
        <v>0</v>
      </c>
      <c r="HJ41" s="19">
        <v>0</v>
      </c>
      <c r="HK41" s="19">
        <v>0</v>
      </c>
      <c r="HL41" s="19">
        <v>0</v>
      </c>
      <c r="HM41" s="19">
        <v>0</v>
      </c>
      <c r="HN41" s="19">
        <v>0</v>
      </c>
      <c r="HO41" s="19">
        <v>0</v>
      </c>
      <c r="HP41" s="19">
        <v>0</v>
      </c>
      <c r="HQ41" s="19">
        <v>0</v>
      </c>
      <c r="HR41" s="19">
        <v>0</v>
      </c>
      <c r="HS41" s="19">
        <v>0</v>
      </c>
      <c r="HT41" s="19">
        <v>0</v>
      </c>
      <c r="HU41" s="20">
        <v>0</v>
      </c>
      <c r="HV41" s="19">
        <v>0</v>
      </c>
      <c r="HW41" s="19">
        <v>0</v>
      </c>
      <c r="HX41" s="19">
        <v>0</v>
      </c>
      <c r="HY41" s="19">
        <v>0</v>
      </c>
      <c r="HZ41" s="19">
        <v>0</v>
      </c>
      <c r="IA41" s="19">
        <v>0</v>
      </c>
      <c r="IB41" s="19">
        <v>0</v>
      </c>
      <c r="IC41" s="19">
        <v>0</v>
      </c>
      <c r="ID41" s="19">
        <v>0</v>
      </c>
      <c r="IE41" s="19">
        <v>0</v>
      </c>
      <c r="IF41" s="19">
        <v>0</v>
      </c>
      <c r="IG41" s="20">
        <v>0</v>
      </c>
      <c r="IH41" s="19">
        <v>0</v>
      </c>
      <c r="II41" s="19">
        <v>0</v>
      </c>
      <c r="IJ41" s="19">
        <v>0</v>
      </c>
      <c r="IK41" s="19">
        <v>0</v>
      </c>
      <c r="IL41" s="19">
        <v>0</v>
      </c>
      <c r="IM41" s="19">
        <v>0</v>
      </c>
      <c r="IN41" s="19">
        <v>0</v>
      </c>
      <c r="IO41" s="19">
        <v>0</v>
      </c>
      <c r="IP41" s="19">
        <v>0</v>
      </c>
      <c r="IQ41" s="19">
        <v>0</v>
      </c>
      <c r="IR41" s="19">
        <v>0</v>
      </c>
      <c r="IS41" s="20">
        <v>0</v>
      </c>
    </row>
    <row r="42" spans="1:253" ht="24" thickBot="1">
      <c r="A42" s="21" t="s">
        <v>61</v>
      </c>
      <c r="B42" s="22">
        <v>6.8</v>
      </c>
      <c r="C42" s="22">
        <v>7.3</v>
      </c>
      <c r="D42" s="22">
        <v>6.7</v>
      </c>
      <c r="E42" s="22">
        <v>6.5</v>
      </c>
      <c r="F42" s="22">
        <v>7</v>
      </c>
      <c r="G42" s="22">
        <v>7.7</v>
      </c>
      <c r="H42" s="22">
        <v>7.3</v>
      </c>
      <c r="I42" s="22">
        <v>7.1</v>
      </c>
      <c r="J42" s="22">
        <v>8</v>
      </c>
      <c r="K42" s="22">
        <v>8.1</v>
      </c>
      <c r="L42" s="22">
        <v>7.6</v>
      </c>
      <c r="M42" s="23">
        <v>6.5</v>
      </c>
      <c r="N42" s="22">
        <v>6.9</v>
      </c>
      <c r="O42" s="22">
        <v>7.9</v>
      </c>
      <c r="P42" s="22">
        <v>7.7</v>
      </c>
      <c r="Q42" s="22">
        <v>6.1</v>
      </c>
      <c r="R42" s="22">
        <v>5.7</v>
      </c>
      <c r="S42" s="22">
        <v>6.7</v>
      </c>
      <c r="T42" s="22">
        <v>6.2</v>
      </c>
      <c r="U42" s="22">
        <v>6.6</v>
      </c>
      <c r="V42" s="22">
        <v>6.5</v>
      </c>
      <c r="W42" s="22">
        <v>7.3</v>
      </c>
      <c r="X42" s="22">
        <v>7.2</v>
      </c>
      <c r="Y42" s="23">
        <v>6.9</v>
      </c>
      <c r="Z42" s="22">
        <v>7</v>
      </c>
      <c r="AA42" s="22">
        <v>6</v>
      </c>
      <c r="AB42" s="22">
        <v>4</v>
      </c>
      <c r="AC42" s="22">
        <v>2</v>
      </c>
      <c r="AD42" s="22">
        <v>0</v>
      </c>
      <c r="AE42" s="22">
        <v>0</v>
      </c>
      <c r="AF42" s="22">
        <v>0</v>
      </c>
      <c r="AG42" s="22">
        <v>0</v>
      </c>
      <c r="AH42" s="22">
        <v>0</v>
      </c>
      <c r="AI42" s="22">
        <v>0</v>
      </c>
      <c r="AJ42" s="22">
        <v>0</v>
      </c>
      <c r="AK42" s="23">
        <v>0</v>
      </c>
      <c r="AL42" s="22">
        <v>0</v>
      </c>
      <c r="AM42" s="22">
        <v>0</v>
      </c>
      <c r="AN42" s="22">
        <v>0</v>
      </c>
      <c r="AO42" s="22">
        <v>0</v>
      </c>
      <c r="AP42" s="22">
        <v>0</v>
      </c>
      <c r="AQ42" s="22">
        <v>0</v>
      </c>
      <c r="AR42" s="22">
        <v>0</v>
      </c>
      <c r="AS42" s="22">
        <v>0</v>
      </c>
      <c r="AT42" s="22">
        <v>0</v>
      </c>
      <c r="AU42" s="22">
        <v>0</v>
      </c>
      <c r="AV42" s="22">
        <v>0</v>
      </c>
      <c r="AW42" s="23">
        <v>0</v>
      </c>
      <c r="AX42" s="22">
        <v>0</v>
      </c>
      <c r="AY42" s="22">
        <v>0</v>
      </c>
      <c r="AZ42" s="22">
        <v>0</v>
      </c>
      <c r="BA42" s="22">
        <v>0</v>
      </c>
      <c r="BB42" s="22">
        <v>0</v>
      </c>
      <c r="BC42" s="22">
        <v>0</v>
      </c>
      <c r="BD42" s="22">
        <v>0</v>
      </c>
      <c r="BE42" s="22">
        <v>0</v>
      </c>
      <c r="BF42" s="22">
        <v>0</v>
      </c>
      <c r="BG42" s="22">
        <v>0</v>
      </c>
      <c r="BH42" s="22">
        <v>0</v>
      </c>
      <c r="BI42" s="23">
        <v>0</v>
      </c>
      <c r="BJ42" s="22">
        <v>0</v>
      </c>
      <c r="BK42" s="22">
        <v>0</v>
      </c>
      <c r="BL42" s="22">
        <v>0</v>
      </c>
      <c r="BM42" s="22">
        <v>0</v>
      </c>
      <c r="BN42" s="22">
        <v>0</v>
      </c>
      <c r="BO42" s="22">
        <v>0</v>
      </c>
      <c r="BP42" s="22">
        <v>0</v>
      </c>
      <c r="BQ42" s="22">
        <v>0</v>
      </c>
      <c r="BR42" s="22">
        <v>0</v>
      </c>
      <c r="BS42" s="22">
        <v>0</v>
      </c>
      <c r="BT42" s="22">
        <v>0</v>
      </c>
      <c r="BU42" s="23">
        <v>0</v>
      </c>
      <c r="BV42" s="22">
        <v>0</v>
      </c>
      <c r="BW42" s="22">
        <v>0</v>
      </c>
      <c r="BX42" s="22">
        <v>0</v>
      </c>
      <c r="BY42" s="22">
        <v>0</v>
      </c>
      <c r="BZ42" s="22">
        <v>0</v>
      </c>
      <c r="CA42" s="22">
        <v>0</v>
      </c>
      <c r="CB42" s="22">
        <v>0</v>
      </c>
      <c r="CC42" s="22">
        <v>0</v>
      </c>
      <c r="CD42" s="22">
        <v>0</v>
      </c>
      <c r="CE42" s="22">
        <v>0</v>
      </c>
      <c r="CF42" s="22">
        <v>0</v>
      </c>
      <c r="CG42" s="23">
        <v>0</v>
      </c>
      <c r="CH42" s="22">
        <v>0</v>
      </c>
      <c r="CI42" s="22">
        <v>0</v>
      </c>
      <c r="CJ42" s="22">
        <v>0</v>
      </c>
      <c r="CK42" s="22">
        <v>0</v>
      </c>
      <c r="CL42" s="22">
        <v>0</v>
      </c>
      <c r="CM42" s="22">
        <v>0</v>
      </c>
      <c r="CN42" s="22">
        <v>0</v>
      </c>
      <c r="CO42" s="22">
        <v>0</v>
      </c>
      <c r="CP42" s="22">
        <v>0</v>
      </c>
      <c r="CQ42" s="22">
        <v>0</v>
      </c>
      <c r="CR42" s="22">
        <v>0</v>
      </c>
      <c r="CS42" s="23">
        <v>0</v>
      </c>
      <c r="CT42" s="22">
        <v>0</v>
      </c>
      <c r="CU42" s="22">
        <v>0</v>
      </c>
      <c r="CV42" s="22">
        <v>0</v>
      </c>
      <c r="CW42" s="22">
        <v>0</v>
      </c>
      <c r="CX42" s="22">
        <v>0</v>
      </c>
      <c r="CY42" s="22">
        <v>0</v>
      </c>
      <c r="CZ42" s="22">
        <v>0</v>
      </c>
      <c r="DA42" s="22">
        <v>0</v>
      </c>
      <c r="DB42" s="22">
        <v>0</v>
      </c>
      <c r="DC42" s="22">
        <v>0</v>
      </c>
      <c r="DD42" s="22">
        <v>0</v>
      </c>
      <c r="DE42" s="23">
        <v>0</v>
      </c>
      <c r="DF42" s="22">
        <v>0</v>
      </c>
      <c r="DG42" s="22">
        <v>0</v>
      </c>
      <c r="DH42" s="22">
        <v>0</v>
      </c>
      <c r="DI42" s="22">
        <v>0</v>
      </c>
      <c r="DJ42" s="22">
        <v>0</v>
      </c>
      <c r="DK42" s="22">
        <v>0</v>
      </c>
      <c r="DL42" s="22">
        <v>0</v>
      </c>
      <c r="DM42" s="22">
        <v>0</v>
      </c>
      <c r="DN42" s="22">
        <v>0</v>
      </c>
      <c r="DO42" s="22">
        <v>0</v>
      </c>
      <c r="DP42" s="22">
        <v>0</v>
      </c>
      <c r="DQ42" s="23">
        <v>0</v>
      </c>
      <c r="DR42" s="22">
        <v>0</v>
      </c>
      <c r="DS42" s="22">
        <v>0</v>
      </c>
      <c r="DT42" s="22">
        <v>0</v>
      </c>
      <c r="DU42" s="22">
        <v>0</v>
      </c>
      <c r="DV42" s="22">
        <v>0</v>
      </c>
      <c r="DW42" s="22">
        <v>0</v>
      </c>
      <c r="DX42" s="22">
        <v>0</v>
      </c>
      <c r="DY42" s="22">
        <v>0</v>
      </c>
      <c r="DZ42" s="22">
        <v>0</v>
      </c>
      <c r="EA42" s="22">
        <v>0</v>
      </c>
      <c r="EB42" s="22">
        <v>0</v>
      </c>
      <c r="EC42" s="23">
        <v>0</v>
      </c>
      <c r="ED42" s="22">
        <v>0</v>
      </c>
      <c r="EE42" s="22">
        <v>0</v>
      </c>
      <c r="EF42" s="22">
        <v>0</v>
      </c>
      <c r="EG42" s="22">
        <v>0</v>
      </c>
      <c r="EH42" s="22">
        <v>0</v>
      </c>
      <c r="EI42" s="22">
        <v>0</v>
      </c>
      <c r="EJ42" s="22">
        <v>0</v>
      </c>
      <c r="EK42" s="22">
        <v>0</v>
      </c>
      <c r="EL42" s="22">
        <v>0</v>
      </c>
      <c r="EM42" s="22">
        <v>0</v>
      </c>
      <c r="EN42" s="22">
        <v>0</v>
      </c>
      <c r="EO42" s="23">
        <v>0</v>
      </c>
      <c r="EP42" s="22">
        <v>0</v>
      </c>
      <c r="EQ42" s="22">
        <v>0</v>
      </c>
      <c r="ER42" s="22">
        <v>0</v>
      </c>
      <c r="ES42" s="22">
        <v>0</v>
      </c>
      <c r="ET42" s="22">
        <v>0</v>
      </c>
      <c r="EU42" s="22">
        <v>0</v>
      </c>
      <c r="EV42" s="22">
        <v>0</v>
      </c>
      <c r="EW42" s="22">
        <v>0</v>
      </c>
      <c r="EX42" s="22">
        <v>0</v>
      </c>
      <c r="EY42" s="22">
        <v>0</v>
      </c>
      <c r="EZ42" s="22">
        <v>0</v>
      </c>
      <c r="FA42" s="23">
        <v>0</v>
      </c>
      <c r="FB42" s="22">
        <v>0</v>
      </c>
      <c r="FC42" s="22">
        <v>0</v>
      </c>
      <c r="FD42" s="22">
        <v>0</v>
      </c>
      <c r="FE42" s="22">
        <v>0</v>
      </c>
      <c r="FF42" s="22">
        <v>0</v>
      </c>
      <c r="FG42" s="22">
        <v>0</v>
      </c>
      <c r="FH42" s="22">
        <v>0</v>
      </c>
      <c r="FI42" s="22">
        <v>0</v>
      </c>
      <c r="FJ42" s="22">
        <v>0</v>
      </c>
      <c r="FK42" s="22">
        <v>0</v>
      </c>
      <c r="FL42" s="22">
        <v>0</v>
      </c>
      <c r="FM42" s="23">
        <v>0</v>
      </c>
      <c r="FN42" s="22">
        <v>0</v>
      </c>
      <c r="FO42" s="22">
        <v>0</v>
      </c>
      <c r="FP42" s="22">
        <v>0</v>
      </c>
      <c r="FQ42" s="22">
        <v>0</v>
      </c>
      <c r="FR42" s="22">
        <v>0</v>
      </c>
      <c r="FS42" s="22">
        <v>0</v>
      </c>
      <c r="FT42" s="22">
        <v>0</v>
      </c>
      <c r="FU42" s="22">
        <v>0</v>
      </c>
      <c r="FV42" s="22">
        <v>0</v>
      </c>
      <c r="FW42" s="22">
        <v>0</v>
      </c>
      <c r="FX42" s="22">
        <v>0</v>
      </c>
      <c r="FY42" s="23">
        <v>0</v>
      </c>
      <c r="FZ42" s="22">
        <v>0</v>
      </c>
      <c r="GA42" s="22">
        <v>0</v>
      </c>
      <c r="GB42" s="22">
        <v>0</v>
      </c>
      <c r="GC42" s="22">
        <v>0</v>
      </c>
      <c r="GD42" s="22">
        <v>0</v>
      </c>
      <c r="GE42" s="22">
        <v>0</v>
      </c>
      <c r="GF42" s="22">
        <v>0</v>
      </c>
      <c r="GG42" s="22">
        <v>0</v>
      </c>
      <c r="GH42" s="22">
        <v>0</v>
      </c>
      <c r="GI42" s="22">
        <v>0</v>
      </c>
      <c r="GJ42" s="22">
        <v>0</v>
      </c>
      <c r="GK42" s="23">
        <v>0</v>
      </c>
      <c r="GL42" s="22">
        <v>0</v>
      </c>
      <c r="GM42" s="22">
        <v>0</v>
      </c>
      <c r="GN42" s="22">
        <v>0</v>
      </c>
      <c r="GO42" s="22">
        <v>0</v>
      </c>
      <c r="GP42" s="22">
        <v>0</v>
      </c>
      <c r="GQ42" s="22">
        <v>0</v>
      </c>
      <c r="GR42" s="22">
        <v>0</v>
      </c>
      <c r="GS42" s="22">
        <v>0</v>
      </c>
      <c r="GT42" s="22">
        <v>0</v>
      </c>
      <c r="GU42" s="22">
        <v>0</v>
      </c>
      <c r="GV42" s="22">
        <v>0</v>
      </c>
      <c r="GW42" s="23">
        <v>0</v>
      </c>
      <c r="GX42" s="22">
        <v>0</v>
      </c>
      <c r="GY42" s="22">
        <v>0</v>
      </c>
      <c r="GZ42" s="22">
        <v>0</v>
      </c>
      <c r="HA42" s="22">
        <v>0</v>
      </c>
      <c r="HB42" s="22">
        <v>0</v>
      </c>
      <c r="HC42" s="22">
        <v>0</v>
      </c>
      <c r="HD42" s="22">
        <v>0</v>
      </c>
      <c r="HE42" s="22">
        <v>0</v>
      </c>
      <c r="HF42" s="22">
        <v>0</v>
      </c>
      <c r="HG42" s="22">
        <v>0</v>
      </c>
      <c r="HH42" s="22">
        <v>0</v>
      </c>
      <c r="HI42" s="23">
        <v>0</v>
      </c>
      <c r="HJ42" s="22">
        <v>0</v>
      </c>
      <c r="HK42" s="22">
        <v>0</v>
      </c>
      <c r="HL42" s="22">
        <v>0</v>
      </c>
      <c r="HM42" s="22">
        <v>0</v>
      </c>
      <c r="HN42" s="22">
        <v>0</v>
      </c>
      <c r="HO42" s="22">
        <v>0</v>
      </c>
      <c r="HP42" s="22">
        <v>0</v>
      </c>
      <c r="HQ42" s="22">
        <v>0</v>
      </c>
      <c r="HR42" s="22">
        <v>0</v>
      </c>
      <c r="HS42" s="22">
        <v>0</v>
      </c>
      <c r="HT42" s="22">
        <v>0</v>
      </c>
      <c r="HU42" s="23">
        <v>0</v>
      </c>
      <c r="HV42" s="22">
        <v>0</v>
      </c>
      <c r="HW42" s="22">
        <v>0</v>
      </c>
      <c r="HX42" s="22">
        <v>0</v>
      </c>
      <c r="HY42" s="22">
        <v>0</v>
      </c>
      <c r="HZ42" s="22">
        <v>0</v>
      </c>
      <c r="IA42" s="22">
        <v>0</v>
      </c>
      <c r="IB42" s="22">
        <v>0</v>
      </c>
      <c r="IC42" s="22">
        <v>0</v>
      </c>
      <c r="ID42" s="22">
        <v>0</v>
      </c>
      <c r="IE42" s="22">
        <v>0</v>
      </c>
      <c r="IF42" s="22">
        <v>0</v>
      </c>
      <c r="IG42" s="23">
        <v>0</v>
      </c>
      <c r="IH42" s="22">
        <v>0</v>
      </c>
      <c r="II42" s="22">
        <v>0</v>
      </c>
      <c r="IJ42" s="22">
        <v>0</v>
      </c>
      <c r="IK42" s="22">
        <v>0</v>
      </c>
      <c r="IL42" s="22">
        <v>0</v>
      </c>
      <c r="IM42" s="22">
        <v>0</v>
      </c>
      <c r="IN42" s="22">
        <v>0</v>
      </c>
      <c r="IO42" s="22">
        <v>0</v>
      </c>
      <c r="IP42" s="22">
        <v>0</v>
      </c>
      <c r="IQ42" s="22">
        <v>0</v>
      </c>
      <c r="IR42" s="22">
        <v>0</v>
      </c>
      <c r="IS42" s="23">
        <v>0</v>
      </c>
    </row>
    <row r="43" spans="1:253" ht="24" thickBot="1">
      <c r="A43" s="18" t="s">
        <v>62</v>
      </c>
      <c r="B43" s="19">
        <v>2.6</v>
      </c>
      <c r="C43" s="19">
        <v>2.2000000000000002</v>
      </c>
      <c r="D43" s="19">
        <v>3</v>
      </c>
      <c r="E43" s="19">
        <v>2.9</v>
      </c>
      <c r="F43" s="19">
        <v>2.4</v>
      </c>
      <c r="G43" s="19">
        <v>2.2000000000000002</v>
      </c>
      <c r="H43" s="19">
        <v>2.5</v>
      </c>
      <c r="I43" s="19">
        <v>2.2000000000000002</v>
      </c>
      <c r="J43" s="19">
        <v>2.2999999999999998</v>
      </c>
      <c r="K43" s="19">
        <v>2.2999999999999998</v>
      </c>
      <c r="L43" s="19">
        <v>2.2999999999999998</v>
      </c>
      <c r="M43" s="20">
        <v>2.2000000000000002</v>
      </c>
      <c r="N43" s="19">
        <v>2</v>
      </c>
      <c r="O43" s="19">
        <v>2.1</v>
      </c>
      <c r="P43" s="19">
        <v>2</v>
      </c>
      <c r="Q43" s="19">
        <v>2</v>
      </c>
      <c r="R43" s="19">
        <v>1.8</v>
      </c>
      <c r="S43" s="19">
        <v>1.7</v>
      </c>
      <c r="T43" s="19">
        <v>1.9</v>
      </c>
      <c r="U43" s="19">
        <v>1.1000000000000001</v>
      </c>
      <c r="V43" s="19">
        <v>2.4</v>
      </c>
      <c r="W43" s="19">
        <v>2.5</v>
      </c>
      <c r="X43" s="19">
        <v>2.4</v>
      </c>
      <c r="Y43" s="20">
        <v>2.2000000000000002</v>
      </c>
      <c r="Z43" s="19">
        <v>2</v>
      </c>
      <c r="AA43" s="19">
        <v>2</v>
      </c>
      <c r="AB43" s="19">
        <v>2</v>
      </c>
      <c r="AC43" s="19">
        <v>2</v>
      </c>
      <c r="AD43" s="19">
        <v>0</v>
      </c>
      <c r="AE43" s="19">
        <v>0</v>
      </c>
      <c r="AF43" s="19">
        <v>0</v>
      </c>
      <c r="AG43" s="19">
        <v>0</v>
      </c>
      <c r="AH43" s="19">
        <v>0</v>
      </c>
      <c r="AI43" s="19">
        <v>0</v>
      </c>
      <c r="AJ43" s="19">
        <v>0</v>
      </c>
      <c r="AK43" s="20">
        <v>0</v>
      </c>
      <c r="AL43" s="19">
        <v>0</v>
      </c>
      <c r="AM43" s="19">
        <v>0</v>
      </c>
      <c r="AN43" s="19">
        <v>0</v>
      </c>
      <c r="AO43" s="19">
        <v>0</v>
      </c>
      <c r="AP43" s="19">
        <v>0</v>
      </c>
      <c r="AQ43" s="19">
        <v>0</v>
      </c>
      <c r="AR43" s="19">
        <v>0</v>
      </c>
      <c r="AS43" s="19">
        <v>0</v>
      </c>
      <c r="AT43" s="19">
        <v>0</v>
      </c>
      <c r="AU43" s="19">
        <v>0</v>
      </c>
      <c r="AV43" s="19">
        <v>0</v>
      </c>
      <c r="AW43" s="20">
        <v>0</v>
      </c>
      <c r="AX43" s="19">
        <v>0</v>
      </c>
      <c r="AY43" s="19">
        <v>0</v>
      </c>
      <c r="AZ43" s="19">
        <v>0</v>
      </c>
      <c r="BA43" s="19">
        <v>0</v>
      </c>
      <c r="BB43" s="19">
        <v>0</v>
      </c>
      <c r="BC43" s="19">
        <v>0</v>
      </c>
      <c r="BD43" s="19">
        <v>0</v>
      </c>
      <c r="BE43" s="19">
        <v>0</v>
      </c>
      <c r="BF43" s="19">
        <v>0</v>
      </c>
      <c r="BG43" s="19">
        <v>0</v>
      </c>
      <c r="BH43" s="19">
        <v>0</v>
      </c>
      <c r="BI43" s="20">
        <v>0</v>
      </c>
      <c r="BJ43" s="19">
        <v>0</v>
      </c>
      <c r="BK43" s="19">
        <v>0</v>
      </c>
      <c r="BL43" s="19">
        <v>0</v>
      </c>
      <c r="BM43" s="19">
        <v>0</v>
      </c>
      <c r="BN43" s="19">
        <v>0</v>
      </c>
      <c r="BO43" s="19">
        <v>0</v>
      </c>
      <c r="BP43" s="19">
        <v>0</v>
      </c>
      <c r="BQ43" s="19">
        <v>0</v>
      </c>
      <c r="BR43" s="19">
        <v>0</v>
      </c>
      <c r="BS43" s="19">
        <v>0</v>
      </c>
      <c r="BT43" s="19">
        <v>0</v>
      </c>
      <c r="BU43" s="20">
        <v>0</v>
      </c>
      <c r="BV43" s="19">
        <v>0</v>
      </c>
      <c r="BW43" s="19">
        <v>0</v>
      </c>
      <c r="BX43" s="19">
        <v>0</v>
      </c>
      <c r="BY43" s="19">
        <v>0</v>
      </c>
      <c r="BZ43" s="19">
        <v>0</v>
      </c>
      <c r="CA43" s="19">
        <v>0</v>
      </c>
      <c r="CB43" s="19">
        <v>0</v>
      </c>
      <c r="CC43" s="19">
        <v>0</v>
      </c>
      <c r="CD43" s="19">
        <v>0</v>
      </c>
      <c r="CE43" s="19">
        <v>0</v>
      </c>
      <c r="CF43" s="19">
        <v>0</v>
      </c>
      <c r="CG43" s="20">
        <v>0</v>
      </c>
      <c r="CH43" s="19">
        <v>0</v>
      </c>
      <c r="CI43" s="19">
        <v>0</v>
      </c>
      <c r="CJ43" s="19">
        <v>0</v>
      </c>
      <c r="CK43" s="19">
        <v>0</v>
      </c>
      <c r="CL43" s="19">
        <v>0</v>
      </c>
      <c r="CM43" s="19">
        <v>0</v>
      </c>
      <c r="CN43" s="19">
        <v>0</v>
      </c>
      <c r="CO43" s="19">
        <v>0</v>
      </c>
      <c r="CP43" s="19">
        <v>0</v>
      </c>
      <c r="CQ43" s="19">
        <v>0</v>
      </c>
      <c r="CR43" s="19">
        <v>0</v>
      </c>
      <c r="CS43" s="20">
        <v>0</v>
      </c>
      <c r="CT43" s="19">
        <v>0</v>
      </c>
      <c r="CU43" s="19">
        <v>0</v>
      </c>
      <c r="CV43" s="19">
        <v>0</v>
      </c>
      <c r="CW43" s="19">
        <v>0</v>
      </c>
      <c r="CX43" s="19">
        <v>0</v>
      </c>
      <c r="CY43" s="19">
        <v>0</v>
      </c>
      <c r="CZ43" s="19">
        <v>0</v>
      </c>
      <c r="DA43" s="19">
        <v>0</v>
      </c>
      <c r="DB43" s="19">
        <v>0</v>
      </c>
      <c r="DC43" s="19">
        <v>0</v>
      </c>
      <c r="DD43" s="19">
        <v>0</v>
      </c>
      <c r="DE43" s="20">
        <v>0</v>
      </c>
      <c r="DF43" s="19">
        <v>0</v>
      </c>
      <c r="DG43" s="19">
        <v>0</v>
      </c>
      <c r="DH43" s="19">
        <v>0</v>
      </c>
      <c r="DI43" s="19">
        <v>0</v>
      </c>
      <c r="DJ43" s="19">
        <v>0</v>
      </c>
      <c r="DK43" s="19">
        <v>0</v>
      </c>
      <c r="DL43" s="19">
        <v>0</v>
      </c>
      <c r="DM43" s="19">
        <v>0</v>
      </c>
      <c r="DN43" s="19">
        <v>0</v>
      </c>
      <c r="DO43" s="19">
        <v>0</v>
      </c>
      <c r="DP43" s="19">
        <v>0</v>
      </c>
      <c r="DQ43" s="20">
        <v>0</v>
      </c>
      <c r="DR43" s="19">
        <v>0</v>
      </c>
      <c r="DS43" s="19">
        <v>0</v>
      </c>
      <c r="DT43" s="19">
        <v>0</v>
      </c>
      <c r="DU43" s="19">
        <v>0</v>
      </c>
      <c r="DV43" s="19">
        <v>0</v>
      </c>
      <c r="DW43" s="19">
        <v>0</v>
      </c>
      <c r="DX43" s="19">
        <v>0</v>
      </c>
      <c r="DY43" s="19">
        <v>0</v>
      </c>
      <c r="DZ43" s="19">
        <v>0</v>
      </c>
      <c r="EA43" s="19">
        <v>0</v>
      </c>
      <c r="EB43" s="19">
        <v>0</v>
      </c>
      <c r="EC43" s="20">
        <v>0</v>
      </c>
      <c r="ED43" s="19">
        <v>0</v>
      </c>
      <c r="EE43" s="19">
        <v>0</v>
      </c>
      <c r="EF43" s="19">
        <v>0</v>
      </c>
      <c r="EG43" s="19">
        <v>0</v>
      </c>
      <c r="EH43" s="19">
        <v>0</v>
      </c>
      <c r="EI43" s="19">
        <v>0</v>
      </c>
      <c r="EJ43" s="19">
        <v>0</v>
      </c>
      <c r="EK43" s="19">
        <v>0</v>
      </c>
      <c r="EL43" s="19">
        <v>0</v>
      </c>
      <c r="EM43" s="19">
        <v>0</v>
      </c>
      <c r="EN43" s="19">
        <v>0</v>
      </c>
      <c r="EO43" s="20">
        <v>0</v>
      </c>
      <c r="EP43" s="19">
        <v>0</v>
      </c>
      <c r="EQ43" s="19">
        <v>0</v>
      </c>
      <c r="ER43" s="19">
        <v>0</v>
      </c>
      <c r="ES43" s="19">
        <v>0</v>
      </c>
      <c r="ET43" s="19">
        <v>0</v>
      </c>
      <c r="EU43" s="19">
        <v>0</v>
      </c>
      <c r="EV43" s="19">
        <v>0</v>
      </c>
      <c r="EW43" s="19">
        <v>0</v>
      </c>
      <c r="EX43" s="19">
        <v>0</v>
      </c>
      <c r="EY43" s="19">
        <v>0</v>
      </c>
      <c r="EZ43" s="19">
        <v>0</v>
      </c>
      <c r="FA43" s="20">
        <v>0</v>
      </c>
      <c r="FB43" s="19">
        <v>0</v>
      </c>
      <c r="FC43" s="19">
        <v>0</v>
      </c>
      <c r="FD43" s="19">
        <v>0</v>
      </c>
      <c r="FE43" s="19">
        <v>0</v>
      </c>
      <c r="FF43" s="19">
        <v>0</v>
      </c>
      <c r="FG43" s="19">
        <v>0</v>
      </c>
      <c r="FH43" s="19">
        <v>0</v>
      </c>
      <c r="FI43" s="19">
        <v>0</v>
      </c>
      <c r="FJ43" s="19">
        <v>0</v>
      </c>
      <c r="FK43" s="19">
        <v>0</v>
      </c>
      <c r="FL43" s="19">
        <v>0</v>
      </c>
      <c r="FM43" s="20">
        <v>0</v>
      </c>
      <c r="FN43" s="19">
        <v>0</v>
      </c>
      <c r="FO43" s="19">
        <v>0</v>
      </c>
      <c r="FP43" s="19">
        <v>0</v>
      </c>
      <c r="FQ43" s="19">
        <v>0</v>
      </c>
      <c r="FR43" s="19">
        <v>0</v>
      </c>
      <c r="FS43" s="19">
        <v>0</v>
      </c>
      <c r="FT43" s="19">
        <v>0</v>
      </c>
      <c r="FU43" s="19">
        <v>0</v>
      </c>
      <c r="FV43" s="19">
        <v>0</v>
      </c>
      <c r="FW43" s="19">
        <v>0</v>
      </c>
      <c r="FX43" s="19">
        <v>0</v>
      </c>
      <c r="FY43" s="20">
        <v>0</v>
      </c>
      <c r="FZ43" s="19">
        <v>0</v>
      </c>
      <c r="GA43" s="19">
        <v>0</v>
      </c>
      <c r="GB43" s="19">
        <v>0</v>
      </c>
      <c r="GC43" s="19">
        <v>0</v>
      </c>
      <c r="GD43" s="19">
        <v>0</v>
      </c>
      <c r="GE43" s="19">
        <v>0</v>
      </c>
      <c r="GF43" s="19">
        <v>0</v>
      </c>
      <c r="GG43" s="19">
        <v>0</v>
      </c>
      <c r="GH43" s="19">
        <v>0</v>
      </c>
      <c r="GI43" s="19">
        <v>0</v>
      </c>
      <c r="GJ43" s="19">
        <v>0</v>
      </c>
      <c r="GK43" s="20">
        <v>0</v>
      </c>
      <c r="GL43" s="19">
        <v>0</v>
      </c>
      <c r="GM43" s="19">
        <v>0</v>
      </c>
      <c r="GN43" s="19">
        <v>0</v>
      </c>
      <c r="GO43" s="19">
        <v>0</v>
      </c>
      <c r="GP43" s="19">
        <v>0</v>
      </c>
      <c r="GQ43" s="19">
        <v>0</v>
      </c>
      <c r="GR43" s="19">
        <v>0</v>
      </c>
      <c r="GS43" s="19">
        <v>0</v>
      </c>
      <c r="GT43" s="19">
        <v>0</v>
      </c>
      <c r="GU43" s="19">
        <v>0</v>
      </c>
      <c r="GV43" s="19">
        <v>0</v>
      </c>
      <c r="GW43" s="20">
        <v>0</v>
      </c>
      <c r="GX43" s="19">
        <v>0</v>
      </c>
      <c r="GY43" s="19">
        <v>0</v>
      </c>
      <c r="GZ43" s="19">
        <v>0</v>
      </c>
      <c r="HA43" s="19">
        <v>0</v>
      </c>
      <c r="HB43" s="19">
        <v>0</v>
      </c>
      <c r="HC43" s="19">
        <v>0</v>
      </c>
      <c r="HD43" s="19">
        <v>0</v>
      </c>
      <c r="HE43" s="19">
        <v>0</v>
      </c>
      <c r="HF43" s="19">
        <v>0</v>
      </c>
      <c r="HG43" s="19">
        <v>0</v>
      </c>
      <c r="HH43" s="19">
        <v>0</v>
      </c>
      <c r="HI43" s="20">
        <v>0</v>
      </c>
      <c r="HJ43" s="19">
        <v>0</v>
      </c>
      <c r="HK43" s="19">
        <v>0</v>
      </c>
      <c r="HL43" s="19">
        <v>0</v>
      </c>
      <c r="HM43" s="19">
        <v>0</v>
      </c>
      <c r="HN43" s="19">
        <v>0</v>
      </c>
      <c r="HO43" s="19">
        <v>0</v>
      </c>
      <c r="HP43" s="19">
        <v>0</v>
      </c>
      <c r="HQ43" s="19">
        <v>0</v>
      </c>
      <c r="HR43" s="19">
        <v>0</v>
      </c>
      <c r="HS43" s="19">
        <v>0</v>
      </c>
      <c r="HT43" s="19">
        <v>0</v>
      </c>
      <c r="HU43" s="20">
        <v>0</v>
      </c>
      <c r="HV43" s="19">
        <v>0</v>
      </c>
      <c r="HW43" s="19">
        <v>0</v>
      </c>
      <c r="HX43" s="19">
        <v>0</v>
      </c>
      <c r="HY43" s="19">
        <v>0</v>
      </c>
      <c r="HZ43" s="19">
        <v>0</v>
      </c>
      <c r="IA43" s="19">
        <v>0</v>
      </c>
      <c r="IB43" s="19">
        <v>0</v>
      </c>
      <c r="IC43" s="19">
        <v>0</v>
      </c>
      <c r="ID43" s="19">
        <v>0</v>
      </c>
      <c r="IE43" s="19">
        <v>0</v>
      </c>
      <c r="IF43" s="19">
        <v>0</v>
      </c>
      <c r="IG43" s="20">
        <v>0</v>
      </c>
      <c r="IH43" s="19">
        <v>0</v>
      </c>
      <c r="II43" s="19">
        <v>0</v>
      </c>
      <c r="IJ43" s="19">
        <v>0</v>
      </c>
      <c r="IK43" s="19">
        <v>0</v>
      </c>
      <c r="IL43" s="19">
        <v>0</v>
      </c>
      <c r="IM43" s="19">
        <v>0</v>
      </c>
      <c r="IN43" s="19">
        <v>0</v>
      </c>
      <c r="IO43" s="19">
        <v>0</v>
      </c>
      <c r="IP43" s="19">
        <v>0</v>
      </c>
      <c r="IQ43" s="19">
        <v>0</v>
      </c>
      <c r="IR43" s="19">
        <v>0</v>
      </c>
      <c r="IS43" s="20">
        <v>0</v>
      </c>
    </row>
    <row r="44" spans="1:253" ht="24" thickBot="1">
      <c r="A44" s="4" t="s">
        <v>63</v>
      </c>
      <c r="B44" s="4">
        <f t="shared" ref="B44:BM44" si="20">SUM(B45:B47)</f>
        <v>6230.8</v>
      </c>
      <c r="C44" s="4">
        <f t="shared" si="20"/>
        <v>6878.3</v>
      </c>
      <c r="D44" s="4">
        <f t="shared" si="20"/>
        <v>7298.7999999999993</v>
      </c>
      <c r="E44" s="4">
        <f t="shared" si="20"/>
        <v>7248.4</v>
      </c>
      <c r="F44" s="4">
        <f t="shared" si="20"/>
        <v>7013.8</v>
      </c>
      <c r="G44" s="4">
        <f t="shared" si="20"/>
        <v>8054.7</v>
      </c>
      <c r="H44" s="4">
        <f t="shared" si="20"/>
        <v>7268.5999999999995</v>
      </c>
      <c r="I44" s="4">
        <f t="shared" si="20"/>
        <v>7984.5</v>
      </c>
      <c r="J44" s="4">
        <f t="shared" si="20"/>
        <v>8088.5</v>
      </c>
      <c r="K44" s="4">
        <f t="shared" si="20"/>
        <v>8434.5</v>
      </c>
      <c r="L44" s="4">
        <f t="shared" si="20"/>
        <v>9079.9</v>
      </c>
      <c r="M44" s="5">
        <f t="shared" si="20"/>
        <v>7444.6</v>
      </c>
      <c r="N44" s="4">
        <f t="shared" si="20"/>
        <v>8219.4000000000015</v>
      </c>
      <c r="O44" s="4">
        <f t="shared" si="20"/>
        <v>9372.1</v>
      </c>
      <c r="P44" s="4">
        <f t="shared" si="20"/>
        <v>7912.8</v>
      </c>
      <c r="Q44" s="4">
        <f t="shared" si="20"/>
        <v>9171</v>
      </c>
      <c r="R44" s="4">
        <f t="shared" si="20"/>
        <v>7147</v>
      </c>
      <c r="S44" s="4">
        <f t="shared" si="20"/>
        <v>8569</v>
      </c>
      <c r="T44" s="4">
        <f t="shared" si="20"/>
        <v>8097.9</v>
      </c>
      <c r="U44" s="4">
        <f t="shared" si="20"/>
        <v>7756</v>
      </c>
      <c r="V44" s="4">
        <f t="shared" si="20"/>
        <v>7144.8</v>
      </c>
      <c r="W44" s="4">
        <f t="shared" si="20"/>
        <v>6975.8</v>
      </c>
      <c r="X44" s="4">
        <f t="shared" si="20"/>
        <v>6816.2</v>
      </c>
      <c r="Y44" s="5">
        <f t="shared" si="20"/>
        <v>6014</v>
      </c>
      <c r="Z44" s="4">
        <f t="shared" si="20"/>
        <v>5855</v>
      </c>
      <c r="AA44" s="4">
        <f t="shared" si="20"/>
        <v>6622.2</v>
      </c>
      <c r="AB44" s="4">
        <f t="shared" si="20"/>
        <v>5451</v>
      </c>
      <c r="AC44" s="4">
        <f t="shared" si="20"/>
        <v>6834.8</v>
      </c>
      <c r="AD44" s="4">
        <f t="shared" si="20"/>
        <v>6325.8</v>
      </c>
      <c r="AE44" s="4">
        <f t="shared" si="20"/>
        <v>7870.5</v>
      </c>
      <c r="AF44" s="4">
        <f t="shared" si="20"/>
        <v>8008.7000000000007</v>
      </c>
      <c r="AG44" s="4">
        <f t="shared" si="20"/>
        <v>6335.9</v>
      </c>
      <c r="AH44" s="4">
        <f t="shared" si="20"/>
        <v>8422.2999999999993</v>
      </c>
      <c r="AI44" s="4">
        <f t="shared" si="20"/>
        <v>8240.8000000000011</v>
      </c>
      <c r="AJ44" s="4">
        <f t="shared" si="20"/>
        <v>8206.2000000000007</v>
      </c>
      <c r="AK44" s="5">
        <f t="shared" si="20"/>
        <v>8072.5999999999995</v>
      </c>
      <c r="AL44" s="4">
        <f t="shared" si="20"/>
        <v>8147.5</v>
      </c>
      <c r="AM44" s="4">
        <f t="shared" si="20"/>
        <v>8448.7000000000007</v>
      </c>
      <c r="AN44" s="4">
        <f t="shared" si="20"/>
        <v>8428.2000000000007</v>
      </c>
      <c r="AO44" s="4">
        <f t="shared" si="20"/>
        <v>8258.9000000000015</v>
      </c>
      <c r="AP44" s="4">
        <f t="shared" si="20"/>
        <v>8389</v>
      </c>
      <c r="AQ44" s="4">
        <f t="shared" si="20"/>
        <v>10036.199999999999</v>
      </c>
      <c r="AR44" s="4">
        <f t="shared" si="20"/>
        <v>9084.6</v>
      </c>
      <c r="AS44" s="4">
        <f t="shared" si="20"/>
        <v>8903.9</v>
      </c>
      <c r="AT44" s="4">
        <f t="shared" si="20"/>
        <v>9225.3000000000011</v>
      </c>
      <c r="AU44" s="4">
        <f t="shared" si="20"/>
        <v>9447.1</v>
      </c>
      <c r="AV44" s="4">
        <f t="shared" si="20"/>
        <v>8694.4</v>
      </c>
      <c r="AW44" s="5">
        <f t="shared" si="20"/>
        <v>8846</v>
      </c>
      <c r="AX44" s="4">
        <f t="shared" si="20"/>
        <v>8392.7999999999993</v>
      </c>
      <c r="AY44" s="4">
        <f t="shared" si="20"/>
        <v>9693.5</v>
      </c>
      <c r="AZ44" s="4">
        <f t="shared" si="20"/>
        <v>9549.2000000000007</v>
      </c>
      <c r="BA44" s="4">
        <f t="shared" si="20"/>
        <v>8893</v>
      </c>
      <c r="BB44" s="4">
        <f t="shared" si="20"/>
        <v>8907.4</v>
      </c>
      <c r="BC44" s="4">
        <f t="shared" si="20"/>
        <v>10960.6</v>
      </c>
      <c r="BD44" s="4">
        <f t="shared" si="20"/>
        <v>9406.4</v>
      </c>
      <c r="BE44" s="4">
        <f t="shared" si="20"/>
        <v>10011.6</v>
      </c>
      <c r="BF44" s="4">
        <f t="shared" si="20"/>
        <v>10673.7</v>
      </c>
      <c r="BG44" s="4">
        <f t="shared" si="20"/>
        <v>9236.7999999999993</v>
      </c>
      <c r="BH44" s="4">
        <f t="shared" si="20"/>
        <v>10604.6</v>
      </c>
      <c r="BI44" s="5">
        <f t="shared" si="20"/>
        <v>10542.2</v>
      </c>
      <c r="BJ44" s="4">
        <f t="shared" si="20"/>
        <v>10695.8</v>
      </c>
      <c r="BK44" s="4">
        <f t="shared" si="20"/>
        <v>11523.2</v>
      </c>
      <c r="BL44" s="4">
        <f t="shared" si="20"/>
        <v>10663.7</v>
      </c>
      <c r="BM44" s="4">
        <f t="shared" si="20"/>
        <v>9559.33</v>
      </c>
      <c r="BN44" s="4">
        <f t="shared" ref="BN44:DY44" si="21">SUM(BN45:BN47)</f>
        <v>9636.7000000000007</v>
      </c>
      <c r="BO44" s="4">
        <f t="shared" si="21"/>
        <v>11724.5</v>
      </c>
      <c r="BP44" s="4">
        <f t="shared" si="21"/>
        <v>9062.4</v>
      </c>
      <c r="BQ44" s="4">
        <f t="shared" si="21"/>
        <v>11333.900000000001</v>
      </c>
      <c r="BR44" s="4">
        <f t="shared" si="21"/>
        <v>10949.9</v>
      </c>
      <c r="BS44" s="4">
        <f t="shared" si="21"/>
        <v>10962.2</v>
      </c>
      <c r="BT44" s="4">
        <f t="shared" si="21"/>
        <v>11852.500000000002</v>
      </c>
      <c r="BU44" s="5">
        <f t="shared" si="21"/>
        <v>10582.8</v>
      </c>
      <c r="BV44" s="4">
        <f t="shared" si="21"/>
        <v>10912.82</v>
      </c>
      <c r="BW44" s="4">
        <f t="shared" si="21"/>
        <v>12159.519999999999</v>
      </c>
      <c r="BX44" s="4">
        <f t="shared" si="21"/>
        <v>10926.380000000001</v>
      </c>
      <c r="BY44" s="4">
        <f t="shared" si="21"/>
        <v>10979.91</v>
      </c>
      <c r="BZ44" s="4">
        <f t="shared" si="21"/>
        <v>10222</v>
      </c>
      <c r="CA44" s="4">
        <f t="shared" si="21"/>
        <v>11399.09</v>
      </c>
      <c r="CB44" s="4">
        <f t="shared" si="21"/>
        <v>10985.800000000001</v>
      </c>
      <c r="CC44" s="4">
        <f t="shared" si="21"/>
        <v>10916.03</v>
      </c>
      <c r="CD44" s="4">
        <f t="shared" si="21"/>
        <v>9886.66</v>
      </c>
      <c r="CE44" s="4">
        <f t="shared" si="21"/>
        <v>10317.549999999999</v>
      </c>
      <c r="CF44" s="4">
        <f t="shared" si="21"/>
        <v>10952.240000000002</v>
      </c>
      <c r="CG44" s="5">
        <f t="shared" si="21"/>
        <v>9884.9199999999983</v>
      </c>
      <c r="CH44" s="4">
        <f t="shared" si="21"/>
        <v>9800.2000000000007</v>
      </c>
      <c r="CI44" s="4">
        <f t="shared" si="21"/>
        <v>9563.9999999999982</v>
      </c>
      <c r="CJ44" s="4">
        <f t="shared" si="21"/>
        <v>9050.1</v>
      </c>
      <c r="CK44" s="4">
        <f t="shared" si="21"/>
        <v>9716.6</v>
      </c>
      <c r="CL44" s="4">
        <f t="shared" si="21"/>
        <v>8221.9</v>
      </c>
      <c r="CM44" s="4">
        <f t="shared" si="21"/>
        <v>9011.8999999999978</v>
      </c>
      <c r="CN44" s="4">
        <f t="shared" si="21"/>
        <v>8735.1</v>
      </c>
      <c r="CO44" s="4">
        <f t="shared" si="21"/>
        <v>8235.1</v>
      </c>
      <c r="CP44" s="4">
        <f t="shared" si="21"/>
        <v>8006.4</v>
      </c>
      <c r="CQ44" s="4">
        <f t="shared" si="21"/>
        <v>8225.7000000000007</v>
      </c>
      <c r="CR44" s="4">
        <f t="shared" si="21"/>
        <v>7800.9000000000005</v>
      </c>
      <c r="CS44" s="5">
        <f t="shared" si="21"/>
        <v>7791.9000000000005</v>
      </c>
      <c r="CT44" s="4">
        <f t="shared" si="21"/>
        <v>7210</v>
      </c>
      <c r="CU44" s="4">
        <f t="shared" si="21"/>
        <v>6358</v>
      </c>
      <c r="CV44" s="4">
        <f t="shared" si="21"/>
        <v>7323.8</v>
      </c>
      <c r="CW44" s="4">
        <f t="shared" si="21"/>
        <v>5817.2</v>
      </c>
      <c r="CX44" s="4">
        <f t="shared" si="21"/>
        <v>5820.3</v>
      </c>
      <c r="CY44" s="4">
        <f t="shared" si="21"/>
        <v>5877</v>
      </c>
      <c r="CZ44" s="4">
        <f t="shared" si="21"/>
        <v>5127.0000000000009</v>
      </c>
      <c r="DA44" s="4">
        <f t="shared" si="21"/>
        <v>4760.4999999999991</v>
      </c>
      <c r="DB44" s="4">
        <f t="shared" si="21"/>
        <v>5684</v>
      </c>
      <c r="DC44" s="4">
        <f t="shared" si="21"/>
        <v>5372.2000000000007</v>
      </c>
      <c r="DD44" s="4">
        <f t="shared" si="21"/>
        <v>4868.6000000000004</v>
      </c>
      <c r="DE44" s="5">
        <f t="shared" si="21"/>
        <v>5119.5999999999995</v>
      </c>
      <c r="DF44" s="4">
        <f t="shared" si="21"/>
        <v>4695.7</v>
      </c>
      <c r="DG44" s="4">
        <f t="shared" si="21"/>
        <v>5083.3</v>
      </c>
      <c r="DH44" s="4">
        <f t="shared" si="21"/>
        <v>5106.7999999999993</v>
      </c>
      <c r="DI44" s="4">
        <f t="shared" si="21"/>
        <v>4812.3999999999996</v>
      </c>
      <c r="DJ44" s="4">
        <f t="shared" si="21"/>
        <v>4994.7999999999993</v>
      </c>
      <c r="DK44" s="4">
        <f t="shared" si="21"/>
        <v>6150.6</v>
      </c>
      <c r="DL44" s="4">
        <f t="shared" si="21"/>
        <v>5879.2</v>
      </c>
      <c r="DM44" s="4">
        <f t="shared" si="21"/>
        <v>5326.5999999999995</v>
      </c>
      <c r="DN44" s="4">
        <f t="shared" si="21"/>
        <v>6625.2</v>
      </c>
      <c r="DO44" s="4">
        <f t="shared" si="21"/>
        <v>6197.0999999999995</v>
      </c>
      <c r="DP44" s="4">
        <f t="shared" si="21"/>
        <v>6582.1</v>
      </c>
      <c r="DQ44" s="5">
        <f t="shared" si="21"/>
        <v>6640.7</v>
      </c>
      <c r="DR44" s="4">
        <f t="shared" si="21"/>
        <v>7004.4</v>
      </c>
      <c r="DS44" s="4">
        <f t="shared" si="21"/>
        <v>7825.6</v>
      </c>
      <c r="DT44" s="4">
        <f t="shared" si="21"/>
        <v>8070</v>
      </c>
      <c r="DU44" s="4">
        <f t="shared" si="21"/>
        <v>6109.5</v>
      </c>
      <c r="DV44" s="4">
        <f t="shared" si="21"/>
        <v>6632</v>
      </c>
      <c r="DW44" s="4">
        <f t="shared" si="21"/>
        <v>7685.8</v>
      </c>
      <c r="DX44" s="4">
        <f t="shared" si="21"/>
        <v>6631</v>
      </c>
      <c r="DY44" s="4">
        <f t="shared" si="21"/>
        <v>7182.0999999999995</v>
      </c>
      <c r="DZ44" s="4">
        <f>SUM(DZ45:DZ47)</f>
        <v>7186.9000000000005</v>
      </c>
      <c r="EA44" s="4">
        <f>SUM(EA45:EA47)</f>
        <v>7127.8</v>
      </c>
      <c r="EB44" s="4">
        <f>SUM(EB45:EB47)</f>
        <v>7788.7000000000007</v>
      </c>
      <c r="EC44" s="5">
        <f>SUM(EC45:EC47)</f>
        <v>7950.7000000000007</v>
      </c>
      <c r="ED44" s="4">
        <v>7525.46</v>
      </c>
      <c r="EE44" s="4">
        <v>8370.7900000000009</v>
      </c>
      <c r="EF44" s="4">
        <v>7894.07</v>
      </c>
      <c r="EG44" s="4">
        <v>7073.72</v>
      </c>
      <c r="EH44" s="4">
        <v>6942.4</v>
      </c>
      <c r="EI44" s="4">
        <v>8220.6</v>
      </c>
      <c r="EJ44" s="4">
        <v>7889.48</v>
      </c>
      <c r="EK44" s="4">
        <v>7782.14</v>
      </c>
      <c r="EL44" s="4">
        <v>7298.18</v>
      </c>
      <c r="EM44" s="4">
        <v>7725.2</v>
      </c>
      <c r="EN44" s="4">
        <v>8340.5499999999993</v>
      </c>
      <c r="EO44" s="5">
        <v>7775.89</v>
      </c>
      <c r="EP44" s="4">
        <f t="shared" ref="EP44:FY44" si="22">SUM(EP45:EP47)</f>
        <v>9187.1369999999988</v>
      </c>
      <c r="EQ44" s="4">
        <f t="shared" si="22"/>
        <v>8407.4260000000013</v>
      </c>
      <c r="ER44" s="4">
        <f t="shared" si="22"/>
        <v>7466.2389999999996</v>
      </c>
      <c r="ES44" s="4">
        <f t="shared" si="22"/>
        <v>7089.9969999999994</v>
      </c>
      <c r="ET44" s="4">
        <f t="shared" si="22"/>
        <v>6570.7879999999996</v>
      </c>
      <c r="EU44" s="4">
        <f t="shared" si="22"/>
        <v>8034.92</v>
      </c>
      <c r="EV44" s="4">
        <f t="shared" si="22"/>
        <v>8675.8799999999992</v>
      </c>
      <c r="EW44" s="4">
        <f t="shared" si="22"/>
        <v>8434.8420000000006</v>
      </c>
      <c r="EX44" s="4">
        <f t="shared" si="22"/>
        <v>8106.5649999999996</v>
      </c>
      <c r="EY44" s="4">
        <f t="shared" si="22"/>
        <v>8879.4329999999991</v>
      </c>
      <c r="EZ44" s="4">
        <f t="shared" si="22"/>
        <v>8885.1790000000001</v>
      </c>
      <c r="FA44" s="5">
        <f t="shared" si="22"/>
        <v>8890.15</v>
      </c>
      <c r="FB44" s="4">
        <f t="shared" si="22"/>
        <v>8963.116</v>
      </c>
      <c r="FC44" s="4">
        <f t="shared" si="22"/>
        <v>9502.110999999999</v>
      </c>
      <c r="FD44" s="4">
        <f t="shared" si="22"/>
        <v>9511.3799999999992</v>
      </c>
      <c r="FE44" s="4">
        <f t="shared" si="22"/>
        <v>9429.4030000000002</v>
      </c>
      <c r="FF44" s="4">
        <f t="shared" si="22"/>
        <v>8037.2750000000005</v>
      </c>
      <c r="FG44" s="4">
        <f t="shared" si="22"/>
        <v>8893.6890000000003</v>
      </c>
      <c r="FH44" s="4">
        <f t="shared" si="22"/>
        <v>9927.9620000000014</v>
      </c>
      <c r="FI44" s="4">
        <f t="shared" si="22"/>
        <v>9261.5899999999983</v>
      </c>
      <c r="FJ44" s="4">
        <f t="shared" si="22"/>
        <v>9107.860999999999</v>
      </c>
      <c r="FK44" s="4">
        <f t="shared" si="22"/>
        <v>9949.2289999999994</v>
      </c>
      <c r="FL44" s="4">
        <f t="shared" si="22"/>
        <v>8887.6630000000005</v>
      </c>
      <c r="FM44" s="5">
        <f t="shared" si="22"/>
        <v>10347.743</v>
      </c>
      <c r="FN44" s="4">
        <f t="shared" si="22"/>
        <v>8681.33</v>
      </c>
      <c r="FO44" s="4">
        <f t="shared" si="22"/>
        <v>9100.3089999999993</v>
      </c>
      <c r="FP44" s="4">
        <f t="shared" si="22"/>
        <v>10397.805</v>
      </c>
      <c r="FQ44" s="4">
        <f t="shared" si="22"/>
        <v>7680.5499999999993</v>
      </c>
      <c r="FR44" s="4">
        <f t="shared" si="22"/>
        <v>7155.36</v>
      </c>
      <c r="FS44" s="4">
        <f t="shared" si="22"/>
        <v>9115.2829999999994</v>
      </c>
      <c r="FT44" s="4">
        <f t="shared" si="22"/>
        <v>8415.878999999999</v>
      </c>
      <c r="FU44" s="4">
        <f t="shared" si="22"/>
        <v>7878.2829999999994</v>
      </c>
      <c r="FV44" s="4">
        <f t="shared" si="22"/>
        <v>8985.91</v>
      </c>
      <c r="FW44" s="4">
        <f t="shared" si="22"/>
        <v>9443.3320000000003</v>
      </c>
      <c r="FX44" s="4">
        <f t="shared" si="22"/>
        <v>9056.1129999999994</v>
      </c>
      <c r="FY44" s="5">
        <f t="shared" si="22"/>
        <v>10212.252</v>
      </c>
      <c r="FZ44" s="4">
        <f t="shared" ref="FZ44:GK44" si="23">+FZ45+FZ46+FZ47</f>
        <v>8719.428866000002</v>
      </c>
      <c r="GA44" s="4">
        <f t="shared" si="23"/>
        <v>10467.815990000001</v>
      </c>
      <c r="GB44" s="4">
        <f t="shared" si="23"/>
        <v>10219.641783000001</v>
      </c>
      <c r="GC44" s="4">
        <f t="shared" si="23"/>
        <v>8331.1821840000011</v>
      </c>
      <c r="GD44" s="4">
        <f t="shared" si="23"/>
        <v>8102.0298009999997</v>
      </c>
      <c r="GE44" s="4">
        <f t="shared" si="23"/>
        <v>10099.642052000001</v>
      </c>
      <c r="GF44" s="4">
        <f t="shared" si="23"/>
        <v>8934.4438189999983</v>
      </c>
      <c r="GG44" s="4">
        <f t="shared" si="23"/>
        <v>8662.2025059999978</v>
      </c>
      <c r="GH44" s="4">
        <f t="shared" si="23"/>
        <v>9114.3108379999994</v>
      </c>
      <c r="GI44" s="4">
        <f t="shared" si="23"/>
        <v>9511.4872080000005</v>
      </c>
      <c r="GJ44" s="4">
        <f t="shared" si="23"/>
        <v>9110.7583460000023</v>
      </c>
      <c r="GK44" s="5">
        <f t="shared" si="23"/>
        <v>9130.0959999999995</v>
      </c>
      <c r="GL44" s="4">
        <f>SUM(GL45:GL47)</f>
        <v>8990.2969999999987</v>
      </c>
      <c r="GM44" s="4">
        <f t="shared" ref="GM44:ID44" si="24">SUM(GM45:GM47)</f>
        <v>8837.8119999999999</v>
      </c>
      <c r="GN44" s="4">
        <f t="shared" si="24"/>
        <v>8783.57</v>
      </c>
      <c r="GO44" s="4">
        <f t="shared" si="24"/>
        <v>8226.1880000000001</v>
      </c>
      <c r="GP44" s="4">
        <f t="shared" si="24"/>
        <v>7073.6559999999999</v>
      </c>
      <c r="GQ44" s="4">
        <f t="shared" si="24"/>
        <v>8112.6449999999995</v>
      </c>
      <c r="GR44" s="4">
        <f t="shared" si="24"/>
        <v>7092.9160000000002</v>
      </c>
      <c r="GS44" s="4">
        <f t="shared" si="24"/>
        <v>7854.0559999999996</v>
      </c>
      <c r="GT44" s="4">
        <f t="shared" si="24"/>
        <v>7867.32</v>
      </c>
      <c r="GU44" s="4">
        <f t="shared" si="24"/>
        <v>7686.1279999999997</v>
      </c>
      <c r="GV44" s="4">
        <f t="shared" si="24"/>
        <v>8112.442</v>
      </c>
      <c r="GW44" s="5">
        <f t="shared" si="24"/>
        <v>7595.37</v>
      </c>
      <c r="GX44" s="4">
        <f t="shared" si="24"/>
        <v>7840.2129999999997</v>
      </c>
      <c r="GY44" s="4">
        <f t="shared" si="24"/>
        <v>7933.2139999999999</v>
      </c>
      <c r="GZ44" s="4">
        <f t="shared" si="24"/>
        <v>7446.8180000000002</v>
      </c>
      <c r="HA44" s="4">
        <f t="shared" si="24"/>
        <v>6743.808</v>
      </c>
      <c r="HB44" s="4">
        <f t="shared" si="24"/>
        <v>7212.7049999999999</v>
      </c>
      <c r="HC44" s="4">
        <f t="shared" si="24"/>
        <v>7673.4470000000001</v>
      </c>
      <c r="HD44" s="4">
        <f t="shared" si="24"/>
        <v>7574.9750000000004</v>
      </c>
      <c r="HE44" s="4">
        <f t="shared" si="24"/>
        <v>7331.521999999999</v>
      </c>
      <c r="HF44" s="4">
        <f t="shared" si="24"/>
        <v>7669.1720000000005</v>
      </c>
      <c r="HG44" s="4">
        <f t="shared" si="24"/>
        <v>7193.0429999999997</v>
      </c>
      <c r="HH44" s="4">
        <f t="shared" si="24"/>
        <v>7923.7110000000002</v>
      </c>
      <c r="HI44" s="5">
        <f t="shared" si="24"/>
        <v>8082.7520000000004</v>
      </c>
      <c r="HJ44" s="4">
        <f t="shared" si="24"/>
        <v>8447.0020000000004</v>
      </c>
      <c r="HK44" s="4">
        <f t="shared" si="24"/>
        <v>8541.1229999999996</v>
      </c>
      <c r="HL44" s="4">
        <f t="shared" si="24"/>
        <v>7880.7430000000004</v>
      </c>
      <c r="HM44" s="4">
        <f t="shared" si="24"/>
        <v>8433.4139999999989</v>
      </c>
      <c r="HN44" s="4">
        <f t="shared" si="24"/>
        <v>7666.0910000000003</v>
      </c>
      <c r="HO44" s="4">
        <f t="shared" si="24"/>
        <v>8189.6900000000014</v>
      </c>
      <c r="HP44" s="4">
        <f t="shared" si="24"/>
        <v>8014.6950000000006</v>
      </c>
      <c r="HQ44" s="4">
        <f t="shared" si="24"/>
        <v>7811.5030000000006</v>
      </c>
      <c r="HR44" s="4">
        <f t="shared" si="24"/>
        <v>8380.5860000000011</v>
      </c>
      <c r="HS44" s="4">
        <f t="shared" si="24"/>
        <v>8995.4480000000021</v>
      </c>
      <c r="HT44" s="4">
        <f t="shared" si="24"/>
        <v>8390.39</v>
      </c>
      <c r="HU44" s="5">
        <f t="shared" si="24"/>
        <v>8851.478000000001</v>
      </c>
      <c r="HV44" s="4">
        <f t="shared" si="24"/>
        <v>8700.0059999999994</v>
      </c>
      <c r="HW44" s="4">
        <f t="shared" si="24"/>
        <v>7688.2099999999991</v>
      </c>
      <c r="HX44" s="4">
        <f t="shared" si="24"/>
        <v>7793.9660000000003</v>
      </c>
      <c r="HY44" s="4">
        <f t="shared" si="24"/>
        <v>6135.22</v>
      </c>
      <c r="HZ44" s="4">
        <f t="shared" si="24"/>
        <v>5112.1329999999998</v>
      </c>
      <c r="IA44" s="4">
        <f t="shared" si="24"/>
        <v>6011.7819999999992</v>
      </c>
      <c r="IB44" s="4">
        <f t="shared" si="24"/>
        <v>5985.5359999999991</v>
      </c>
      <c r="IC44" s="4">
        <f t="shared" si="24"/>
        <v>5358.473</v>
      </c>
      <c r="ID44" s="4">
        <f t="shared" si="24"/>
        <v>6292.8050000000003</v>
      </c>
      <c r="IE44" s="4">
        <v>6872.6379999999999</v>
      </c>
      <c r="IF44" s="4">
        <f t="shared" ref="IF44:IS44" si="25">SUM(IF45:IF47)</f>
        <v>6528.9980000000005</v>
      </c>
      <c r="IG44" s="5">
        <f t="shared" si="25"/>
        <v>7808.04</v>
      </c>
      <c r="IH44" s="4">
        <f t="shared" si="25"/>
        <v>7812.9719999999998</v>
      </c>
      <c r="II44" s="4">
        <f t="shared" si="25"/>
        <v>9052.3720000000012</v>
      </c>
      <c r="IJ44" s="4">
        <f t="shared" si="25"/>
        <v>8557.0780000000013</v>
      </c>
      <c r="IK44" s="4">
        <f t="shared" si="25"/>
        <v>6947.2250000000004</v>
      </c>
      <c r="IL44" s="4">
        <f t="shared" si="25"/>
        <v>7047.4059999999999</v>
      </c>
      <c r="IM44" s="4">
        <f t="shared" si="25"/>
        <v>8390.3580000000002</v>
      </c>
      <c r="IN44" s="4">
        <f t="shared" si="25"/>
        <v>9494.2819999999992</v>
      </c>
      <c r="IO44" s="4">
        <f t="shared" si="25"/>
        <v>6970.1659999999993</v>
      </c>
      <c r="IP44" s="4">
        <f t="shared" si="25"/>
        <v>8592.4410000000007</v>
      </c>
      <c r="IQ44" s="4">
        <f t="shared" si="25"/>
        <v>8270.1650000000009</v>
      </c>
      <c r="IR44" s="4">
        <f t="shared" si="25"/>
        <v>7975.8850000000011</v>
      </c>
      <c r="IS44" s="5">
        <f t="shared" si="25"/>
        <v>8037.8379999999997</v>
      </c>
    </row>
    <row r="45" spans="1:253">
      <c r="A45" s="6" t="s">
        <v>64</v>
      </c>
      <c r="B45" s="7">
        <v>6172.8</v>
      </c>
      <c r="C45" s="7">
        <v>6740.8</v>
      </c>
      <c r="D45" s="7">
        <v>7118.2</v>
      </c>
      <c r="E45" s="7">
        <v>7158.7</v>
      </c>
      <c r="F45" s="7">
        <v>6849.5</v>
      </c>
      <c r="G45" s="7">
        <v>7981.8</v>
      </c>
      <c r="H45" s="7">
        <v>7207.7</v>
      </c>
      <c r="I45" s="7">
        <v>7922.9</v>
      </c>
      <c r="J45" s="7">
        <v>8018.6</v>
      </c>
      <c r="K45" s="7">
        <v>8359</v>
      </c>
      <c r="L45" s="7">
        <v>9004.4</v>
      </c>
      <c r="M45" s="8">
        <v>7334.8</v>
      </c>
      <c r="N45" s="7">
        <v>8156.8</v>
      </c>
      <c r="O45" s="7">
        <v>9291.7000000000007</v>
      </c>
      <c r="P45" s="7">
        <v>7833.4</v>
      </c>
      <c r="Q45" s="7">
        <v>8869</v>
      </c>
      <c r="R45" s="7">
        <v>7063</v>
      </c>
      <c r="S45" s="7">
        <v>8503.4</v>
      </c>
      <c r="T45" s="7">
        <v>8032.5</v>
      </c>
      <c r="U45" s="7">
        <v>7676.5</v>
      </c>
      <c r="V45" s="7">
        <v>7077.5</v>
      </c>
      <c r="W45" s="7">
        <v>6881.2</v>
      </c>
      <c r="X45" s="7">
        <v>6731.2</v>
      </c>
      <c r="Y45" s="8">
        <v>5881.8</v>
      </c>
      <c r="Z45" s="7">
        <v>5795.5</v>
      </c>
      <c r="AA45" s="7">
        <v>6547.4</v>
      </c>
      <c r="AB45" s="7">
        <v>5350.5</v>
      </c>
      <c r="AC45" s="7">
        <v>6742</v>
      </c>
      <c r="AD45" s="7">
        <v>6157.4</v>
      </c>
      <c r="AE45" s="7">
        <v>7772.5</v>
      </c>
      <c r="AF45" s="7">
        <v>7933.6</v>
      </c>
      <c r="AG45" s="7">
        <v>6247.2</v>
      </c>
      <c r="AH45" s="7">
        <v>8327.4</v>
      </c>
      <c r="AI45" s="7">
        <v>8141</v>
      </c>
      <c r="AJ45" s="7">
        <v>8116</v>
      </c>
      <c r="AK45" s="8">
        <v>7951.9</v>
      </c>
      <c r="AL45" s="7">
        <v>8058</v>
      </c>
      <c r="AM45" s="7">
        <v>8372.2000000000007</v>
      </c>
      <c r="AN45" s="7">
        <v>8324.2000000000007</v>
      </c>
      <c r="AO45" s="7">
        <v>8159.1</v>
      </c>
      <c r="AP45" s="7">
        <v>8303.7000000000007</v>
      </c>
      <c r="AQ45" s="7">
        <v>9852.7999999999993</v>
      </c>
      <c r="AR45" s="7">
        <v>8991.5</v>
      </c>
      <c r="AS45" s="7">
        <v>8810.7999999999993</v>
      </c>
      <c r="AT45" s="7">
        <v>9109.6</v>
      </c>
      <c r="AU45" s="7">
        <v>9361.2000000000007</v>
      </c>
      <c r="AV45" s="7">
        <v>8612</v>
      </c>
      <c r="AW45" s="8">
        <v>8696.1</v>
      </c>
      <c r="AX45" s="7">
        <v>8316.5</v>
      </c>
      <c r="AY45" s="7">
        <v>9578.2000000000007</v>
      </c>
      <c r="AZ45" s="7">
        <v>9313.7999999999993</v>
      </c>
      <c r="BA45" s="7">
        <v>8843.2999999999993</v>
      </c>
      <c r="BB45" s="7">
        <v>8802.2999999999993</v>
      </c>
      <c r="BC45" s="7">
        <v>10852.9</v>
      </c>
      <c r="BD45" s="7">
        <v>9311.6</v>
      </c>
      <c r="BE45" s="7">
        <v>9932.5</v>
      </c>
      <c r="BF45" s="7">
        <v>10548.3</v>
      </c>
      <c r="BG45" s="7">
        <v>9148.7000000000007</v>
      </c>
      <c r="BH45" s="7">
        <v>10508.8</v>
      </c>
      <c r="BI45" s="8">
        <v>10383.5</v>
      </c>
      <c r="BJ45" s="7">
        <v>10586</v>
      </c>
      <c r="BK45" s="7">
        <v>11404.5</v>
      </c>
      <c r="BL45" s="7">
        <v>10556</v>
      </c>
      <c r="BM45" s="7">
        <v>9446.93</v>
      </c>
      <c r="BN45" s="7">
        <v>9472.9</v>
      </c>
      <c r="BO45" s="7">
        <v>11610.4</v>
      </c>
      <c r="BP45" s="7">
        <v>8980.9</v>
      </c>
      <c r="BQ45" s="7">
        <v>11164.7</v>
      </c>
      <c r="BR45" s="7">
        <v>10843.4</v>
      </c>
      <c r="BS45" s="7">
        <v>10869.5</v>
      </c>
      <c r="BT45" s="7">
        <v>11725.7</v>
      </c>
      <c r="BU45" s="8">
        <v>10462.9</v>
      </c>
      <c r="BV45" s="7">
        <v>10834.54</v>
      </c>
      <c r="BW45" s="7">
        <v>12011.63</v>
      </c>
      <c r="BX45" s="7">
        <v>10797.59</v>
      </c>
      <c r="BY45" s="7">
        <v>10823.18</v>
      </c>
      <c r="BZ45" s="7">
        <v>10122.33</v>
      </c>
      <c r="CA45" s="7">
        <v>11233.9</v>
      </c>
      <c r="CB45" s="7">
        <v>10888.68</v>
      </c>
      <c r="CC45" s="7">
        <v>10810</v>
      </c>
      <c r="CD45" s="7">
        <v>9806.18</v>
      </c>
      <c r="CE45" s="7">
        <v>10231.18</v>
      </c>
      <c r="CF45" s="7">
        <v>10861.1</v>
      </c>
      <c r="CG45" s="8">
        <v>9791.9599999999991</v>
      </c>
      <c r="CH45" s="7">
        <v>9710.7000000000007</v>
      </c>
      <c r="CI45" s="7">
        <v>9467.2999999999993</v>
      </c>
      <c r="CJ45" s="7">
        <v>8957.4</v>
      </c>
      <c r="CK45" s="7">
        <v>9621.2000000000007</v>
      </c>
      <c r="CL45" s="7">
        <v>8110.8</v>
      </c>
      <c r="CM45" s="7">
        <v>8916.2999999999993</v>
      </c>
      <c r="CN45" s="7">
        <v>8595.1</v>
      </c>
      <c r="CO45" s="7">
        <v>8111.8</v>
      </c>
      <c r="CP45" s="7">
        <v>7897.9</v>
      </c>
      <c r="CQ45" s="7">
        <v>8069.8</v>
      </c>
      <c r="CR45" s="7">
        <v>7671</v>
      </c>
      <c r="CS45" s="8">
        <v>7575.1</v>
      </c>
      <c r="CT45" s="7">
        <v>7086.3</v>
      </c>
      <c r="CU45" s="7">
        <v>6293.5</v>
      </c>
      <c r="CV45" s="7">
        <v>6397.1</v>
      </c>
      <c r="CW45" s="7">
        <v>5715.2</v>
      </c>
      <c r="CX45" s="7">
        <v>5518.2</v>
      </c>
      <c r="CY45" s="7">
        <v>5785.2</v>
      </c>
      <c r="CZ45" s="7">
        <v>5119.6000000000004</v>
      </c>
      <c r="DA45" s="7">
        <v>4719.3999999999996</v>
      </c>
      <c r="DB45" s="7">
        <v>5495.6</v>
      </c>
      <c r="DC45" s="7">
        <v>5294</v>
      </c>
      <c r="DD45" s="7">
        <v>4809.1000000000004</v>
      </c>
      <c r="DE45" s="8">
        <v>4875.2</v>
      </c>
      <c r="DF45" s="7">
        <v>4586.7</v>
      </c>
      <c r="DG45" s="7">
        <v>5045.2</v>
      </c>
      <c r="DH45" s="7">
        <v>5071.7</v>
      </c>
      <c r="DI45" s="7">
        <v>4699</v>
      </c>
      <c r="DJ45" s="7">
        <v>4912.2</v>
      </c>
      <c r="DK45" s="7">
        <v>6053.3</v>
      </c>
      <c r="DL45" s="7">
        <v>5682.7</v>
      </c>
      <c r="DM45" s="7">
        <v>5298.9</v>
      </c>
      <c r="DN45" s="7">
        <v>6552.9</v>
      </c>
      <c r="DO45" s="7">
        <v>6079.5</v>
      </c>
      <c r="DP45" s="7">
        <v>6531.9</v>
      </c>
      <c r="DQ45" s="8">
        <v>6480.4</v>
      </c>
      <c r="DR45" s="7">
        <v>6911</v>
      </c>
      <c r="DS45" s="7">
        <v>7727</v>
      </c>
      <c r="DT45" s="7">
        <v>7880.3</v>
      </c>
      <c r="DU45" s="7">
        <v>5911.1</v>
      </c>
      <c r="DV45" s="7">
        <v>6501.9</v>
      </c>
      <c r="DW45" s="7">
        <v>7650.8</v>
      </c>
      <c r="DX45" s="7">
        <v>6523.3</v>
      </c>
      <c r="DY45" s="7">
        <v>7110</v>
      </c>
      <c r="DZ45" s="7">
        <v>7045.5</v>
      </c>
      <c r="EA45" s="7">
        <v>6956.6</v>
      </c>
      <c r="EB45" s="7">
        <v>7598.5</v>
      </c>
      <c r="EC45" s="8">
        <v>7521.5</v>
      </c>
      <c r="ED45" s="7">
        <v>7315.89</v>
      </c>
      <c r="EE45" s="7">
        <v>8166.72</v>
      </c>
      <c r="EF45" s="7">
        <v>7889.56</v>
      </c>
      <c r="EG45" s="7">
        <v>6975.85</v>
      </c>
      <c r="EH45" s="7">
        <v>6904.89</v>
      </c>
      <c r="EI45" s="7">
        <v>8071.53</v>
      </c>
      <c r="EJ45" s="7">
        <v>7700.21</v>
      </c>
      <c r="EK45" s="7">
        <v>7667.77</v>
      </c>
      <c r="EL45" s="7">
        <v>7241.15</v>
      </c>
      <c r="EM45" s="7">
        <v>7675.1</v>
      </c>
      <c r="EN45" s="7">
        <v>8185.39</v>
      </c>
      <c r="EO45" s="8">
        <v>7565.19</v>
      </c>
      <c r="EP45" s="7">
        <v>8482.92</v>
      </c>
      <c r="EQ45" s="7">
        <v>8196.4470000000001</v>
      </c>
      <c r="ER45" s="7">
        <v>7384.0749999999998</v>
      </c>
      <c r="ES45" s="7">
        <v>7228.5029999999997</v>
      </c>
      <c r="ET45" s="7">
        <v>6502.5339999999997</v>
      </c>
      <c r="EU45" s="7">
        <v>7924.116</v>
      </c>
      <c r="EV45" s="7">
        <v>8369.1260000000002</v>
      </c>
      <c r="EW45" s="7">
        <v>8258.0450000000001</v>
      </c>
      <c r="EX45" s="7">
        <v>7850.3090000000002</v>
      </c>
      <c r="EY45" s="7">
        <v>8646.3349999999991</v>
      </c>
      <c r="EZ45" s="7">
        <v>8809.82</v>
      </c>
      <c r="FA45" s="8">
        <v>8673.9599999999991</v>
      </c>
      <c r="FB45" s="7">
        <v>8899.2330000000002</v>
      </c>
      <c r="FC45" s="7">
        <v>9349.982</v>
      </c>
      <c r="FD45" s="7">
        <v>9209.9130000000005</v>
      </c>
      <c r="FE45" s="7">
        <v>9358.2469999999994</v>
      </c>
      <c r="FF45" s="7">
        <v>7987.3950000000004</v>
      </c>
      <c r="FG45" s="7">
        <v>8820.2839999999997</v>
      </c>
      <c r="FH45" s="7">
        <v>9587.0030000000006</v>
      </c>
      <c r="FI45" s="7">
        <v>9185.393</v>
      </c>
      <c r="FJ45" s="7">
        <v>9031.0939999999991</v>
      </c>
      <c r="FK45" s="7">
        <v>9737.2659999999996</v>
      </c>
      <c r="FL45" s="7">
        <v>8780.2530000000006</v>
      </c>
      <c r="FM45" s="8">
        <v>10107.918</v>
      </c>
      <c r="FN45" s="7">
        <v>8588.1059999999998</v>
      </c>
      <c r="FO45" s="7">
        <v>8932.5229999999992</v>
      </c>
      <c r="FP45" s="7">
        <v>9999.9989999999998</v>
      </c>
      <c r="FQ45" s="7">
        <v>7272.4489999999996</v>
      </c>
      <c r="FR45" s="7">
        <v>7004.8209999999999</v>
      </c>
      <c r="FS45" s="7">
        <v>8972.7099999999991</v>
      </c>
      <c r="FT45" s="7">
        <v>8292.2929999999997</v>
      </c>
      <c r="FU45" s="7">
        <v>7861.6809999999996</v>
      </c>
      <c r="FV45" s="7">
        <v>8914.4110000000001</v>
      </c>
      <c r="FW45" s="7">
        <v>9075.3289999999997</v>
      </c>
      <c r="FX45" s="7">
        <v>8872.18</v>
      </c>
      <c r="FY45" s="8">
        <v>9848.4740000000002</v>
      </c>
      <c r="FZ45" s="7">
        <v>8476.1682960000016</v>
      </c>
      <c r="GA45" s="7">
        <v>10293.85</v>
      </c>
      <c r="GB45" s="7">
        <v>9858.5195660000009</v>
      </c>
      <c r="GC45" s="7">
        <v>8195.8248889999995</v>
      </c>
      <c r="GD45" s="7">
        <v>7793.1502419999997</v>
      </c>
      <c r="GE45" s="7">
        <v>9671.1268689999997</v>
      </c>
      <c r="GF45" s="7">
        <v>8816.1009999999987</v>
      </c>
      <c r="GG45" s="7">
        <v>8356.7000209999987</v>
      </c>
      <c r="GH45" s="7">
        <v>8768.9808050000011</v>
      </c>
      <c r="GI45" s="7">
        <v>9145.2789400000001</v>
      </c>
      <c r="GJ45" s="7">
        <v>8856.3094200000014</v>
      </c>
      <c r="GK45" s="8">
        <v>8684.8539999999994</v>
      </c>
      <c r="GL45" s="7">
        <v>8548.3209999999999</v>
      </c>
      <c r="GM45" s="7">
        <v>8633.5840000000007</v>
      </c>
      <c r="GN45" s="7">
        <v>8603.0329999999994</v>
      </c>
      <c r="GO45" s="7">
        <v>7678.0659999999998</v>
      </c>
      <c r="GP45" s="7">
        <v>6957.8469999999998</v>
      </c>
      <c r="GQ45" s="7">
        <v>7958.152</v>
      </c>
      <c r="GR45" s="7">
        <v>6927.4610000000002</v>
      </c>
      <c r="GS45" s="7">
        <v>7725.4579999999996</v>
      </c>
      <c r="GT45" s="7">
        <v>7732.1940000000004</v>
      </c>
      <c r="GU45" s="7">
        <v>7561.2969999999996</v>
      </c>
      <c r="GV45" s="7">
        <v>7945.1419999999998</v>
      </c>
      <c r="GW45" s="8">
        <v>7362.6909999999998</v>
      </c>
      <c r="GX45" s="7">
        <v>7675.2969999999996</v>
      </c>
      <c r="GY45" s="7">
        <v>7779.3249999999998</v>
      </c>
      <c r="GZ45" s="7">
        <v>7288.6080000000002</v>
      </c>
      <c r="HA45" s="7">
        <v>6568.93</v>
      </c>
      <c r="HB45" s="7">
        <v>7083.9780000000001</v>
      </c>
      <c r="HC45" s="7">
        <v>7518.1559999999999</v>
      </c>
      <c r="HD45" s="7">
        <v>7365.5889999999999</v>
      </c>
      <c r="HE45" s="7">
        <v>7044.5609999999997</v>
      </c>
      <c r="HF45" s="7">
        <v>7482.2870000000003</v>
      </c>
      <c r="HG45" s="7">
        <v>6899.99</v>
      </c>
      <c r="HH45" s="7">
        <v>7731.5720000000001</v>
      </c>
      <c r="HI45" s="8">
        <v>7730.7359999999999</v>
      </c>
      <c r="HJ45" s="7">
        <v>8177.023000000001</v>
      </c>
      <c r="HK45" s="7">
        <v>8433.8919999999998</v>
      </c>
      <c r="HL45" s="7">
        <v>7733.0690000000004</v>
      </c>
      <c r="HM45" s="7">
        <v>8133.3089999999993</v>
      </c>
      <c r="HN45" s="7">
        <v>7498.5129999999999</v>
      </c>
      <c r="HO45" s="7">
        <v>7953.978000000001</v>
      </c>
      <c r="HP45" s="7">
        <v>7804.8820000000005</v>
      </c>
      <c r="HQ45" s="7">
        <v>7625.0389999999998</v>
      </c>
      <c r="HR45" s="7">
        <v>8184.8789999999999</v>
      </c>
      <c r="HS45" s="7">
        <v>8834.889000000001</v>
      </c>
      <c r="HT45" s="7">
        <v>8044.45</v>
      </c>
      <c r="HU45" s="8">
        <v>8519.7129999999997</v>
      </c>
      <c r="HV45" s="7">
        <v>8528.8439999999991</v>
      </c>
      <c r="HW45" s="7">
        <v>7444.3149999999996</v>
      </c>
      <c r="HX45" s="7">
        <v>7634.9350000000004</v>
      </c>
      <c r="HY45" s="7">
        <v>5973.0320000000002</v>
      </c>
      <c r="HZ45" s="7">
        <v>4783.1210000000001</v>
      </c>
      <c r="IA45" s="7">
        <v>5835.1989999999996</v>
      </c>
      <c r="IB45" s="7">
        <v>5854.8729999999996</v>
      </c>
      <c r="IC45" s="7">
        <v>4896.71</v>
      </c>
      <c r="ID45" s="7">
        <v>5813.9210000000003</v>
      </c>
      <c r="IE45" s="7">
        <v>6512.0140000000001</v>
      </c>
      <c r="IF45" s="7">
        <v>6310.5790000000006</v>
      </c>
      <c r="IG45" s="8">
        <v>7599.41</v>
      </c>
      <c r="IH45" s="7">
        <v>7577.9789999999994</v>
      </c>
      <c r="II45" s="7">
        <v>8453.0870000000014</v>
      </c>
      <c r="IJ45" s="7">
        <v>8314.0920000000006</v>
      </c>
      <c r="IK45" s="7">
        <v>6827.3130000000001</v>
      </c>
      <c r="IL45" s="7">
        <v>6923.5420000000004</v>
      </c>
      <c r="IM45" s="7">
        <v>8183.77</v>
      </c>
      <c r="IN45" s="7">
        <v>8463.8979999999992</v>
      </c>
      <c r="IO45" s="7">
        <v>6858.7759999999998</v>
      </c>
      <c r="IP45" s="7">
        <v>8284.0470000000005</v>
      </c>
      <c r="IQ45" s="7">
        <v>7999.0570000000007</v>
      </c>
      <c r="IR45" s="7">
        <v>7793.7180000000008</v>
      </c>
      <c r="IS45" s="8">
        <v>7833.1569999999992</v>
      </c>
    </row>
    <row r="46" spans="1:253">
      <c r="A46" s="12" t="s">
        <v>65</v>
      </c>
      <c r="B46" s="13">
        <v>16.8</v>
      </c>
      <c r="C46" s="13">
        <v>16</v>
      </c>
      <c r="D46" s="13">
        <v>7.7</v>
      </c>
      <c r="E46" s="13">
        <v>1.4</v>
      </c>
      <c r="F46" s="13">
        <v>1.1000000000000001</v>
      </c>
      <c r="G46" s="13">
        <v>1.4</v>
      </c>
      <c r="H46" s="13">
        <v>1</v>
      </c>
      <c r="I46" s="13">
        <v>0.8</v>
      </c>
      <c r="J46" s="13">
        <v>-0.6</v>
      </c>
      <c r="K46" s="13">
        <v>1.6</v>
      </c>
      <c r="L46" s="13">
        <v>1.6</v>
      </c>
      <c r="M46" s="14">
        <v>5.7</v>
      </c>
      <c r="N46" s="13">
        <v>4.5999999999999996</v>
      </c>
      <c r="O46" s="13">
        <v>1</v>
      </c>
      <c r="P46" s="13">
        <v>0.8</v>
      </c>
      <c r="Q46" s="13">
        <v>0.5</v>
      </c>
      <c r="R46" s="13">
        <v>0.7</v>
      </c>
      <c r="S46" s="13">
        <v>0.9</v>
      </c>
      <c r="T46" s="13">
        <v>0.7</v>
      </c>
      <c r="U46" s="13">
        <v>0.9</v>
      </c>
      <c r="V46" s="13">
        <v>0.7</v>
      </c>
      <c r="W46" s="13">
        <v>1</v>
      </c>
      <c r="X46" s="13">
        <v>0.7</v>
      </c>
      <c r="Y46" s="14">
        <v>0.7</v>
      </c>
      <c r="Z46" s="13">
        <v>0.8</v>
      </c>
      <c r="AA46" s="13">
        <v>0.8</v>
      </c>
      <c r="AB46" s="13">
        <v>0.8</v>
      </c>
      <c r="AC46" s="13">
        <v>0.8</v>
      </c>
      <c r="AD46" s="13">
        <v>1.3</v>
      </c>
      <c r="AE46" s="13">
        <v>1</v>
      </c>
      <c r="AF46" s="13">
        <v>0.8</v>
      </c>
      <c r="AG46" s="13">
        <v>1</v>
      </c>
      <c r="AH46" s="13">
        <v>1.6</v>
      </c>
      <c r="AI46" s="13">
        <v>0.6</v>
      </c>
      <c r="AJ46" s="13">
        <v>0.5</v>
      </c>
      <c r="AK46" s="14">
        <v>0.7</v>
      </c>
      <c r="AL46" s="13">
        <v>1</v>
      </c>
      <c r="AM46" s="13">
        <v>0.6</v>
      </c>
      <c r="AN46" s="13">
        <v>0.7</v>
      </c>
      <c r="AO46" s="13">
        <v>0.8</v>
      </c>
      <c r="AP46" s="13">
        <v>1.4</v>
      </c>
      <c r="AQ46" s="13">
        <v>1</v>
      </c>
      <c r="AR46" s="13">
        <v>0.9</v>
      </c>
      <c r="AS46" s="13">
        <v>2.1</v>
      </c>
      <c r="AT46" s="13">
        <v>0.7</v>
      </c>
      <c r="AU46" s="13">
        <v>0.6</v>
      </c>
      <c r="AV46" s="13">
        <v>0.8</v>
      </c>
      <c r="AW46" s="14">
        <v>0.8</v>
      </c>
      <c r="AX46" s="13">
        <v>0.7</v>
      </c>
      <c r="AY46" s="13">
        <v>0.8</v>
      </c>
      <c r="AZ46" s="13">
        <v>1.2</v>
      </c>
      <c r="BA46" s="13">
        <v>0.8</v>
      </c>
      <c r="BB46" s="13">
        <v>0.9</v>
      </c>
      <c r="BC46" s="13">
        <v>1.1000000000000001</v>
      </c>
      <c r="BD46" s="13">
        <v>0.9</v>
      </c>
      <c r="BE46" s="13">
        <v>4.7</v>
      </c>
      <c r="BF46" s="13">
        <v>0.9</v>
      </c>
      <c r="BG46" s="13">
        <v>0.8</v>
      </c>
      <c r="BH46" s="13">
        <v>0.5</v>
      </c>
      <c r="BI46" s="14">
        <v>0.3</v>
      </c>
      <c r="BJ46" s="13">
        <v>0.5</v>
      </c>
      <c r="BK46" s="13">
        <v>0.6</v>
      </c>
      <c r="BL46" s="13">
        <v>0.7</v>
      </c>
      <c r="BM46" s="13">
        <v>0.5</v>
      </c>
      <c r="BN46" s="13">
        <v>0.6</v>
      </c>
      <c r="BO46" s="13">
        <v>1.4</v>
      </c>
      <c r="BP46" s="13">
        <v>0.5</v>
      </c>
      <c r="BQ46" s="13">
        <v>1</v>
      </c>
      <c r="BR46" s="13">
        <v>0.6</v>
      </c>
      <c r="BS46" s="13">
        <v>0.5</v>
      </c>
      <c r="BT46" s="13">
        <v>0.6</v>
      </c>
      <c r="BU46" s="14">
        <v>1</v>
      </c>
      <c r="BV46" s="13">
        <v>0.81</v>
      </c>
      <c r="BW46" s="13">
        <v>0.68</v>
      </c>
      <c r="BX46" s="13">
        <v>0.95</v>
      </c>
      <c r="BY46" s="13">
        <v>0.43</v>
      </c>
      <c r="BZ46" s="13">
        <v>0.47</v>
      </c>
      <c r="CA46" s="13">
        <v>0.57999999999999996</v>
      </c>
      <c r="CB46" s="13">
        <v>0.37</v>
      </c>
      <c r="CC46" s="13">
        <v>0.68</v>
      </c>
      <c r="CD46" s="13">
        <v>0.16</v>
      </c>
      <c r="CE46" s="13">
        <v>0.31</v>
      </c>
      <c r="CF46" s="13">
        <v>0.6</v>
      </c>
      <c r="CG46" s="14">
        <v>0.25</v>
      </c>
      <c r="CH46" s="13">
        <v>0.4</v>
      </c>
      <c r="CI46" s="13">
        <v>0.3</v>
      </c>
      <c r="CJ46" s="13">
        <v>0.5</v>
      </c>
      <c r="CK46" s="13">
        <v>0.4</v>
      </c>
      <c r="CL46" s="13">
        <v>0.5</v>
      </c>
      <c r="CM46" s="13">
        <v>0.8</v>
      </c>
      <c r="CN46" s="13">
        <v>0.6</v>
      </c>
      <c r="CO46" s="13">
        <v>0.7</v>
      </c>
      <c r="CP46" s="13">
        <v>0.8</v>
      </c>
      <c r="CQ46" s="13">
        <v>0.9</v>
      </c>
      <c r="CR46" s="13">
        <v>0.8</v>
      </c>
      <c r="CS46" s="14">
        <v>1.1000000000000001</v>
      </c>
      <c r="CT46" s="13">
        <v>1.2</v>
      </c>
      <c r="CU46" s="13">
        <v>1.1000000000000001</v>
      </c>
      <c r="CV46" s="13">
        <v>3.2</v>
      </c>
      <c r="CW46" s="13">
        <v>0.7</v>
      </c>
      <c r="CX46" s="13">
        <v>1.1000000000000001</v>
      </c>
      <c r="CY46" s="13">
        <v>1.8</v>
      </c>
      <c r="CZ46" s="13">
        <v>1.6</v>
      </c>
      <c r="DA46" s="13">
        <v>1.4</v>
      </c>
      <c r="DB46" s="13">
        <v>1.2</v>
      </c>
      <c r="DC46" s="13">
        <v>1.6</v>
      </c>
      <c r="DD46" s="13">
        <v>0.9</v>
      </c>
      <c r="DE46" s="14">
        <v>0.9</v>
      </c>
      <c r="DF46" s="13">
        <v>1</v>
      </c>
      <c r="DG46" s="13">
        <v>1.1000000000000001</v>
      </c>
      <c r="DH46" s="13">
        <v>1.2</v>
      </c>
      <c r="DI46" s="13">
        <v>1.4</v>
      </c>
      <c r="DJ46" s="13">
        <v>1.4</v>
      </c>
      <c r="DK46" s="13">
        <v>3.3</v>
      </c>
      <c r="DL46" s="13">
        <v>4</v>
      </c>
      <c r="DM46" s="13">
        <v>3.4</v>
      </c>
      <c r="DN46" s="13">
        <v>5.0999999999999996</v>
      </c>
      <c r="DO46" s="13">
        <v>5.2</v>
      </c>
      <c r="DP46" s="13">
        <v>5.0999999999999996</v>
      </c>
      <c r="DQ46" s="14">
        <v>4.2</v>
      </c>
      <c r="DR46" s="13">
        <v>3.9</v>
      </c>
      <c r="DS46" s="13">
        <v>4.0999999999999996</v>
      </c>
      <c r="DT46" s="13">
        <v>4.5</v>
      </c>
      <c r="DU46" s="13">
        <v>3.4</v>
      </c>
      <c r="DV46" s="13">
        <v>7.3</v>
      </c>
      <c r="DW46" s="13">
        <v>7.4</v>
      </c>
      <c r="DX46" s="13">
        <v>6.3</v>
      </c>
      <c r="DY46" s="13">
        <v>8.9</v>
      </c>
      <c r="DZ46" s="13">
        <v>7.1</v>
      </c>
      <c r="EA46" s="13">
        <v>6.4</v>
      </c>
      <c r="EB46" s="13">
        <v>7.1</v>
      </c>
      <c r="EC46" s="14">
        <v>8.6</v>
      </c>
      <c r="ED46" s="13">
        <v>6.64</v>
      </c>
      <c r="EE46" s="13">
        <v>6.26</v>
      </c>
      <c r="EF46" s="13">
        <v>6.05</v>
      </c>
      <c r="EG46" s="13">
        <v>3.44</v>
      </c>
      <c r="EH46" s="13">
        <v>5.39</v>
      </c>
      <c r="EI46" s="13">
        <v>7.25</v>
      </c>
      <c r="EJ46" s="13">
        <v>6.92</v>
      </c>
      <c r="EK46" s="13">
        <v>7.05</v>
      </c>
      <c r="EL46" s="13">
        <v>7.5</v>
      </c>
      <c r="EM46" s="13">
        <v>8.4</v>
      </c>
      <c r="EN46" s="13">
        <v>8.6199999999999992</v>
      </c>
      <c r="EO46" s="14">
        <v>8.9499999999999993</v>
      </c>
      <c r="EP46" s="13">
        <v>8.9179999999999993</v>
      </c>
      <c r="EQ46" s="13">
        <v>9.7720000000000002</v>
      </c>
      <c r="ER46" s="13">
        <v>11.13</v>
      </c>
      <c r="ES46" s="13">
        <v>11.794</v>
      </c>
      <c r="ET46" s="13">
        <v>10.805999999999999</v>
      </c>
      <c r="EU46" s="13">
        <v>15.567</v>
      </c>
      <c r="EV46" s="13">
        <v>15.731</v>
      </c>
      <c r="EW46" s="13">
        <v>14.429</v>
      </c>
      <c r="EX46" s="13">
        <v>16.341999999999999</v>
      </c>
      <c r="EY46" s="13">
        <v>17.555</v>
      </c>
      <c r="EZ46" s="13">
        <v>15.694000000000001</v>
      </c>
      <c r="FA46" s="14">
        <v>15.242000000000001</v>
      </c>
      <c r="FB46" s="13">
        <v>15.773999999999999</v>
      </c>
      <c r="FC46" s="13">
        <v>14.087999999999999</v>
      </c>
      <c r="FD46" s="13">
        <v>16.613</v>
      </c>
      <c r="FE46" s="13">
        <v>16.117999999999999</v>
      </c>
      <c r="FF46" s="13">
        <v>18.762</v>
      </c>
      <c r="FG46" s="13">
        <v>21.815000000000001</v>
      </c>
      <c r="FH46" s="13">
        <v>19.440999999999999</v>
      </c>
      <c r="FI46" s="13">
        <v>19.13</v>
      </c>
      <c r="FJ46" s="13">
        <v>18.826000000000001</v>
      </c>
      <c r="FK46" s="13">
        <v>18.373000000000001</v>
      </c>
      <c r="FL46" s="13">
        <v>16.870999999999999</v>
      </c>
      <c r="FM46" s="14">
        <v>19.923999999999999</v>
      </c>
      <c r="FN46" s="13">
        <v>17.285</v>
      </c>
      <c r="FO46" s="13">
        <v>13.404</v>
      </c>
      <c r="FP46" s="13">
        <v>17.414000000000001</v>
      </c>
      <c r="FQ46" s="13">
        <v>13.079000000000001</v>
      </c>
      <c r="FR46" s="13">
        <v>20.527000000000001</v>
      </c>
      <c r="FS46" s="13">
        <v>26.95</v>
      </c>
      <c r="FT46" s="13">
        <v>28.125</v>
      </c>
      <c r="FU46" s="13">
        <v>28.085999999999999</v>
      </c>
      <c r="FV46" s="13">
        <v>26.041</v>
      </c>
      <c r="FW46" s="13">
        <v>26.591999999999999</v>
      </c>
      <c r="FX46" s="13">
        <v>25.452999999999999</v>
      </c>
      <c r="FY46" s="14">
        <v>24.321999999999999</v>
      </c>
      <c r="FZ46" s="13">
        <v>21.882999999999999</v>
      </c>
      <c r="GA46" s="13">
        <v>21.540324999999999</v>
      </c>
      <c r="GB46" s="13">
        <v>25.982046999999998</v>
      </c>
      <c r="GC46" s="13">
        <v>20.030999999999999</v>
      </c>
      <c r="GD46" s="13">
        <v>20.37349</v>
      </c>
      <c r="GE46" s="13">
        <v>29.918766000000002</v>
      </c>
      <c r="GF46" s="13">
        <v>23.228999999999999</v>
      </c>
      <c r="GG46" s="13">
        <v>26.033237</v>
      </c>
      <c r="GH46" s="13">
        <v>20.9785</v>
      </c>
      <c r="GI46" s="13">
        <v>24.346499999999999</v>
      </c>
      <c r="GJ46" s="13">
        <v>27.375499999999999</v>
      </c>
      <c r="GK46" s="14">
        <v>22.896999999999998</v>
      </c>
      <c r="GL46" s="13">
        <v>17.532</v>
      </c>
      <c r="GM46" s="13">
        <v>22.399000000000001</v>
      </c>
      <c r="GN46" s="13">
        <v>23.204000000000001</v>
      </c>
      <c r="GO46" s="13">
        <v>14.795999999999999</v>
      </c>
      <c r="GP46" s="13">
        <v>29.111000000000001</v>
      </c>
      <c r="GQ46" s="13">
        <v>31.789000000000001</v>
      </c>
      <c r="GR46" s="13">
        <v>26.102</v>
      </c>
      <c r="GS46" s="13">
        <v>33.96</v>
      </c>
      <c r="GT46" s="13">
        <v>34.917999999999999</v>
      </c>
      <c r="GU46" s="13">
        <v>23.238</v>
      </c>
      <c r="GV46" s="13">
        <v>31.992999999999999</v>
      </c>
      <c r="GW46" s="14">
        <v>25.364999999999998</v>
      </c>
      <c r="GX46" s="13">
        <v>31.344000000000001</v>
      </c>
      <c r="GY46" s="13">
        <v>27.594000000000001</v>
      </c>
      <c r="GZ46" s="13">
        <v>28.472999999999999</v>
      </c>
      <c r="HA46" s="13">
        <v>32.874000000000002</v>
      </c>
      <c r="HB46" s="13">
        <v>24.303000000000001</v>
      </c>
      <c r="HC46" s="13">
        <v>29.521999999999998</v>
      </c>
      <c r="HD46" s="13">
        <v>26.603999999999999</v>
      </c>
      <c r="HE46" s="13">
        <v>28.195</v>
      </c>
      <c r="HF46" s="13">
        <v>25.521999999999998</v>
      </c>
      <c r="HG46" s="13">
        <v>24.082999999999998</v>
      </c>
      <c r="HH46" s="13">
        <v>37.292000000000002</v>
      </c>
      <c r="HI46" s="14">
        <v>28.948</v>
      </c>
      <c r="HJ46" s="13">
        <v>37.131</v>
      </c>
      <c r="HK46" s="13">
        <v>28.639000000000003</v>
      </c>
      <c r="HL46" s="13">
        <v>42.488</v>
      </c>
      <c r="HM46" s="13">
        <v>29.013000000000002</v>
      </c>
      <c r="HN46" s="13">
        <v>27.765000000000001</v>
      </c>
      <c r="HO46" s="13">
        <v>59.06</v>
      </c>
      <c r="HP46" s="13">
        <v>52.911999999999999</v>
      </c>
      <c r="HQ46" s="13">
        <v>30.310000000000002</v>
      </c>
      <c r="HR46" s="13">
        <v>32.963999999999999</v>
      </c>
      <c r="HS46" s="13">
        <v>32.341000000000001</v>
      </c>
      <c r="HT46" s="13">
        <v>32.53</v>
      </c>
      <c r="HU46" s="14">
        <v>96.289000000000001</v>
      </c>
      <c r="HV46" s="13">
        <v>35.606999999999999</v>
      </c>
      <c r="HW46" s="13">
        <v>24.855</v>
      </c>
      <c r="HX46" s="13">
        <v>20.527999999999999</v>
      </c>
      <c r="HY46" s="13">
        <v>13.365</v>
      </c>
      <c r="HZ46" s="13">
        <v>28.141999999999999</v>
      </c>
      <c r="IA46" s="13">
        <v>32.088999999999999</v>
      </c>
      <c r="IB46" s="13">
        <v>41.796999999999997</v>
      </c>
      <c r="IC46" s="13">
        <v>34.006</v>
      </c>
      <c r="ID46" s="13">
        <v>50.197000000000003</v>
      </c>
      <c r="IE46" s="13">
        <v>43.853000000000002</v>
      </c>
      <c r="IF46" s="13">
        <v>41.137999999999998</v>
      </c>
      <c r="IG46" s="14">
        <v>38.29</v>
      </c>
      <c r="IH46" s="13">
        <v>7.7460000000000004</v>
      </c>
      <c r="II46" s="13">
        <v>4.6150000000000002</v>
      </c>
      <c r="IJ46" s="13">
        <v>5.1260000000000003</v>
      </c>
      <c r="IK46" s="13">
        <v>20.018000000000001</v>
      </c>
      <c r="IL46" s="13">
        <v>2.2090000000000001</v>
      </c>
      <c r="IM46" s="13">
        <v>1.4970000000000001</v>
      </c>
      <c r="IN46" s="13">
        <v>33.978999999999999</v>
      </c>
      <c r="IO46" s="13">
        <v>27.998999999999999</v>
      </c>
      <c r="IP46" s="13">
        <v>26.475999999999999</v>
      </c>
      <c r="IQ46" s="13">
        <v>2.452</v>
      </c>
      <c r="IR46" s="13">
        <v>16.920000000000002</v>
      </c>
      <c r="IS46" s="14">
        <v>19.965</v>
      </c>
    </row>
    <row r="47" spans="1:253" ht="24" thickBot="1">
      <c r="A47" s="6" t="s">
        <v>33</v>
      </c>
      <c r="B47" s="7">
        <v>41.2</v>
      </c>
      <c r="C47" s="7">
        <v>121.5</v>
      </c>
      <c r="D47" s="7">
        <v>172.9</v>
      </c>
      <c r="E47" s="7">
        <v>88.3</v>
      </c>
      <c r="F47" s="7">
        <v>163.19999999999999</v>
      </c>
      <c r="G47" s="7">
        <v>71.5</v>
      </c>
      <c r="H47" s="7">
        <v>59.9</v>
      </c>
      <c r="I47" s="7">
        <v>60.8</v>
      </c>
      <c r="J47" s="7">
        <v>70.5</v>
      </c>
      <c r="K47" s="7">
        <v>73.900000000000006</v>
      </c>
      <c r="L47" s="7">
        <v>73.900000000000006</v>
      </c>
      <c r="M47" s="8">
        <v>104.1</v>
      </c>
      <c r="N47" s="7">
        <v>58</v>
      </c>
      <c r="O47" s="7">
        <v>79.400000000000006</v>
      </c>
      <c r="P47" s="7">
        <v>78.599999999999994</v>
      </c>
      <c r="Q47" s="7">
        <v>301.5</v>
      </c>
      <c r="R47" s="7">
        <v>83.3</v>
      </c>
      <c r="S47" s="7">
        <v>64.7</v>
      </c>
      <c r="T47" s="7">
        <v>64.7</v>
      </c>
      <c r="U47" s="7">
        <v>78.599999999999994</v>
      </c>
      <c r="V47" s="7">
        <v>66.599999999999994</v>
      </c>
      <c r="W47" s="7">
        <v>93.6</v>
      </c>
      <c r="X47" s="7">
        <v>84.3</v>
      </c>
      <c r="Y47" s="8">
        <v>131.5</v>
      </c>
      <c r="Z47" s="7">
        <v>58.7</v>
      </c>
      <c r="AA47" s="7">
        <v>74</v>
      </c>
      <c r="AB47" s="7">
        <v>99.7</v>
      </c>
      <c r="AC47" s="7">
        <v>92</v>
      </c>
      <c r="AD47" s="7">
        <v>167.1</v>
      </c>
      <c r="AE47" s="7">
        <v>97</v>
      </c>
      <c r="AF47" s="7">
        <v>74.3</v>
      </c>
      <c r="AG47" s="7">
        <v>87.7</v>
      </c>
      <c r="AH47" s="7">
        <v>93.3</v>
      </c>
      <c r="AI47" s="7">
        <v>99.2</v>
      </c>
      <c r="AJ47" s="7">
        <v>89.7</v>
      </c>
      <c r="AK47" s="8">
        <v>120</v>
      </c>
      <c r="AL47" s="7">
        <v>88.5</v>
      </c>
      <c r="AM47" s="7">
        <v>75.900000000000006</v>
      </c>
      <c r="AN47" s="7">
        <v>103.3</v>
      </c>
      <c r="AO47" s="7">
        <v>99</v>
      </c>
      <c r="AP47" s="7">
        <v>83.9</v>
      </c>
      <c r="AQ47" s="7">
        <v>182.4</v>
      </c>
      <c r="AR47" s="7">
        <v>92.2</v>
      </c>
      <c r="AS47" s="7">
        <v>91</v>
      </c>
      <c r="AT47" s="7">
        <v>115</v>
      </c>
      <c r="AU47" s="7">
        <v>85.3</v>
      </c>
      <c r="AV47" s="7">
        <v>81.599999999999994</v>
      </c>
      <c r="AW47" s="8">
        <v>149.1</v>
      </c>
      <c r="AX47" s="7">
        <v>75.59999999999927</v>
      </c>
      <c r="AY47" s="7">
        <v>114.49999999999928</v>
      </c>
      <c r="AZ47" s="7">
        <v>234.20000000000147</v>
      </c>
      <c r="BA47" s="7">
        <v>48.90000000000073</v>
      </c>
      <c r="BB47" s="7">
        <v>104.2</v>
      </c>
      <c r="BC47" s="7">
        <v>106.60000000000073</v>
      </c>
      <c r="BD47" s="7">
        <v>93.899999999999267</v>
      </c>
      <c r="BE47" s="7">
        <v>74.400000000000361</v>
      </c>
      <c r="BF47" s="7">
        <v>124.50000000000145</v>
      </c>
      <c r="BG47" s="7">
        <v>87.299999999998548</v>
      </c>
      <c r="BH47" s="7">
        <v>95.300000000001091</v>
      </c>
      <c r="BI47" s="8">
        <v>158.40000000000072</v>
      </c>
      <c r="BJ47" s="7">
        <v>109.3</v>
      </c>
      <c r="BK47" s="7">
        <v>118.1</v>
      </c>
      <c r="BL47" s="7">
        <v>107</v>
      </c>
      <c r="BM47" s="7">
        <v>111.9</v>
      </c>
      <c r="BN47" s="7">
        <v>163.19999999999999</v>
      </c>
      <c r="BO47" s="7">
        <v>112.7</v>
      </c>
      <c r="BP47" s="7">
        <v>81</v>
      </c>
      <c r="BQ47" s="7">
        <v>168.2</v>
      </c>
      <c r="BR47" s="7">
        <v>105.9</v>
      </c>
      <c r="BS47" s="7">
        <v>92.2</v>
      </c>
      <c r="BT47" s="7">
        <v>126.2</v>
      </c>
      <c r="BU47" s="8">
        <v>118.9</v>
      </c>
      <c r="BV47" s="7">
        <v>77.47</v>
      </c>
      <c r="BW47" s="7">
        <v>147.21</v>
      </c>
      <c r="BX47" s="7">
        <v>127.84</v>
      </c>
      <c r="BY47" s="7">
        <v>156.30000000000001</v>
      </c>
      <c r="BZ47" s="7">
        <v>99.2</v>
      </c>
      <c r="CA47" s="7">
        <v>164.61</v>
      </c>
      <c r="CB47" s="7">
        <v>96.75</v>
      </c>
      <c r="CC47" s="7">
        <v>105.35</v>
      </c>
      <c r="CD47" s="7">
        <v>80.319999999999993</v>
      </c>
      <c r="CE47" s="7">
        <v>86.06</v>
      </c>
      <c r="CF47" s="7">
        <v>90.54</v>
      </c>
      <c r="CG47" s="8">
        <v>92.71</v>
      </c>
      <c r="CH47" s="7">
        <v>89.1</v>
      </c>
      <c r="CI47" s="7">
        <v>96.4</v>
      </c>
      <c r="CJ47" s="7">
        <v>92.2</v>
      </c>
      <c r="CK47" s="7">
        <v>95</v>
      </c>
      <c r="CL47" s="7">
        <v>110.6</v>
      </c>
      <c r="CM47" s="7">
        <v>94.8</v>
      </c>
      <c r="CN47" s="7">
        <v>139.4</v>
      </c>
      <c r="CO47" s="7">
        <v>122.6</v>
      </c>
      <c r="CP47" s="7">
        <v>107.7</v>
      </c>
      <c r="CQ47" s="7">
        <v>155</v>
      </c>
      <c r="CR47" s="7">
        <v>129.1</v>
      </c>
      <c r="CS47" s="8">
        <v>215.7</v>
      </c>
      <c r="CT47" s="7">
        <v>122.5</v>
      </c>
      <c r="CU47" s="7">
        <v>63.4</v>
      </c>
      <c r="CV47" s="7">
        <v>923.5</v>
      </c>
      <c r="CW47" s="7">
        <v>101.3</v>
      </c>
      <c r="CX47" s="7">
        <v>301</v>
      </c>
      <c r="CY47" s="7">
        <v>90</v>
      </c>
      <c r="CZ47" s="7">
        <v>5.8</v>
      </c>
      <c r="DA47" s="7">
        <v>39.700000000000003</v>
      </c>
      <c r="DB47" s="7">
        <v>187.2</v>
      </c>
      <c r="DC47" s="7">
        <v>76.599999999999994</v>
      </c>
      <c r="DD47" s="7">
        <v>58.6</v>
      </c>
      <c r="DE47" s="8">
        <v>243.5</v>
      </c>
      <c r="DF47" s="7">
        <v>108</v>
      </c>
      <c r="DG47" s="7">
        <v>37</v>
      </c>
      <c r="DH47" s="7">
        <v>33.9</v>
      </c>
      <c r="DI47" s="7">
        <v>112</v>
      </c>
      <c r="DJ47" s="7">
        <v>81.2</v>
      </c>
      <c r="DK47" s="7">
        <v>94</v>
      </c>
      <c r="DL47" s="7">
        <v>192.5</v>
      </c>
      <c r="DM47" s="7">
        <v>24.3</v>
      </c>
      <c r="DN47" s="7">
        <v>67.2</v>
      </c>
      <c r="DO47" s="7">
        <v>112.4</v>
      </c>
      <c r="DP47" s="7">
        <v>45.1</v>
      </c>
      <c r="DQ47" s="8">
        <v>156.1</v>
      </c>
      <c r="DR47" s="7">
        <v>89.5</v>
      </c>
      <c r="DS47" s="7">
        <v>94.5</v>
      </c>
      <c r="DT47" s="7">
        <v>185.2</v>
      </c>
      <c r="DU47" s="7">
        <v>195</v>
      </c>
      <c r="DV47" s="7">
        <v>122.8</v>
      </c>
      <c r="DW47" s="7">
        <v>27.6</v>
      </c>
      <c r="DX47" s="7">
        <v>101.4</v>
      </c>
      <c r="DY47" s="7">
        <v>63.2</v>
      </c>
      <c r="DZ47" s="7">
        <v>134.30000000000001</v>
      </c>
      <c r="EA47" s="7">
        <v>164.8</v>
      </c>
      <c r="EB47" s="7">
        <v>183.1</v>
      </c>
      <c r="EC47" s="8">
        <v>420.6</v>
      </c>
      <c r="ED47" s="7">
        <v>202.93</v>
      </c>
      <c r="EE47" s="7">
        <v>197.81</v>
      </c>
      <c r="EF47" s="7">
        <v>-1.54</v>
      </c>
      <c r="EG47" s="7">
        <v>94.43</v>
      </c>
      <c r="EH47" s="7">
        <v>32.119999999999997</v>
      </c>
      <c r="EI47" s="7">
        <v>141.82</v>
      </c>
      <c r="EJ47" s="7">
        <v>182.35</v>
      </c>
      <c r="EK47" s="7">
        <v>107.32</v>
      </c>
      <c r="EL47" s="7">
        <v>49.53</v>
      </c>
      <c r="EM47" s="7">
        <v>41.7</v>
      </c>
      <c r="EN47" s="7">
        <v>146.54</v>
      </c>
      <c r="EO47" s="8">
        <v>201.75</v>
      </c>
      <c r="EP47" s="7">
        <v>695.29899999999998</v>
      </c>
      <c r="EQ47" s="7">
        <v>201.20699999999999</v>
      </c>
      <c r="ER47" s="7">
        <v>71.034000000000006</v>
      </c>
      <c r="ES47" s="7">
        <v>-150.30000000000001</v>
      </c>
      <c r="ET47" s="7">
        <v>57.448</v>
      </c>
      <c r="EU47" s="7">
        <v>95.236999999999995</v>
      </c>
      <c r="EV47" s="7">
        <v>291.02300000000002</v>
      </c>
      <c r="EW47" s="7">
        <v>162.36799999999999</v>
      </c>
      <c r="EX47" s="7">
        <v>239.91399999999999</v>
      </c>
      <c r="EY47" s="7">
        <v>215.54300000000001</v>
      </c>
      <c r="EZ47" s="7">
        <v>59.664999999999999</v>
      </c>
      <c r="FA47" s="8">
        <v>200.94800000000001</v>
      </c>
      <c r="FB47" s="7">
        <v>48.109000000000002</v>
      </c>
      <c r="FC47" s="7">
        <v>138.041</v>
      </c>
      <c r="FD47" s="7">
        <v>284.85399999999998</v>
      </c>
      <c r="FE47" s="7">
        <v>55.037999999999997</v>
      </c>
      <c r="FF47" s="7">
        <v>31.117999999999999</v>
      </c>
      <c r="FG47" s="7">
        <v>51.59</v>
      </c>
      <c r="FH47" s="7">
        <v>321.51799999999997</v>
      </c>
      <c r="FI47" s="7">
        <v>57.067</v>
      </c>
      <c r="FJ47" s="7">
        <v>57.941000000000003</v>
      </c>
      <c r="FK47" s="7">
        <v>193.59</v>
      </c>
      <c r="FL47" s="7">
        <v>90.539000000000001</v>
      </c>
      <c r="FM47" s="8">
        <v>219.90100000000001</v>
      </c>
      <c r="FN47" s="7">
        <v>75.938999999999993</v>
      </c>
      <c r="FO47" s="7">
        <v>154.38200000000001</v>
      </c>
      <c r="FP47" s="7">
        <v>380.392</v>
      </c>
      <c r="FQ47" s="7">
        <v>395.02199999999999</v>
      </c>
      <c r="FR47" s="7">
        <v>130.012</v>
      </c>
      <c r="FS47" s="7">
        <v>115.623</v>
      </c>
      <c r="FT47" s="7">
        <v>95.460999999999999</v>
      </c>
      <c r="FU47" s="7">
        <v>-11.484</v>
      </c>
      <c r="FV47" s="7">
        <v>45.457999999999998</v>
      </c>
      <c r="FW47" s="7">
        <v>341.411</v>
      </c>
      <c r="FX47" s="7">
        <v>158.47999999999999</v>
      </c>
      <c r="FY47" s="8">
        <v>339.45600000000002</v>
      </c>
      <c r="FZ47" s="7">
        <v>221.37757000000002</v>
      </c>
      <c r="GA47" s="7">
        <v>152.42566499999998</v>
      </c>
      <c r="GB47" s="7">
        <v>335.14017000000001</v>
      </c>
      <c r="GC47" s="7">
        <v>115.32629500000002</v>
      </c>
      <c r="GD47" s="7">
        <v>288.50606900000002</v>
      </c>
      <c r="GE47" s="7">
        <v>398.59641699999997</v>
      </c>
      <c r="GF47" s="7">
        <v>95.113819000000007</v>
      </c>
      <c r="GG47" s="7">
        <v>279.46924799999999</v>
      </c>
      <c r="GH47" s="7">
        <v>324.35153299999996</v>
      </c>
      <c r="GI47" s="7">
        <v>341.86176800000004</v>
      </c>
      <c r="GJ47" s="7">
        <v>227.07342599999998</v>
      </c>
      <c r="GK47" s="8">
        <v>422.34500000000003</v>
      </c>
      <c r="GL47" s="7">
        <v>424.44400000000002</v>
      </c>
      <c r="GM47" s="7">
        <v>181.82900000000001</v>
      </c>
      <c r="GN47" s="7">
        <v>157.333</v>
      </c>
      <c r="GO47" s="7">
        <v>533.32600000000002</v>
      </c>
      <c r="GP47" s="7">
        <v>86.697999999999993</v>
      </c>
      <c r="GQ47" s="7">
        <v>122.70399999999999</v>
      </c>
      <c r="GR47" s="7">
        <v>139.35300000000001</v>
      </c>
      <c r="GS47" s="7">
        <v>94.638000000000005</v>
      </c>
      <c r="GT47" s="7">
        <v>100.208</v>
      </c>
      <c r="GU47" s="7">
        <v>101.593</v>
      </c>
      <c r="GV47" s="7">
        <v>135.30699999999999</v>
      </c>
      <c r="GW47" s="8">
        <v>207.31399999999999</v>
      </c>
      <c r="GX47" s="7">
        <v>133.572</v>
      </c>
      <c r="GY47" s="7">
        <v>126.295</v>
      </c>
      <c r="GZ47" s="7">
        <v>129.73699999999999</v>
      </c>
      <c r="HA47" s="7">
        <v>142.00399999999999</v>
      </c>
      <c r="HB47" s="7">
        <v>104.42400000000001</v>
      </c>
      <c r="HC47" s="7">
        <v>125.76900000000001</v>
      </c>
      <c r="HD47" s="7">
        <v>182.78200000000001</v>
      </c>
      <c r="HE47" s="7">
        <v>258.76600000000002</v>
      </c>
      <c r="HF47" s="7">
        <v>161.363</v>
      </c>
      <c r="HG47" s="7">
        <v>268.97000000000003</v>
      </c>
      <c r="HH47" s="7">
        <v>154.84700000000001</v>
      </c>
      <c r="HI47" s="8">
        <v>323.06799999999998</v>
      </c>
      <c r="HJ47" s="7">
        <v>232.84800000000001</v>
      </c>
      <c r="HK47" s="7">
        <v>78.591999999999999</v>
      </c>
      <c r="HL47" s="7">
        <v>105.18600000000001</v>
      </c>
      <c r="HM47" s="7">
        <v>271.09199999999998</v>
      </c>
      <c r="HN47" s="7">
        <v>139.81299999999999</v>
      </c>
      <c r="HO47" s="7">
        <v>176.65199999999999</v>
      </c>
      <c r="HP47" s="7">
        <v>156.90100000000001</v>
      </c>
      <c r="HQ47" s="7">
        <v>156.154</v>
      </c>
      <c r="HR47" s="7">
        <v>162.74299999999999</v>
      </c>
      <c r="HS47" s="7">
        <v>128.21799999999999</v>
      </c>
      <c r="HT47" s="7">
        <v>313.41000000000003</v>
      </c>
      <c r="HU47" s="8">
        <v>235.476</v>
      </c>
      <c r="HV47" s="7">
        <v>135.55500000000001</v>
      </c>
      <c r="HW47" s="7">
        <v>219.04</v>
      </c>
      <c r="HX47" s="7">
        <v>138.50299999999999</v>
      </c>
      <c r="HY47" s="7">
        <v>148.82300000000001</v>
      </c>
      <c r="HZ47" s="7">
        <v>300.87</v>
      </c>
      <c r="IA47" s="7">
        <v>144.494</v>
      </c>
      <c r="IB47" s="7">
        <v>88.866</v>
      </c>
      <c r="IC47" s="7">
        <v>427.75700000000001</v>
      </c>
      <c r="ID47" s="7">
        <v>428.68700000000001</v>
      </c>
      <c r="IE47" s="7">
        <v>316.77100000000002</v>
      </c>
      <c r="IF47" s="7">
        <v>177.28100000000001</v>
      </c>
      <c r="IG47" s="8">
        <v>170.34</v>
      </c>
      <c r="IH47" s="7">
        <v>227.24700000000001</v>
      </c>
      <c r="II47" s="7">
        <v>594.66999999999996</v>
      </c>
      <c r="IJ47" s="7">
        <v>237.86</v>
      </c>
      <c r="IK47" s="7">
        <v>99.894000000000005</v>
      </c>
      <c r="IL47" s="7">
        <v>121.655</v>
      </c>
      <c r="IM47" s="7">
        <v>205.09100000000001</v>
      </c>
      <c r="IN47" s="7">
        <v>996.40499999999997</v>
      </c>
      <c r="IO47" s="7">
        <v>83.391000000000005</v>
      </c>
      <c r="IP47" s="7">
        <v>281.91800000000001</v>
      </c>
      <c r="IQ47" s="7">
        <v>268.65600000000001</v>
      </c>
      <c r="IR47" s="7">
        <v>165.24700000000001</v>
      </c>
      <c r="IS47" s="8">
        <v>184.71600000000001</v>
      </c>
    </row>
    <row r="48" spans="1:253" ht="24" thickBot="1">
      <c r="A48" s="24" t="s">
        <v>66</v>
      </c>
      <c r="B48" s="24">
        <f t="shared" ref="B48:BM48" si="26">SUM(B5+B16+B44)</f>
        <v>22900.699999999997</v>
      </c>
      <c r="C48" s="24">
        <f t="shared" si="26"/>
        <v>24433</v>
      </c>
      <c r="D48" s="24">
        <f t="shared" si="26"/>
        <v>25041.3</v>
      </c>
      <c r="E48" s="24">
        <f t="shared" si="26"/>
        <v>26376.9</v>
      </c>
      <c r="F48" s="24">
        <f t="shared" si="26"/>
        <v>26816.5</v>
      </c>
      <c r="G48" s="24">
        <f t="shared" si="26"/>
        <v>26986.1</v>
      </c>
      <c r="H48" s="24">
        <f t="shared" si="26"/>
        <v>26410.099999999995</v>
      </c>
      <c r="I48" s="24">
        <f t="shared" si="26"/>
        <v>45717.3</v>
      </c>
      <c r="J48" s="24">
        <f t="shared" si="26"/>
        <v>26032.600000000002</v>
      </c>
      <c r="K48" s="24">
        <f t="shared" si="26"/>
        <v>28226.199999999997</v>
      </c>
      <c r="L48" s="24">
        <f t="shared" si="26"/>
        <v>49511.600000000013</v>
      </c>
      <c r="M48" s="25">
        <f t="shared" si="26"/>
        <v>28339.9</v>
      </c>
      <c r="N48" s="24">
        <f t="shared" si="26"/>
        <v>29282.500000000004</v>
      </c>
      <c r="O48" s="24">
        <f t="shared" si="26"/>
        <v>32728.300000000003</v>
      </c>
      <c r="P48" s="24">
        <f t="shared" si="26"/>
        <v>28712</v>
      </c>
      <c r="Q48" s="24">
        <f t="shared" si="26"/>
        <v>34346.6</v>
      </c>
      <c r="R48" s="24">
        <f t="shared" si="26"/>
        <v>30275.4</v>
      </c>
      <c r="S48" s="24">
        <f t="shared" si="26"/>
        <v>32230</v>
      </c>
      <c r="T48" s="24">
        <f t="shared" si="26"/>
        <v>33237.5</v>
      </c>
      <c r="U48" s="24">
        <f t="shared" si="26"/>
        <v>58074.2</v>
      </c>
      <c r="V48" s="24">
        <f t="shared" si="26"/>
        <v>30291.8</v>
      </c>
      <c r="W48" s="24">
        <f t="shared" si="26"/>
        <v>30937.200000000001</v>
      </c>
      <c r="X48" s="24">
        <f t="shared" si="26"/>
        <v>45641.1</v>
      </c>
      <c r="Y48" s="25">
        <f t="shared" si="26"/>
        <v>37240.300000000003</v>
      </c>
      <c r="Z48" s="24">
        <f t="shared" si="26"/>
        <v>27690.9</v>
      </c>
      <c r="AA48" s="24">
        <f t="shared" si="26"/>
        <v>29703.9</v>
      </c>
      <c r="AB48" s="24">
        <f t="shared" si="26"/>
        <v>30061.3</v>
      </c>
      <c r="AC48" s="24">
        <f t="shared" si="26"/>
        <v>37047.4</v>
      </c>
      <c r="AD48" s="24">
        <f t="shared" si="26"/>
        <v>30209.200000000001</v>
      </c>
      <c r="AE48" s="24">
        <f t="shared" si="26"/>
        <v>34876.179999999993</v>
      </c>
      <c r="AF48" s="24">
        <f t="shared" si="26"/>
        <v>34765.199999999997</v>
      </c>
      <c r="AG48" s="24">
        <f t="shared" si="26"/>
        <v>34382.1</v>
      </c>
      <c r="AH48" s="24">
        <f t="shared" si="26"/>
        <v>57858.3</v>
      </c>
      <c r="AI48" s="24">
        <f t="shared" si="26"/>
        <v>35286</v>
      </c>
      <c r="AJ48" s="24">
        <f t="shared" si="26"/>
        <v>61330.5</v>
      </c>
      <c r="AK48" s="25">
        <f t="shared" si="26"/>
        <v>36105.4</v>
      </c>
      <c r="AL48" s="24">
        <f t="shared" si="26"/>
        <v>35053.1</v>
      </c>
      <c r="AM48" s="24">
        <f t="shared" si="26"/>
        <v>36656.199999999997</v>
      </c>
      <c r="AN48" s="24">
        <f t="shared" si="26"/>
        <v>35785.899999999994</v>
      </c>
      <c r="AO48" s="24">
        <f t="shared" si="26"/>
        <v>40375.9</v>
      </c>
      <c r="AP48" s="24">
        <f t="shared" si="26"/>
        <v>38035.100000000006</v>
      </c>
      <c r="AQ48" s="24">
        <f t="shared" si="26"/>
        <v>41801</v>
      </c>
      <c r="AR48" s="24">
        <f t="shared" si="26"/>
        <v>39736.6</v>
      </c>
      <c r="AS48" s="24">
        <f t="shared" si="26"/>
        <v>76573.299999999988</v>
      </c>
      <c r="AT48" s="24">
        <f t="shared" si="26"/>
        <v>38453.199999999997</v>
      </c>
      <c r="AU48" s="24">
        <f t="shared" si="26"/>
        <v>42278.299999999996</v>
      </c>
      <c r="AV48" s="24">
        <f t="shared" si="26"/>
        <v>69663</v>
      </c>
      <c r="AW48" s="25">
        <f t="shared" si="26"/>
        <v>38092</v>
      </c>
      <c r="AX48" s="24">
        <f t="shared" si="26"/>
        <v>37762</v>
      </c>
      <c r="AY48" s="24">
        <f t="shared" si="26"/>
        <v>43205.8</v>
      </c>
      <c r="AZ48" s="24">
        <f t="shared" si="26"/>
        <v>42362.2</v>
      </c>
      <c r="BA48" s="24">
        <f t="shared" si="26"/>
        <v>44549.600000000006</v>
      </c>
      <c r="BB48" s="24">
        <f t="shared" si="26"/>
        <v>41957.30000000001</v>
      </c>
      <c r="BC48" s="24">
        <f t="shared" si="26"/>
        <v>47238.2</v>
      </c>
      <c r="BD48" s="24">
        <f t="shared" si="26"/>
        <v>45837.3</v>
      </c>
      <c r="BE48" s="24">
        <f t="shared" si="26"/>
        <v>90285.1</v>
      </c>
      <c r="BF48" s="24">
        <f t="shared" si="26"/>
        <v>45955.199999999997</v>
      </c>
      <c r="BG48" s="24">
        <f t="shared" si="26"/>
        <v>45797.7</v>
      </c>
      <c r="BH48" s="24">
        <f t="shared" si="26"/>
        <v>89668.200000000012</v>
      </c>
      <c r="BI48" s="25">
        <f t="shared" si="26"/>
        <v>47879.199999999997</v>
      </c>
      <c r="BJ48" s="24">
        <f t="shared" si="26"/>
        <v>46450.899999999994</v>
      </c>
      <c r="BK48" s="24">
        <f t="shared" si="26"/>
        <v>48986.599999999991</v>
      </c>
      <c r="BL48" s="24">
        <f t="shared" si="26"/>
        <v>50277.100000000006</v>
      </c>
      <c r="BM48" s="24">
        <f t="shared" si="26"/>
        <v>53931.73</v>
      </c>
      <c r="BN48" s="24">
        <f t="shared" ref="BN48:DY48" si="27">SUM(BN5+BN16+BN44)</f>
        <v>49656.5</v>
      </c>
      <c r="BO48" s="24">
        <f t="shared" si="27"/>
        <v>56587.8</v>
      </c>
      <c r="BP48" s="24">
        <f t="shared" si="27"/>
        <v>51516.4</v>
      </c>
      <c r="BQ48" s="24">
        <f t="shared" si="27"/>
        <v>105319.20000000001</v>
      </c>
      <c r="BR48" s="24">
        <f t="shared" si="27"/>
        <v>53623.3</v>
      </c>
      <c r="BS48" s="24">
        <f t="shared" si="27"/>
        <v>56027</v>
      </c>
      <c r="BT48" s="24">
        <f t="shared" si="27"/>
        <v>102414.10000000002</v>
      </c>
      <c r="BU48" s="25">
        <f t="shared" si="27"/>
        <v>53575.100000000006</v>
      </c>
      <c r="BV48" s="24">
        <f t="shared" si="27"/>
        <v>53242.420000000006</v>
      </c>
      <c r="BW48" s="24">
        <f t="shared" si="27"/>
        <v>56063.469999999994</v>
      </c>
      <c r="BX48" s="24">
        <f t="shared" si="27"/>
        <v>57750.33</v>
      </c>
      <c r="BY48" s="24">
        <f t="shared" si="27"/>
        <v>62349.89</v>
      </c>
      <c r="BZ48" s="24">
        <f t="shared" si="27"/>
        <v>56504.639999999999</v>
      </c>
      <c r="CA48" s="24">
        <f t="shared" si="27"/>
        <v>61240.650000000009</v>
      </c>
      <c r="CB48" s="24">
        <f t="shared" si="27"/>
        <v>60943.880000000005</v>
      </c>
      <c r="CC48" s="24">
        <f t="shared" si="27"/>
        <v>114461.32000000002</v>
      </c>
      <c r="CD48" s="24">
        <f t="shared" si="27"/>
        <v>57060.72</v>
      </c>
      <c r="CE48" s="24">
        <f t="shared" si="27"/>
        <v>59511.56</v>
      </c>
      <c r="CF48" s="24">
        <f t="shared" si="27"/>
        <v>81451.87000000001</v>
      </c>
      <c r="CG48" s="25">
        <f t="shared" si="27"/>
        <v>84954.21</v>
      </c>
      <c r="CH48" s="24">
        <f t="shared" si="27"/>
        <v>58037.539999999994</v>
      </c>
      <c r="CI48" s="24">
        <f t="shared" si="27"/>
        <v>57278.779999999992</v>
      </c>
      <c r="CJ48" s="24">
        <f t="shared" si="27"/>
        <v>58003.859999999993</v>
      </c>
      <c r="CK48" s="24">
        <f t="shared" si="27"/>
        <v>65451.979999999996</v>
      </c>
      <c r="CL48" s="24">
        <f t="shared" si="27"/>
        <v>57630.85</v>
      </c>
      <c r="CM48" s="24">
        <f t="shared" si="27"/>
        <v>60797.349999999991</v>
      </c>
      <c r="CN48" s="24">
        <f t="shared" si="27"/>
        <v>60540.049999999996</v>
      </c>
      <c r="CO48" s="24">
        <f t="shared" si="27"/>
        <v>110514.75</v>
      </c>
      <c r="CP48" s="24">
        <f t="shared" si="27"/>
        <v>59883.3</v>
      </c>
      <c r="CQ48" s="24">
        <f t="shared" si="27"/>
        <v>59075.490000000005</v>
      </c>
      <c r="CR48" s="24">
        <f t="shared" si="27"/>
        <v>73982.349999999991</v>
      </c>
      <c r="CS48" s="25">
        <f t="shared" si="27"/>
        <v>81751.259999999995</v>
      </c>
      <c r="CT48" s="24">
        <f t="shared" si="27"/>
        <v>58073.3</v>
      </c>
      <c r="CU48" s="24">
        <f t="shared" si="27"/>
        <v>56131.000000000007</v>
      </c>
      <c r="CV48" s="24">
        <f t="shared" si="27"/>
        <v>58451</v>
      </c>
      <c r="CW48" s="24">
        <f t="shared" si="27"/>
        <v>66144.100000000006</v>
      </c>
      <c r="CX48" s="24">
        <f t="shared" si="27"/>
        <v>58254.400000000001</v>
      </c>
      <c r="CY48" s="24">
        <f t="shared" si="27"/>
        <v>62191.400000000009</v>
      </c>
      <c r="CZ48" s="24">
        <f t="shared" si="27"/>
        <v>59372.399999999994</v>
      </c>
      <c r="DA48" s="24">
        <f t="shared" si="27"/>
        <v>67641.600000000006</v>
      </c>
      <c r="DB48" s="24">
        <f t="shared" si="27"/>
        <v>67527.299999999988</v>
      </c>
      <c r="DC48" s="24">
        <f t="shared" si="27"/>
        <v>56403.099999999991</v>
      </c>
      <c r="DD48" s="24">
        <f t="shared" si="27"/>
        <v>59481.9</v>
      </c>
      <c r="DE48" s="25">
        <f t="shared" si="27"/>
        <v>54196.100000000006</v>
      </c>
      <c r="DF48" s="24">
        <f t="shared" si="27"/>
        <v>53779.6</v>
      </c>
      <c r="DG48" s="24">
        <f t="shared" si="27"/>
        <v>53964.5</v>
      </c>
      <c r="DH48" s="24">
        <f t="shared" si="27"/>
        <v>53511.899999999994</v>
      </c>
      <c r="DI48" s="24">
        <f t="shared" si="27"/>
        <v>56399.8</v>
      </c>
      <c r="DJ48" s="24">
        <f t="shared" si="27"/>
        <v>68498.8</v>
      </c>
      <c r="DK48" s="24">
        <f t="shared" si="27"/>
        <v>59755.899999999994</v>
      </c>
      <c r="DL48" s="24">
        <f t="shared" si="27"/>
        <v>54405.499999999993</v>
      </c>
      <c r="DM48" s="24">
        <f t="shared" si="27"/>
        <v>62826.200000000004</v>
      </c>
      <c r="DN48" s="24">
        <f t="shared" si="27"/>
        <v>67138.400000000009</v>
      </c>
      <c r="DO48" s="24">
        <f t="shared" si="27"/>
        <v>50396.5</v>
      </c>
      <c r="DP48" s="24">
        <f t="shared" si="27"/>
        <v>53754.5</v>
      </c>
      <c r="DQ48" s="25">
        <f t="shared" si="27"/>
        <v>49871.4</v>
      </c>
      <c r="DR48" s="24">
        <f t="shared" si="27"/>
        <v>49744.802000000003</v>
      </c>
      <c r="DS48" s="24">
        <f t="shared" si="27"/>
        <v>53968.53</v>
      </c>
      <c r="DT48" s="24">
        <f t="shared" si="27"/>
        <v>55601.847000000009</v>
      </c>
      <c r="DU48" s="24">
        <f t="shared" si="27"/>
        <v>51501.967000000004</v>
      </c>
      <c r="DV48" s="24">
        <f t="shared" si="27"/>
        <v>69157.78</v>
      </c>
      <c r="DW48" s="24">
        <f t="shared" si="27"/>
        <v>57917.1</v>
      </c>
      <c r="DX48" s="24">
        <f t="shared" si="27"/>
        <v>52563.640000000007</v>
      </c>
      <c r="DY48" s="24">
        <f t="shared" si="27"/>
        <v>93948.070000000022</v>
      </c>
      <c r="DZ48" s="24">
        <f t="shared" ref="DZ48:GK48" si="28">SUM(DZ5+DZ16+DZ44)</f>
        <v>50044.630000000005</v>
      </c>
      <c r="EA48" s="24">
        <f t="shared" si="28"/>
        <v>52413.930000000008</v>
      </c>
      <c r="EB48" s="24">
        <f t="shared" si="28"/>
        <v>78384.459999999992</v>
      </c>
      <c r="EC48" s="25">
        <f t="shared" si="28"/>
        <v>52091.33</v>
      </c>
      <c r="ED48" s="24">
        <f t="shared" si="28"/>
        <v>53301.469999999994</v>
      </c>
      <c r="EE48" s="24">
        <f t="shared" si="28"/>
        <v>58986.188000000002</v>
      </c>
      <c r="EF48" s="24">
        <f t="shared" si="28"/>
        <v>54570.519</v>
      </c>
      <c r="EG48" s="24">
        <f t="shared" si="28"/>
        <v>59955.40800000001</v>
      </c>
      <c r="EH48" s="24">
        <f t="shared" si="28"/>
        <v>52722.549000000006</v>
      </c>
      <c r="EI48" s="24">
        <f t="shared" si="28"/>
        <v>61354.534999999996</v>
      </c>
      <c r="EJ48" s="24">
        <f t="shared" si="28"/>
        <v>59816.701000000001</v>
      </c>
      <c r="EK48" s="24">
        <f t="shared" si="28"/>
        <v>106165.13099999999</v>
      </c>
      <c r="EL48" s="24">
        <f t="shared" si="28"/>
        <v>55082.995000000003</v>
      </c>
      <c r="EM48" s="24">
        <f t="shared" si="28"/>
        <v>58897.256000000008</v>
      </c>
      <c r="EN48" s="24">
        <f t="shared" si="28"/>
        <v>92435.851999999999</v>
      </c>
      <c r="EO48" s="25">
        <f t="shared" si="28"/>
        <v>57062.368000000002</v>
      </c>
      <c r="EP48" s="24">
        <f t="shared" si="28"/>
        <v>61691.951125999985</v>
      </c>
      <c r="EQ48" s="24">
        <f t="shared" si="28"/>
        <v>62701.654358</v>
      </c>
      <c r="ER48" s="24">
        <f t="shared" si="28"/>
        <v>55600.343575999999</v>
      </c>
      <c r="ES48" s="24">
        <f t="shared" si="28"/>
        <v>63930.16945099998</v>
      </c>
      <c r="ET48" s="24">
        <f t="shared" si="28"/>
        <v>58011.749057000001</v>
      </c>
      <c r="EU48" s="24">
        <f t="shared" si="28"/>
        <v>67375.361953999993</v>
      </c>
      <c r="EV48" s="24">
        <f t="shared" si="28"/>
        <v>67793.52480900001</v>
      </c>
      <c r="EW48" s="24">
        <f t="shared" si="28"/>
        <v>121962.54817200001</v>
      </c>
      <c r="EX48" s="24">
        <f t="shared" si="28"/>
        <v>58897.202832000003</v>
      </c>
      <c r="EY48" s="24">
        <f t="shared" si="28"/>
        <v>65801.254497999995</v>
      </c>
      <c r="EZ48" s="24">
        <f t="shared" si="28"/>
        <v>95845.566273000004</v>
      </c>
      <c r="FA48" s="25">
        <f t="shared" si="28"/>
        <v>71451.016182000007</v>
      </c>
      <c r="FB48" s="24">
        <f t="shared" si="28"/>
        <v>65436.276664069992</v>
      </c>
      <c r="FC48" s="24">
        <f t="shared" si="28"/>
        <v>69575.331626610001</v>
      </c>
      <c r="FD48" s="24">
        <f t="shared" si="28"/>
        <v>67606.884103260003</v>
      </c>
      <c r="FE48" s="24">
        <f t="shared" si="28"/>
        <v>76322.110883264002</v>
      </c>
      <c r="FF48" s="24">
        <f t="shared" si="28"/>
        <v>68543.974633319987</v>
      </c>
      <c r="FG48" s="24">
        <f t="shared" si="28"/>
        <v>78165.503862599988</v>
      </c>
      <c r="FH48" s="24">
        <f t="shared" si="28"/>
        <v>77264.879751079992</v>
      </c>
      <c r="FI48" s="24">
        <f t="shared" si="28"/>
        <v>125171.44770083998</v>
      </c>
      <c r="FJ48" s="24">
        <f t="shared" si="28"/>
        <v>85071.149965770004</v>
      </c>
      <c r="FK48" s="24">
        <f t="shared" si="28"/>
        <v>73963.002951979986</v>
      </c>
      <c r="FL48" s="24">
        <f t="shared" si="28"/>
        <v>107590.19302548001</v>
      </c>
      <c r="FM48" s="25">
        <f t="shared" si="28"/>
        <v>91313.199080999999</v>
      </c>
      <c r="FN48" s="24">
        <f t="shared" si="28"/>
        <v>76241.719243899381</v>
      </c>
      <c r="FO48" s="24">
        <f t="shared" si="28"/>
        <v>76013.667503749995</v>
      </c>
      <c r="FP48" s="24">
        <f t="shared" si="28"/>
        <v>86211.281500900019</v>
      </c>
      <c r="FQ48" s="24">
        <f t="shared" si="28"/>
        <v>85714.12225991</v>
      </c>
      <c r="FR48" s="24">
        <f t="shared" si="28"/>
        <v>80496.351748679983</v>
      </c>
      <c r="FS48" s="24">
        <f t="shared" si="28"/>
        <v>89508.072942809973</v>
      </c>
      <c r="FT48" s="24">
        <f t="shared" si="28"/>
        <v>87265.276837030004</v>
      </c>
      <c r="FU48" s="24">
        <f t="shared" si="28"/>
        <v>172203.42581047997</v>
      </c>
      <c r="FV48" s="24">
        <f t="shared" si="28"/>
        <v>80501.328000000009</v>
      </c>
      <c r="FW48" s="24">
        <f t="shared" si="28"/>
        <v>83422.117999999988</v>
      </c>
      <c r="FX48" s="24">
        <f t="shared" si="28"/>
        <v>151277.74462567002</v>
      </c>
      <c r="FY48" s="25">
        <f t="shared" si="28"/>
        <v>85241.268500000006</v>
      </c>
      <c r="FZ48" s="24">
        <f t="shared" si="28"/>
        <v>83055.853067290009</v>
      </c>
      <c r="GA48" s="24">
        <f t="shared" si="28"/>
        <v>98041.965573460009</v>
      </c>
      <c r="GB48" s="24">
        <f t="shared" si="28"/>
        <v>89737.468041589978</v>
      </c>
      <c r="GC48" s="24">
        <f t="shared" si="28"/>
        <v>92217.765816430008</v>
      </c>
      <c r="GD48" s="24">
        <f t="shared" si="28"/>
        <v>92513.843342589986</v>
      </c>
      <c r="GE48" s="24">
        <f t="shared" si="28"/>
        <v>102263.05673056</v>
      </c>
      <c r="GF48" s="24">
        <f t="shared" si="28"/>
        <v>97673.247541599994</v>
      </c>
      <c r="GG48" s="24">
        <f t="shared" si="28"/>
        <v>203967.21638552006</v>
      </c>
      <c r="GH48" s="24">
        <f t="shared" si="28"/>
        <v>90760.967089270009</v>
      </c>
      <c r="GI48" s="24">
        <f t="shared" si="28"/>
        <v>90494.287750174015</v>
      </c>
      <c r="GJ48" s="24">
        <f t="shared" si="28"/>
        <v>181484.49326742894</v>
      </c>
      <c r="GK48" s="25">
        <f t="shared" si="28"/>
        <v>104738.15146082001</v>
      </c>
      <c r="GL48" s="24">
        <f t="shared" ref="GL48:IS48" si="29">SUM(GL5+GL16+GL44)</f>
        <v>91207.600878889993</v>
      </c>
      <c r="GM48" s="24">
        <f t="shared" si="29"/>
        <v>101215.39291333</v>
      </c>
      <c r="GN48" s="24">
        <f t="shared" si="29"/>
        <v>92581.085873350006</v>
      </c>
      <c r="GO48" s="24">
        <f t="shared" si="29"/>
        <v>100181.1301965</v>
      </c>
      <c r="GP48" s="24">
        <f t="shared" si="29"/>
        <v>99733.872487870016</v>
      </c>
      <c r="GQ48" s="24">
        <f t="shared" si="29"/>
        <v>106834.44236555001</v>
      </c>
      <c r="GR48" s="24">
        <f t="shared" si="29"/>
        <v>100643.27760300001</v>
      </c>
      <c r="GS48" s="24">
        <f t="shared" si="29"/>
        <v>234442.52618042004</v>
      </c>
      <c r="GT48" s="24">
        <f t="shared" si="29"/>
        <v>100520.78036710998</v>
      </c>
      <c r="GU48" s="24">
        <f t="shared" si="29"/>
        <v>96853.066488780009</v>
      </c>
      <c r="GV48" s="24">
        <f t="shared" si="29"/>
        <v>208369.6010011</v>
      </c>
      <c r="GW48" s="25">
        <f t="shared" si="29"/>
        <v>94939.387000999996</v>
      </c>
      <c r="GX48" s="24">
        <f t="shared" si="29"/>
        <v>100671.92407301092</v>
      </c>
      <c r="GY48" s="24">
        <f t="shared" si="29"/>
        <v>108570.13869422089</v>
      </c>
      <c r="GZ48" s="24">
        <f t="shared" si="29"/>
        <v>98466.24458499637</v>
      </c>
      <c r="HA48" s="24">
        <f t="shared" si="29"/>
        <v>104740.89438109592</v>
      </c>
      <c r="HB48" s="24">
        <f t="shared" si="29"/>
        <v>104341.4378965191</v>
      </c>
      <c r="HC48" s="24">
        <f t="shared" si="29"/>
        <v>110145.55950720182</v>
      </c>
      <c r="HD48" s="24">
        <f t="shared" si="29"/>
        <v>107289.44239630002</v>
      </c>
      <c r="HE48" s="24">
        <f t="shared" si="29"/>
        <v>244992.19995198009</v>
      </c>
      <c r="HF48" s="24">
        <f t="shared" si="29"/>
        <v>106526.79221508128</v>
      </c>
      <c r="HG48" s="24">
        <f t="shared" si="29"/>
        <v>101058.93599592574</v>
      </c>
      <c r="HH48" s="24">
        <f t="shared" si="29"/>
        <v>212661.84063852206</v>
      </c>
      <c r="HI48" s="25">
        <f t="shared" si="29"/>
        <v>98012.724871235259</v>
      </c>
      <c r="HJ48" s="24">
        <f t="shared" si="29"/>
        <v>104894.14405310136</v>
      </c>
      <c r="HK48" s="24">
        <f t="shared" si="29"/>
        <v>119140.91526840071</v>
      </c>
      <c r="HL48" s="24">
        <f t="shared" si="29"/>
        <v>103762.28384116101</v>
      </c>
      <c r="HM48" s="24">
        <f t="shared" si="29"/>
        <v>114975.80403777663</v>
      </c>
      <c r="HN48" s="24">
        <f t="shared" si="29"/>
        <v>114281.73021195091</v>
      </c>
      <c r="HO48" s="24">
        <f t="shared" si="29"/>
        <v>119832.17354389628</v>
      </c>
      <c r="HP48" s="24">
        <f t="shared" si="29"/>
        <v>119743.78377410502</v>
      </c>
      <c r="HQ48" s="24">
        <f t="shared" si="29"/>
        <v>283994.84097833501</v>
      </c>
      <c r="HR48" s="24">
        <f t="shared" si="29"/>
        <v>110457.97954494797</v>
      </c>
      <c r="HS48" s="24">
        <f t="shared" si="29"/>
        <v>115785.35953812502</v>
      </c>
      <c r="HT48" s="24">
        <f t="shared" si="29"/>
        <v>181164.88471399003</v>
      </c>
      <c r="HU48" s="25">
        <f t="shared" si="29"/>
        <v>165995.60489191502</v>
      </c>
      <c r="HV48" s="24">
        <f t="shared" si="29"/>
        <v>105506.17371095443</v>
      </c>
      <c r="HW48" s="24">
        <f t="shared" si="29"/>
        <v>109375.67825320279</v>
      </c>
      <c r="HX48" s="24">
        <f t="shared" si="29"/>
        <v>93651.300307594036</v>
      </c>
      <c r="HY48" s="24">
        <f t="shared" si="29"/>
        <v>98023.123229193181</v>
      </c>
      <c r="HZ48" s="24">
        <f t="shared" si="29"/>
        <v>91389.539009433269</v>
      </c>
      <c r="IA48" s="24">
        <f t="shared" si="29"/>
        <v>117370.92521966409</v>
      </c>
      <c r="IB48" s="24">
        <f t="shared" si="29"/>
        <v>104181.56688119873</v>
      </c>
      <c r="IC48" s="24">
        <f t="shared" si="29"/>
        <v>213822.18238190495</v>
      </c>
      <c r="ID48" s="24">
        <f t="shared" si="29"/>
        <v>156791.943418079</v>
      </c>
      <c r="IE48" s="24">
        <f t="shared" si="29"/>
        <v>105627.20557347636</v>
      </c>
      <c r="IF48" s="24">
        <f t="shared" si="29"/>
        <v>209408.8719388035</v>
      </c>
      <c r="IG48" s="25">
        <f t="shared" si="29"/>
        <v>104925.37632251873</v>
      </c>
      <c r="IH48" s="24">
        <f t="shared" si="29"/>
        <v>111373.55801847302</v>
      </c>
      <c r="II48" s="24">
        <f t="shared" si="29"/>
        <v>127957.21477895201</v>
      </c>
      <c r="IJ48" s="24">
        <f t="shared" si="29"/>
        <v>117191.77215985302</v>
      </c>
      <c r="IK48" s="24">
        <f t="shared" si="29"/>
        <v>122132.20773950197</v>
      </c>
      <c r="IL48" s="24">
        <f t="shared" si="29"/>
        <v>111730.24722427801</v>
      </c>
      <c r="IM48" s="24">
        <f t="shared" si="29"/>
        <v>141753.83131792501</v>
      </c>
      <c r="IN48" s="24">
        <f t="shared" si="29"/>
        <v>123207.48009797203</v>
      </c>
      <c r="IO48" s="24">
        <f t="shared" si="29"/>
        <v>275913.09048303007</v>
      </c>
      <c r="IP48" s="24">
        <f t="shared" si="29"/>
        <v>125899.09917371398</v>
      </c>
      <c r="IQ48" s="24">
        <f t="shared" si="29"/>
        <v>126328.77096197102</v>
      </c>
      <c r="IR48" s="24">
        <f t="shared" si="29"/>
        <v>263203.20180340152</v>
      </c>
      <c r="IS48" s="25">
        <f t="shared" si="29"/>
        <v>120987.90994660728</v>
      </c>
    </row>
    <row r="49" spans="1:253" ht="24" thickBot="1">
      <c r="A49" s="4" t="s">
        <v>67</v>
      </c>
      <c r="B49" s="4">
        <f>SUM(B50:B55)</f>
        <v>4163.5</v>
      </c>
      <c r="C49" s="4">
        <f t="shared" ref="C49:BN49" si="30">SUM(C50:C55)</f>
        <v>2113.8000000000002</v>
      </c>
      <c r="D49" s="4">
        <f t="shared" si="30"/>
        <v>1984.3</v>
      </c>
      <c r="E49" s="4">
        <f t="shared" si="30"/>
        <v>4378</v>
      </c>
      <c r="F49" s="4">
        <f t="shared" si="30"/>
        <v>4660.1000000000004</v>
      </c>
      <c r="G49" s="4">
        <f t="shared" si="30"/>
        <v>4529.8999999999996</v>
      </c>
      <c r="H49" s="4">
        <f t="shared" si="30"/>
        <v>4624</v>
      </c>
      <c r="I49" s="4">
        <f t="shared" si="30"/>
        <v>4489.8</v>
      </c>
      <c r="J49" s="4">
        <f t="shared" si="30"/>
        <v>4709.2</v>
      </c>
      <c r="K49" s="4">
        <f t="shared" si="30"/>
        <v>5111.3</v>
      </c>
      <c r="L49" s="4">
        <f t="shared" si="30"/>
        <v>3691.2</v>
      </c>
      <c r="M49" s="5">
        <f t="shared" si="30"/>
        <v>3691.8</v>
      </c>
      <c r="N49" s="4">
        <f t="shared" si="30"/>
        <v>3221.2999999999997</v>
      </c>
      <c r="O49" s="4">
        <f t="shared" si="30"/>
        <v>2746.6</v>
      </c>
      <c r="P49" s="4">
        <f t="shared" si="30"/>
        <v>1902.2</v>
      </c>
      <c r="Q49" s="4">
        <f t="shared" si="30"/>
        <v>4338</v>
      </c>
      <c r="R49" s="4">
        <f t="shared" si="30"/>
        <v>3227.2</v>
      </c>
      <c r="S49" s="4">
        <f t="shared" si="30"/>
        <v>4962.7999999999993</v>
      </c>
      <c r="T49" s="4">
        <f t="shared" si="30"/>
        <v>4704.7</v>
      </c>
      <c r="U49" s="4">
        <f t="shared" si="30"/>
        <v>5263</v>
      </c>
      <c r="V49" s="4">
        <f t="shared" si="30"/>
        <v>3408.1000000000004</v>
      </c>
      <c r="W49" s="4">
        <f t="shared" si="30"/>
        <v>8700.2000000000007</v>
      </c>
      <c r="X49" s="4">
        <f t="shared" si="30"/>
        <v>4707.6000000000004</v>
      </c>
      <c r="Y49" s="5">
        <f t="shared" si="30"/>
        <v>6795.4000000000005</v>
      </c>
      <c r="Z49" s="4">
        <f t="shared" si="30"/>
        <v>2397.5</v>
      </c>
      <c r="AA49" s="4">
        <f t="shared" si="30"/>
        <v>3063.6000000000004</v>
      </c>
      <c r="AB49" s="4">
        <f t="shared" si="30"/>
        <v>3249</v>
      </c>
      <c r="AC49" s="4">
        <f t="shared" si="30"/>
        <v>6084.7</v>
      </c>
      <c r="AD49" s="4">
        <f t="shared" si="30"/>
        <v>5021.2999999999993</v>
      </c>
      <c r="AE49" s="4">
        <f t="shared" si="30"/>
        <v>6551.5</v>
      </c>
      <c r="AF49" s="4">
        <f t="shared" si="30"/>
        <v>8001.3</v>
      </c>
      <c r="AG49" s="4">
        <f t="shared" si="30"/>
        <v>6195.7</v>
      </c>
      <c r="AH49" s="4">
        <f t="shared" si="30"/>
        <v>4589</v>
      </c>
      <c r="AI49" s="4">
        <f t="shared" si="30"/>
        <v>5679.7000000000007</v>
      </c>
      <c r="AJ49" s="4">
        <f t="shared" si="30"/>
        <v>4731.1000000000004</v>
      </c>
      <c r="AK49" s="5">
        <f t="shared" si="30"/>
        <v>20483.7</v>
      </c>
      <c r="AL49" s="4">
        <f t="shared" si="30"/>
        <v>3154.1</v>
      </c>
      <c r="AM49" s="4">
        <f t="shared" si="30"/>
        <v>3064.8999999999996</v>
      </c>
      <c r="AN49" s="4">
        <f t="shared" si="30"/>
        <v>3213.5</v>
      </c>
      <c r="AO49" s="4">
        <f t="shared" si="30"/>
        <v>5812.7</v>
      </c>
      <c r="AP49" s="4">
        <f t="shared" si="30"/>
        <v>6169.7</v>
      </c>
      <c r="AQ49" s="4">
        <f t="shared" si="30"/>
        <v>8760.5</v>
      </c>
      <c r="AR49" s="4">
        <f t="shared" si="30"/>
        <v>6216.2000000000007</v>
      </c>
      <c r="AS49" s="4">
        <f t="shared" si="30"/>
        <v>5993.1</v>
      </c>
      <c r="AT49" s="4">
        <f t="shared" si="30"/>
        <v>4694.8999999999996</v>
      </c>
      <c r="AU49" s="4">
        <f t="shared" si="30"/>
        <v>5506.2</v>
      </c>
      <c r="AV49" s="4">
        <f t="shared" si="30"/>
        <v>15530.8</v>
      </c>
      <c r="AW49" s="5">
        <f t="shared" si="30"/>
        <v>7486.2</v>
      </c>
      <c r="AX49" s="4">
        <f t="shared" si="30"/>
        <v>3256.8</v>
      </c>
      <c r="AY49" s="4">
        <f t="shared" si="30"/>
        <v>3719.8</v>
      </c>
      <c r="AZ49" s="4">
        <f t="shared" si="30"/>
        <v>3337.7</v>
      </c>
      <c r="BA49" s="4">
        <f t="shared" si="30"/>
        <v>7297.8</v>
      </c>
      <c r="BB49" s="4">
        <f t="shared" si="30"/>
        <v>5903.1</v>
      </c>
      <c r="BC49" s="4">
        <f t="shared" si="30"/>
        <v>10767.9</v>
      </c>
      <c r="BD49" s="4">
        <f t="shared" si="30"/>
        <v>4407.1000000000004</v>
      </c>
      <c r="BE49" s="4">
        <f t="shared" si="30"/>
        <v>9149.5</v>
      </c>
      <c r="BF49" s="4">
        <f t="shared" si="30"/>
        <v>6183.2999999999993</v>
      </c>
      <c r="BG49" s="4">
        <f t="shared" si="30"/>
        <v>6197.7999999999993</v>
      </c>
      <c r="BH49" s="4">
        <f t="shared" si="30"/>
        <v>17561.2</v>
      </c>
      <c r="BI49" s="5">
        <f t="shared" si="30"/>
        <v>7265.5999999999995</v>
      </c>
      <c r="BJ49" s="4">
        <f t="shared" si="30"/>
        <v>3570.9</v>
      </c>
      <c r="BK49" s="4">
        <f t="shared" si="30"/>
        <v>4296.3</v>
      </c>
      <c r="BL49" s="4">
        <f t="shared" si="30"/>
        <v>3927.1000000000004</v>
      </c>
      <c r="BM49" s="4">
        <f t="shared" si="30"/>
        <v>7161.7000000000007</v>
      </c>
      <c r="BN49" s="4">
        <f t="shared" si="30"/>
        <v>7387</v>
      </c>
      <c r="BO49" s="4">
        <f t="shared" ref="BO49:DZ49" si="31">SUM(BO50:BO55)</f>
        <v>8858.7000000000007</v>
      </c>
      <c r="BP49" s="4">
        <f t="shared" si="31"/>
        <v>6500.5</v>
      </c>
      <c r="BQ49" s="4">
        <f t="shared" si="31"/>
        <v>9829.2999999999993</v>
      </c>
      <c r="BR49" s="4">
        <f t="shared" si="31"/>
        <v>6237.2999999999993</v>
      </c>
      <c r="BS49" s="4">
        <f t="shared" si="31"/>
        <v>16864.599999999999</v>
      </c>
      <c r="BT49" s="4">
        <f t="shared" si="31"/>
        <v>5692.1</v>
      </c>
      <c r="BU49" s="5">
        <f t="shared" si="31"/>
        <v>6448.8</v>
      </c>
      <c r="BV49" s="4">
        <f t="shared" si="31"/>
        <v>3129.55</v>
      </c>
      <c r="BW49" s="4">
        <f t="shared" si="31"/>
        <v>4067.72</v>
      </c>
      <c r="BX49" s="4">
        <f t="shared" si="31"/>
        <v>6101.2000000000007</v>
      </c>
      <c r="BY49" s="4">
        <f t="shared" si="31"/>
        <v>7592.61</v>
      </c>
      <c r="BZ49" s="4">
        <f t="shared" si="31"/>
        <v>7365.3600000000006</v>
      </c>
      <c r="CA49" s="4">
        <f t="shared" si="31"/>
        <v>8631.61</v>
      </c>
      <c r="CB49" s="4">
        <f t="shared" si="31"/>
        <v>8065.28</v>
      </c>
      <c r="CC49" s="4">
        <f t="shared" si="31"/>
        <v>11995.890000000001</v>
      </c>
      <c r="CD49" s="4">
        <f t="shared" si="31"/>
        <v>4429.18</v>
      </c>
      <c r="CE49" s="4">
        <f t="shared" si="31"/>
        <v>7543.14</v>
      </c>
      <c r="CF49" s="4">
        <f t="shared" si="31"/>
        <v>15663.06</v>
      </c>
      <c r="CG49" s="5">
        <f t="shared" si="31"/>
        <v>5171.6400000000003</v>
      </c>
      <c r="CH49" s="4">
        <f t="shared" si="31"/>
        <v>5013.3999999999996</v>
      </c>
      <c r="CI49" s="4">
        <f t="shared" si="31"/>
        <v>3676.7</v>
      </c>
      <c r="CJ49" s="4">
        <f t="shared" si="31"/>
        <v>3964.9</v>
      </c>
      <c r="CK49" s="4">
        <f t="shared" si="31"/>
        <v>9898.2999999999993</v>
      </c>
      <c r="CL49" s="4">
        <f t="shared" si="31"/>
        <v>16145</v>
      </c>
      <c r="CM49" s="4">
        <f t="shared" si="31"/>
        <v>22840.9</v>
      </c>
      <c r="CN49" s="4">
        <f t="shared" si="31"/>
        <v>8643.6</v>
      </c>
      <c r="CO49" s="4">
        <f t="shared" si="31"/>
        <v>10640.8</v>
      </c>
      <c r="CP49" s="4">
        <f t="shared" si="31"/>
        <v>7930.2</v>
      </c>
      <c r="CQ49" s="4">
        <f t="shared" si="31"/>
        <v>5189.7999999999993</v>
      </c>
      <c r="CR49" s="4">
        <f t="shared" si="31"/>
        <v>4906</v>
      </c>
      <c r="CS49" s="5">
        <f t="shared" si="31"/>
        <v>7251.7999999999993</v>
      </c>
      <c r="CT49" s="4">
        <f t="shared" si="31"/>
        <v>2523.6999999999998</v>
      </c>
      <c r="CU49" s="4">
        <f t="shared" si="31"/>
        <v>4155.6000000000004</v>
      </c>
      <c r="CV49" s="4">
        <f t="shared" si="31"/>
        <v>8646.5</v>
      </c>
      <c r="CW49" s="4">
        <f t="shared" si="31"/>
        <v>9790</v>
      </c>
      <c r="CX49" s="4">
        <f t="shared" si="31"/>
        <v>9346.4000000000015</v>
      </c>
      <c r="CY49" s="4">
        <f t="shared" si="31"/>
        <v>6756.5</v>
      </c>
      <c r="CZ49" s="4">
        <f t="shared" si="31"/>
        <v>9791.5</v>
      </c>
      <c r="DA49" s="4">
        <f t="shared" si="31"/>
        <v>10315</v>
      </c>
      <c r="DB49" s="4">
        <f t="shared" si="31"/>
        <v>8110.2999999999993</v>
      </c>
      <c r="DC49" s="4">
        <f t="shared" si="31"/>
        <v>4396.2</v>
      </c>
      <c r="DD49" s="4">
        <f t="shared" si="31"/>
        <v>4666.2999999999993</v>
      </c>
      <c r="DE49" s="5">
        <f t="shared" si="31"/>
        <v>13314.7</v>
      </c>
      <c r="DF49" s="4">
        <f t="shared" si="31"/>
        <v>2838.9</v>
      </c>
      <c r="DG49" s="4">
        <f t="shared" si="31"/>
        <v>18380.900000000001</v>
      </c>
      <c r="DH49" s="4">
        <f t="shared" si="31"/>
        <v>8421.5</v>
      </c>
      <c r="DI49" s="4">
        <f t="shared" si="31"/>
        <v>3506.4</v>
      </c>
      <c r="DJ49" s="4">
        <f t="shared" si="31"/>
        <v>4891.1000000000004</v>
      </c>
      <c r="DK49" s="4">
        <f t="shared" si="31"/>
        <v>5288.8</v>
      </c>
      <c r="DL49" s="4">
        <f t="shared" si="31"/>
        <v>3190.5</v>
      </c>
      <c r="DM49" s="4">
        <f t="shared" si="31"/>
        <v>6115</v>
      </c>
      <c r="DN49" s="4">
        <f t="shared" si="31"/>
        <v>13197.300000000001</v>
      </c>
      <c r="DO49" s="4">
        <f t="shared" si="31"/>
        <v>13249.599999999999</v>
      </c>
      <c r="DP49" s="4">
        <f t="shared" si="31"/>
        <v>11943.4</v>
      </c>
      <c r="DQ49" s="5">
        <f t="shared" si="31"/>
        <v>18018.900000000001</v>
      </c>
      <c r="DR49" s="4">
        <f t="shared" si="31"/>
        <v>2511</v>
      </c>
      <c r="DS49" s="4">
        <f t="shared" si="31"/>
        <v>12305.1</v>
      </c>
      <c r="DT49" s="4">
        <f t="shared" si="31"/>
        <v>8801.2999999999993</v>
      </c>
      <c r="DU49" s="4">
        <f t="shared" si="31"/>
        <v>3625.5</v>
      </c>
      <c r="DV49" s="4">
        <f t="shared" si="31"/>
        <v>6002.5</v>
      </c>
      <c r="DW49" s="4">
        <f t="shared" si="31"/>
        <v>8265.9</v>
      </c>
      <c r="DX49" s="4">
        <f t="shared" si="31"/>
        <v>6900.2999999999993</v>
      </c>
      <c r="DY49" s="4">
        <f t="shared" si="31"/>
        <v>11091.099999999999</v>
      </c>
      <c r="DZ49" s="4">
        <f t="shared" si="31"/>
        <v>10602.099999999999</v>
      </c>
      <c r="EA49" s="4">
        <f t="shared" ref="EA49:GL49" si="32">SUM(EA50:EA55)</f>
        <v>11889.3</v>
      </c>
      <c r="EB49" s="4">
        <f t="shared" si="32"/>
        <v>10408.4</v>
      </c>
      <c r="EC49" s="5">
        <f t="shared" si="32"/>
        <v>7854.1</v>
      </c>
      <c r="ED49" s="4">
        <f t="shared" si="32"/>
        <v>4900.6399999999994</v>
      </c>
      <c r="EE49" s="4">
        <f t="shared" si="32"/>
        <v>5666.02</v>
      </c>
      <c r="EF49" s="4">
        <f t="shared" si="32"/>
        <v>7981.01</v>
      </c>
      <c r="EG49" s="4">
        <f t="shared" si="32"/>
        <v>3766.78</v>
      </c>
      <c r="EH49" s="4">
        <f t="shared" si="32"/>
        <v>11273.98</v>
      </c>
      <c r="EI49" s="4">
        <f t="shared" si="32"/>
        <v>9341.58</v>
      </c>
      <c r="EJ49" s="4">
        <f t="shared" si="32"/>
        <v>7574.32</v>
      </c>
      <c r="EK49" s="4">
        <f t="shared" si="32"/>
        <v>11296.39</v>
      </c>
      <c r="EL49" s="4">
        <f t="shared" si="32"/>
        <v>12727.460000000001</v>
      </c>
      <c r="EM49" s="4">
        <f t="shared" si="32"/>
        <v>8986.98</v>
      </c>
      <c r="EN49" s="4">
        <f t="shared" si="32"/>
        <v>9321.48</v>
      </c>
      <c r="EO49" s="5">
        <f t="shared" si="32"/>
        <v>11780.279999999999</v>
      </c>
      <c r="EP49" s="4">
        <f t="shared" si="32"/>
        <v>3410.46</v>
      </c>
      <c r="EQ49" s="4">
        <f t="shared" si="32"/>
        <v>8639.0789999999997</v>
      </c>
      <c r="ER49" s="4">
        <f t="shared" si="32"/>
        <v>5929.8040000000001</v>
      </c>
      <c r="ES49" s="4">
        <f t="shared" si="32"/>
        <v>10787.289000000001</v>
      </c>
      <c r="ET49" s="4">
        <f t="shared" si="32"/>
        <v>8569.4719999999998</v>
      </c>
      <c r="EU49" s="4">
        <f t="shared" si="32"/>
        <v>16121.062999999998</v>
      </c>
      <c r="EV49" s="4">
        <f t="shared" si="32"/>
        <v>9106.4069999999992</v>
      </c>
      <c r="EW49" s="4">
        <f t="shared" si="32"/>
        <v>16046.611000000001</v>
      </c>
      <c r="EX49" s="4">
        <f t="shared" si="32"/>
        <v>10982.439000000002</v>
      </c>
      <c r="EY49" s="4">
        <f t="shared" si="32"/>
        <v>7460.6720000000005</v>
      </c>
      <c r="EZ49" s="4">
        <f t="shared" si="32"/>
        <v>6992.0750000000007</v>
      </c>
      <c r="FA49" s="5">
        <f t="shared" si="32"/>
        <v>4329.6930000000002</v>
      </c>
      <c r="FB49" s="4">
        <f t="shared" si="32"/>
        <v>4204.8240000000005</v>
      </c>
      <c r="FC49" s="4">
        <f t="shared" si="32"/>
        <v>13703.911</v>
      </c>
      <c r="FD49" s="4">
        <f t="shared" si="32"/>
        <v>4165.1360000000004</v>
      </c>
      <c r="FE49" s="4">
        <f t="shared" si="32"/>
        <v>9505.1670000000013</v>
      </c>
      <c r="FF49" s="4">
        <f t="shared" si="32"/>
        <v>16237.255999999999</v>
      </c>
      <c r="FG49" s="4">
        <f t="shared" si="32"/>
        <v>9373.3270000000011</v>
      </c>
      <c r="FH49" s="4">
        <f t="shared" si="32"/>
        <v>12817.944</v>
      </c>
      <c r="FI49" s="4">
        <f t="shared" si="32"/>
        <v>13707.134</v>
      </c>
      <c r="FJ49" s="4">
        <f t="shared" si="32"/>
        <v>10255.071</v>
      </c>
      <c r="FK49" s="4">
        <f t="shared" si="32"/>
        <v>10430.736000000001</v>
      </c>
      <c r="FL49" s="4">
        <f t="shared" si="32"/>
        <v>7963.72</v>
      </c>
      <c r="FM49" s="5">
        <f t="shared" si="32"/>
        <v>6120.3029999999999</v>
      </c>
      <c r="FN49" s="4">
        <f t="shared" si="32"/>
        <v>7796.1370000000006</v>
      </c>
      <c r="FO49" s="4">
        <f t="shared" si="32"/>
        <v>4730.3670000000002</v>
      </c>
      <c r="FP49" s="4">
        <f t="shared" si="32"/>
        <v>29717.649000000001</v>
      </c>
      <c r="FQ49" s="4">
        <f t="shared" si="32"/>
        <v>9480.4069999999992</v>
      </c>
      <c r="FR49" s="4">
        <f t="shared" si="32"/>
        <v>5688.5470000000005</v>
      </c>
      <c r="FS49" s="4">
        <f t="shared" si="32"/>
        <v>12421.742</v>
      </c>
      <c r="FT49" s="4">
        <f t="shared" si="32"/>
        <v>10845.849999999999</v>
      </c>
      <c r="FU49" s="4">
        <f t="shared" si="32"/>
        <v>20436.114999999998</v>
      </c>
      <c r="FV49" s="4">
        <f t="shared" si="32"/>
        <v>14604.164000000001</v>
      </c>
      <c r="FW49" s="4">
        <f t="shared" si="32"/>
        <v>12403.619999999999</v>
      </c>
      <c r="FX49" s="4">
        <f t="shared" si="32"/>
        <v>3038.1909999999998</v>
      </c>
      <c r="FY49" s="5">
        <f t="shared" si="32"/>
        <v>4584.6710000000003</v>
      </c>
      <c r="FZ49" s="4">
        <f t="shared" si="32"/>
        <v>5313.6189999999988</v>
      </c>
      <c r="GA49" s="4">
        <f t="shared" si="32"/>
        <v>10705.364</v>
      </c>
      <c r="GB49" s="4">
        <f t="shared" si="32"/>
        <v>8872.2129999999997</v>
      </c>
      <c r="GC49" s="4">
        <f t="shared" si="32"/>
        <v>12652.177</v>
      </c>
      <c r="GD49" s="4">
        <f t="shared" si="32"/>
        <v>13872.412</v>
      </c>
      <c r="GE49" s="4">
        <f t="shared" si="32"/>
        <v>10078.529999999999</v>
      </c>
      <c r="GF49" s="4">
        <f t="shared" si="32"/>
        <v>15390.07</v>
      </c>
      <c r="GG49" s="4">
        <f t="shared" si="32"/>
        <v>21421.004999999997</v>
      </c>
      <c r="GH49" s="4">
        <f t="shared" si="32"/>
        <v>16847.523999999998</v>
      </c>
      <c r="GI49" s="4">
        <f t="shared" si="32"/>
        <v>13220.866</v>
      </c>
      <c r="GJ49" s="4">
        <f t="shared" si="32"/>
        <v>5087.9579999999996</v>
      </c>
      <c r="GK49" s="5">
        <f t="shared" si="32"/>
        <v>14009.96</v>
      </c>
      <c r="GL49" s="4">
        <f t="shared" si="32"/>
        <v>4477.1400000000003</v>
      </c>
      <c r="GM49" s="4">
        <f t="shared" ref="GM49:IS49" si="33">SUM(GM50:GM55)</f>
        <v>10246.834000000001</v>
      </c>
      <c r="GN49" s="4">
        <f t="shared" si="33"/>
        <v>6697.375</v>
      </c>
      <c r="GO49" s="4">
        <f t="shared" si="33"/>
        <v>10868.518</v>
      </c>
      <c r="GP49" s="4">
        <f t="shared" si="33"/>
        <v>14143.949000000001</v>
      </c>
      <c r="GQ49" s="4">
        <f t="shared" si="33"/>
        <v>16074.802</v>
      </c>
      <c r="GR49" s="4">
        <f t="shared" si="33"/>
        <v>26539.780000000002</v>
      </c>
      <c r="GS49" s="4">
        <f t="shared" si="33"/>
        <v>13482.048999999999</v>
      </c>
      <c r="GT49" s="4">
        <f t="shared" si="33"/>
        <v>18936.452000000001</v>
      </c>
      <c r="GU49" s="4">
        <f t="shared" si="33"/>
        <v>4436.7070000000003</v>
      </c>
      <c r="GV49" s="4">
        <f t="shared" si="33"/>
        <v>12064.494999999999</v>
      </c>
      <c r="GW49" s="5">
        <f t="shared" si="33"/>
        <v>16027.743</v>
      </c>
      <c r="GX49" s="4">
        <f t="shared" si="33"/>
        <v>20290.645590610009</v>
      </c>
      <c r="GY49" s="4">
        <f t="shared" si="33"/>
        <v>16170.100592850002</v>
      </c>
      <c r="GZ49" s="4">
        <f t="shared" si="33"/>
        <v>8855.1324544299914</v>
      </c>
      <c r="HA49" s="4">
        <f t="shared" si="33"/>
        <v>11718.297181640008</v>
      </c>
      <c r="HB49" s="4">
        <f t="shared" si="33"/>
        <v>15724.621905809992</v>
      </c>
      <c r="HC49" s="4">
        <f t="shared" si="33"/>
        <v>12097.510575450007</v>
      </c>
      <c r="HD49" s="4">
        <f t="shared" si="33"/>
        <v>13092.563079200012</v>
      </c>
      <c r="HE49" s="4">
        <f t="shared" si="33"/>
        <v>29872.302520820002</v>
      </c>
      <c r="HF49" s="4">
        <f t="shared" si="33"/>
        <v>15196.123956460018</v>
      </c>
      <c r="HG49" s="4">
        <f t="shared" si="33"/>
        <v>9918.1021360099821</v>
      </c>
      <c r="HH49" s="4">
        <f t="shared" si="33"/>
        <v>13241.003902190014</v>
      </c>
      <c r="HI49" s="5">
        <f t="shared" si="33"/>
        <v>40547.962812014557</v>
      </c>
      <c r="HJ49" s="4">
        <f t="shared" si="33"/>
        <v>27356.609019204021</v>
      </c>
      <c r="HK49" s="4">
        <f t="shared" si="33"/>
        <v>13949.178289619993</v>
      </c>
      <c r="HL49" s="4">
        <f t="shared" si="33"/>
        <v>5623.2793793199589</v>
      </c>
      <c r="HM49" s="4">
        <f t="shared" si="33"/>
        <v>8420.5187913879963</v>
      </c>
      <c r="HN49" s="4">
        <f t="shared" si="33"/>
        <v>18299.344230610011</v>
      </c>
      <c r="HO49" s="4">
        <f t="shared" si="33"/>
        <v>6276.4485221699933</v>
      </c>
      <c r="HP49" s="4">
        <f t="shared" si="33"/>
        <v>25923.244055559993</v>
      </c>
      <c r="HQ49" s="4">
        <f t="shared" si="33"/>
        <v>13604.204557510016</v>
      </c>
      <c r="HR49" s="4">
        <f t="shared" si="33"/>
        <v>22369.770403390001</v>
      </c>
      <c r="HS49" s="4">
        <f t="shared" si="33"/>
        <v>9381.6616836399917</v>
      </c>
      <c r="HT49" s="4">
        <f t="shared" si="33"/>
        <v>18303.11707742</v>
      </c>
      <c r="HU49" s="5">
        <f t="shared" si="33"/>
        <v>14151.272897320001</v>
      </c>
      <c r="HV49" s="4">
        <f t="shared" si="33"/>
        <v>8211.5765343600142</v>
      </c>
      <c r="HW49" s="4">
        <f t="shared" si="33"/>
        <v>17837.222622990004</v>
      </c>
      <c r="HX49" s="4">
        <f t="shared" si="33"/>
        <v>9600.8834389900094</v>
      </c>
      <c r="HY49" s="4">
        <f t="shared" si="33"/>
        <v>11475.555653919997</v>
      </c>
      <c r="HZ49" s="4">
        <f t="shared" si="33"/>
        <v>20751.334116549995</v>
      </c>
      <c r="IA49" s="4">
        <f t="shared" si="33"/>
        <v>7610.0548501100002</v>
      </c>
      <c r="IB49" s="4">
        <f t="shared" si="33"/>
        <v>14267.412277340007</v>
      </c>
      <c r="IC49" s="4">
        <f t="shared" si="33"/>
        <v>24591.248899599956</v>
      </c>
      <c r="ID49" s="4">
        <f t="shared" si="33"/>
        <v>15707.785920669976</v>
      </c>
      <c r="IE49" s="4">
        <f t="shared" si="33"/>
        <v>11687.687809239982</v>
      </c>
      <c r="IF49" s="4">
        <f t="shared" si="33"/>
        <v>16604.509612828213</v>
      </c>
      <c r="IG49" s="5">
        <f t="shared" si="33"/>
        <v>15878.267258409955</v>
      </c>
      <c r="IH49" s="4">
        <f t="shared" si="33"/>
        <v>19303.179715210001</v>
      </c>
      <c r="II49" s="4">
        <f t="shared" si="33"/>
        <v>17566.239203269997</v>
      </c>
      <c r="IJ49" s="4">
        <f t="shared" si="33"/>
        <v>7325.2139785400086</v>
      </c>
      <c r="IK49" s="4">
        <f t="shared" si="33"/>
        <v>9019.6134202400044</v>
      </c>
      <c r="IL49" s="4">
        <f t="shared" si="33"/>
        <v>17990.298360740009</v>
      </c>
      <c r="IM49" s="4">
        <f t="shared" si="33"/>
        <v>11192.120349529996</v>
      </c>
      <c r="IN49" s="4">
        <f t="shared" si="33"/>
        <v>76418.61376108999</v>
      </c>
      <c r="IO49" s="4">
        <f t="shared" si="33"/>
        <v>18970.431494760021</v>
      </c>
      <c r="IP49" s="4">
        <f t="shared" si="33"/>
        <v>10270.607807389993</v>
      </c>
      <c r="IQ49" s="4">
        <f t="shared" si="33"/>
        <v>11658.793263179999</v>
      </c>
      <c r="IR49" s="4">
        <f t="shared" si="33"/>
        <v>21303.520669779988</v>
      </c>
      <c r="IS49" s="5">
        <f t="shared" si="33"/>
        <v>14433.921350639986</v>
      </c>
    </row>
    <row r="50" spans="1:253">
      <c r="A50" s="12" t="s">
        <v>68</v>
      </c>
      <c r="B50" s="13">
        <v>1782.2</v>
      </c>
      <c r="C50" s="13">
        <v>2112</v>
      </c>
      <c r="D50" s="13">
        <v>1749.8</v>
      </c>
      <c r="E50" s="13">
        <v>2421.6999999999998</v>
      </c>
      <c r="F50" s="13">
        <v>3201.3</v>
      </c>
      <c r="G50" s="13">
        <v>2283.9</v>
      </c>
      <c r="H50" s="13">
        <v>1892.5</v>
      </c>
      <c r="I50" s="13">
        <v>2640.1</v>
      </c>
      <c r="J50" s="13">
        <v>3061.4</v>
      </c>
      <c r="K50" s="13">
        <v>2403.9</v>
      </c>
      <c r="L50" s="13">
        <v>2974.7</v>
      </c>
      <c r="M50" s="14">
        <v>3003</v>
      </c>
      <c r="N50" s="13">
        <v>2420.6999999999998</v>
      </c>
      <c r="O50" s="13">
        <v>2520.6</v>
      </c>
      <c r="P50" s="13">
        <v>1677.2</v>
      </c>
      <c r="Q50" s="13">
        <v>2681.9</v>
      </c>
      <c r="R50" s="13">
        <v>2119.5</v>
      </c>
      <c r="S50" s="13">
        <v>2215.1</v>
      </c>
      <c r="T50" s="13">
        <v>1966.7</v>
      </c>
      <c r="U50" s="13">
        <v>3245.4</v>
      </c>
      <c r="V50" s="13">
        <v>2089.3000000000002</v>
      </c>
      <c r="W50" s="13">
        <v>2319</v>
      </c>
      <c r="X50" s="13">
        <v>2858.8</v>
      </c>
      <c r="Y50" s="14">
        <v>4111.1000000000004</v>
      </c>
      <c r="Z50" s="13">
        <v>1536.6</v>
      </c>
      <c r="AA50" s="13">
        <v>2405.9</v>
      </c>
      <c r="AB50" s="13">
        <v>2668.7</v>
      </c>
      <c r="AC50" s="13">
        <v>2631.5</v>
      </c>
      <c r="AD50" s="13">
        <v>2367.6999999999998</v>
      </c>
      <c r="AE50" s="13">
        <v>3568.3</v>
      </c>
      <c r="AF50" s="13">
        <v>2325.8000000000002</v>
      </c>
      <c r="AG50" s="13">
        <v>3510.1</v>
      </c>
      <c r="AH50" s="13">
        <v>2804.6</v>
      </c>
      <c r="AI50" s="13">
        <v>2688.9</v>
      </c>
      <c r="AJ50" s="13">
        <v>2600.4</v>
      </c>
      <c r="AK50" s="14">
        <v>13787.9</v>
      </c>
      <c r="AL50" s="13">
        <v>2049.6999999999998</v>
      </c>
      <c r="AM50" s="13">
        <v>2746.7</v>
      </c>
      <c r="AN50" s="13">
        <v>2898</v>
      </c>
      <c r="AO50" s="13">
        <v>3828.2</v>
      </c>
      <c r="AP50" s="13">
        <v>3239.2</v>
      </c>
      <c r="AQ50" s="13">
        <v>3861.8</v>
      </c>
      <c r="AR50" s="13">
        <v>2214.4</v>
      </c>
      <c r="AS50" s="13">
        <v>3251.2</v>
      </c>
      <c r="AT50" s="13">
        <v>2861.2</v>
      </c>
      <c r="AU50" s="13">
        <v>2549.1999999999998</v>
      </c>
      <c r="AV50" s="13">
        <v>3075.9</v>
      </c>
      <c r="AW50" s="14">
        <v>4125.2</v>
      </c>
      <c r="AX50" s="13">
        <v>2391.5</v>
      </c>
      <c r="AY50" s="13">
        <v>3135.4</v>
      </c>
      <c r="AZ50" s="13">
        <v>2990.6</v>
      </c>
      <c r="BA50" s="13">
        <v>4442.5</v>
      </c>
      <c r="BB50" s="13">
        <v>3512.4</v>
      </c>
      <c r="BC50" s="13">
        <v>4797.7</v>
      </c>
      <c r="BD50" s="13">
        <v>2496.5</v>
      </c>
      <c r="BE50" s="13">
        <v>3826.8</v>
      </c>
      <c r="BF50" s="13">
        <v>3267.1</v>
      </c>
      <c r="BG50" s="13">
        <v>2644.6</v>
      </c>
      <c r="BH50" s="13">
        <v>3643.9</v>
      </c>
      <c r="BI50" s="14">
        <v>4645.3999999999996</v>
      </c>
      <c r="BJ50" s="13">
        <v>2319.9</v>
      </c>
      <c r="BK50" s="13">
        <v>3896.9</v>
      </c>
      <c r="BL50" s="13">
        <v>3262.4</v>
      </c>
      <c r="BM50" s="13">
        <v>2977.1</v>
      </c>
      <c r="BN50" s="13">
        <v>4010.8</v>
      </c>
      <c r="BO50" s="13">
        <v>4524.2</v>
      </c>
      <c r="BP50" s="13">
        <v>2385</v>
      </c>
      <c r="BQ50" s="13">
        <v>3924.9</v>
      </c>
      <c r="BR50" s="13">
        <v>2997.7</v>
      </c>
      <c r="BS50" s="13">
        <v>3164.8</v>
      </c>
      <c r="BT50" s="13">
        <v>4791</v>
      </c>
      <c r="BU50" s="14">
        <v>2994.9</v>
      </c>
      <c r="BV50" s="13">
        <v>2048.1</v>
      </c>
      <c r="BW50" s="13">
        <v>3697.7</v>
      </c>
      <c r="BX50" s="13">
        <v>5787.6</v>
      </c>
      <c r="BY50" s="13">
        <v>3166</v>
      </c>
      <c r="BZ50" s="13">
        <v>3854</v>
      </c>
      <c r="CA50" s="13">
        <v>2903.6</v>
      </c>
      <c r="CB50" s="13">
        <v>2811</v>
      </c>
      <c r="CC50" s="13">
        <v>3802.6</v>
      </c>
      <c r="CD50" s="13">
        <v>2408.4</v>
      </c>
      <c r="CE50" s="13">
        <v>2994.8</v>
      </c>
      <c r="CF50" s="13">
        <v>3859.9</v>
      </c>
      <c r="CG50" s="14">
        <v>3316.4</v>
      </c>
      <c r="CH50" s="13">
        <v>2716.7</v>
      </c>
      <c r="CI50" s="13">
        <v>3631.2</v>
      </c>
      <c r="CJ50" s="13">
        <v>3649.8</v>
      </c>
      <c r="CK50" s="13">
        <v>2756.5</v>
      </c>
      <c r="CL50" s="13">
        <v>4176.3999999999996</v>
      </c>
      <c r="CM50" s="13">
        <v>2743.4</v>
      </c>
      <c r="CN50" s="13">
        <v>2125.8000000000002</v>
      </c>
      <c r="CO50" s="13">
        <v>3706.8</v>
      </c>
      <c r="CP50" s="13">
        <v>2725</v>
      </c>
      <c r="CQ50" s="13">
        <v>2610.1999999999998</v>
      </c>
      <c r="CR50" s="13">
        <v>3270.6</v>
      </c>
      <c r="CS50" s="14">
        <v>3989.2</v>
      </c>
      <c r="CT50" s="13">
        <v>2070.6</v>
      </c>
      <c r="CU50" s="13">
        <v>3840.6</v>
      </c>
      <c r="CV50" s="13">
        <v>3234.7</v>
      </c>
      <c r="CW50" s="13">
        <v>3592.7</v>
      </c>
      <c r="CX50" s="13">
        <v>4555.8</v>
      </c>
      <c r="CY50" s="13">
        <v>2629.9</v>
      </c>
      <c r="CZ50" s="13">
        <v>4009.2</v>
      </c>
      <c r="DA50" s="13">
        <v>4552.3999999999996</v>
      </c>
      <c r="DB50" s="13">
        <v>2872.6</v>
      </c>
      <c r="DC50" s="13">
        <v>4077</v>
      </c>
      <c r="DD50" s="13">
        <v>3480.7</v>
      </c>
      <c r="DE50" s="14">
        <v>3601.6</v>
      </c>
      <c r="DF50" s="13">
        <v>2471.5</v>
      </c>
      <c r="DG50" s="13">
        <v>18036.5</v>
      </c>
      <c r="DH50" s="13">
        <v>6362.1</v>
      </c>
      <c r="DI50" s="13">
        <v>3061</v>
      </c>
      <c r="DJ50" s="13">
        <v>3987.3</v>
      </c>
      <c r="DK50" s="13">
        <v>2366.8000000000002</v>
      </c>
      <c r="DL50" s="13">
        <v>2647</v>
      </c>
      <c r="DM50" s="13">
        <v>1093.5</v>
      </c>
      <c r="DN50" s="13">
        <v>2594.1</v>
      </c>
      <c r="DO50" s="13">
        <v>3158.8</v>
      </c>
      <c r="DP50" s="13">
        <v>3858.4</v>
      </c>
      <c r="DQ50" s="14">
        <v>3041.7</v>
      </c>
      <c r="DR50" s="13">
        <v>2154.5</v>
      </c>
      <c r="DS50" s="13">
        <v>11724.6</v>
      </c>
      <c r="DT50" s="13">
        <v>8231.9</v>
      </c>
      <c r="DU50" s="13">
        <v>2911.9</v>
      </c>
      <c r="DV50" s="13">
        <v>5134</v>
      </c>
      <c r="DW50" s="13">
        <v>5666.3</v>
      </c>
      <c r="DX50" s="13">
        <v>2267.1</v>
      </c>
      <c r="DY50" s="13">
        <v>4898.3999999999996</v>
      </c>
      <c r="DZ50" s="13">
        <v>2966.7</v>
      </c>
      <c r="EA50" s="13">
        <v>3318.4</v>
      </c>
      <c r="EB50" s="13">
        <v>4535.7</v>
      </c>
      <c r="EC50" s="14">
        <v>2372.5</v>
      </c>
      <c r="ED50" s="13">
        <v>2764.04</v>
      </c>
      <c r="EE50" s="13">
        <v>5332.42</v>
      </c>
      <c r="EF50" s="13">
        <v>3853.45</v>
      </c>
      <c r="EG50" s="13">
        <v>3283.17</v>
      </c>
      <c r="EH50" s="13">
        <v>6371.42</v>
      </c>
      <c r="EI50" s="13">
        <v>4189.99</v>
      </c>
      <c r="EJ50" s="13">
        <v>1974.92</v>
      </c>
      <c r="EK50" s="13">
        <v>4593.88</v>
      </c>
      <c r="EL50" s="13">
        <v>2260.67</v>
      </c>
      <c r="EM50" s="13">
        <v>3101.05</v>
      </c>
      <c r="EN50" s="13">
        <v>5021.67</v>
      </c>
      <c r="EO50" s="14">
        <v>2735.55</v>
      </c>
      <c r="EP50" s="13">
        <v>3006.4119999999998</v>
      </c>
      <c r="EQ50" s="13">
        <v>7018.6260000000002</v>
      </c>
      <c r="ER50" s="13">
        <v>1477.172</v>
      </c>
      <c r="ES50" s="13">
        <v>2952.4480000000003</v>
      </c>
      <c r="ET50" s="13">
        <v>4784.38</v>
      </c>
      <c r="EU50" s="13">
        <v>3053.2539999999999</v>
      </c>
      <c r="EV50" s="13">
        <v>2426.0219999999999</v>
      </c>
      <c r="EW50" s="13">
        <v>6633.1469999999999</v>
      </c>
      <c r="EX50" s="13">
        <v>2694.2290000000003</v>
      </c>
      <c r="EY50" s="13">
        <v>3719.107</v>
      </c>
      <c r="EZ50" s="13">
        <v>5500.1320000000014</v>
      </c>
      <c r="FA50" s="14">
        <v>3699.8430000000003</v>
      </c>
      <c r="FB50" s="13">
        <f>3576.724-FB51</f>
        <v>2352.4690000000001</v>
      </c>
      <c r="FC50" s="13">
        <f>6358.881-FC51</f>
        <v>6148.6010000000006</v>
      </c>
      <c r="FD50" s="13">
        <f>3314.786-FD51</f>
        <v>3211.4059999999999</v>
      </c>
      <c r="FE50" s="13">
        <f>4892.157-FE51</f>
        <v>4270.4290000000001</v>
      </c>
      <c r="FF50" s="13">
        <f>6996.116-FF51</f>
        <v>6544.6509999999998</v>
      </c>
      <c r="FG50" s="13">
        <f>2522.017-FG51</f>
        <v>2427.7249999999999</v>
      </c>
      <c r="FH50" s="13">
        <f>5813.684-FH51</f>
        <v>5622.7139999999999</v>
      </c>
      <c r="FI50" s="13">
        <f>3231.384-FI51</f>
        <v>2941.1559999999999</v>
      </c>
      <c r="FJ50" s="13">
        <f>6300.291-FJ51</f>
        <v>6165.2719999999999</v>
      </c>
      <c r="FK50" s="13">
        <f>2885.896-FK51</f>
        <v>2786.0060000000003</v>
      </c>
      <c r="FL50" s="13">
        <f>5715.09-FL51</f>
        <v>5631.6850000000004</v>
      </c>
      <c r="FM50" s="14">
        <f>2763.543-FM51</f>
        <v>2669.6179999999999</v>
      </c>
      <c r="FN50" s="13">
        <v>6818.2560000000003</v>
      </c>
      <c r="FO50" s="13">
        <v>2701.8089999999997</v>
      </c>
      <c r="FP50" s="13">
        <f>27197.127-FP52</f>
        <v>2122.1270000000004</v>
      </c>
      <c r="FQ50" s="13">
        <v>6063.0129999999999</v>
      </c>
      <c r="FR50" s="13">
        <v>2387.9369999999999</v>
      </c>
      <c r="FS50" s="13">
        <v>2178.0700000000002</v>
      </c>
      <c r="FT50" s="13">
        <v>6077.3879999999999</v>
      </c>
      <c r="FU50" s="13">
        <v>2472.6879999999996</v>
      </c>
      <c r="FV50" s="13">
        <v>3114.2460000000001</v>
      </c>
      <c r="FW50" s="13">
        <v>9364.6980000000003</v>
      </c>
      <c r="FX50" s="13">
        <v>2174.9749999999999</v>
      </c>
      <c r="FY50" s="14">
        <v>3610.44</v>
      </c>
      <c r="FZ50" s="13">
        <f>4612.86-153.492</f>
        <v>4459.3679999999995</v>
      </c>
      <c r="GA50" s="13">
        <f>8896.69-251.936</f>
        <v>8644.7540000000008</v>
      </c>
      <c r="GB50" s="13">
        <f>4646.23-699.687</f>
        <v>3946.5429999999997</v>
      </c>
      <c r="GC50" s="13">
        <f>2536.85-158.398</f>
        <v>2378.4519999999998</v>
      </c>
      <c r="GD50" s="13">
        <f>7638.64-261.174</f>
        <v>7377.4660000000003</v>
      </c>
      <c r="GE50" s="13">
        <v>2207</v>
      </c>
      <c r="GF50" s="13">
        <v>6100</v>
      </c>
      <c r="GG50" s="13">
        <v>3950</v>
      </c>
      <c r="GH50" s="13">
        <v>3900</v>
      </c>
      <c r="GI50" s="13">
        <v>7900</v>
      </c>
      <c r="GJ50" s="13">
        <v>3600</v>
      </c>
      <c r="GK50" s="14">
        <f>4700+1500</f>
        <v>6200</v>
      </c>
      <c r="GL50" s="13">
        <v>3500</v>
      </c>
      <c r="GM50" s="13">
        <v>9000</v>
      </c>
      <c r="GN50" s="13">
        <v>4000</v>
      </c>
      <c r="GO50" s="13">
        <v>3400</v>
      </c>
      <c r="GP50" s="13">
        <v>7900</v>
      </c>
      <c r="GQ50" s="13">
        <v>3500</v>
      </c>
      <c r="GR50" s="13">
        <v>3600</v>
      </c>
      <c r="GS50" s="13">
        <v>9200</v>
      </c>
      <c r="GT50" s="13">
        <v>9309.5300000000007</v>
      </c>
      <c r="GU50" s="13">
        <v>3400</v>
      </c>
      <c r="GV50" s="13">
        <v>10700</v>
      </c>
      <c r="GW50" s="14">
        <v>5990.47</v>
      </c>
      <c r="GX50" s="13">
        <v>2869.4742726100153</v>
      </c>
      <c r="GY50" s="13">
        <v>12052.216150850001</v>
      </c>
      <c r="GZ50" s="13">
        <v>3155.3031904299919</v>
      </c>
      <c r="HA50" s="13">
        <v>4012.3945116400073</v>
      </c>
      <c r="HB50" s="13">
        <v>10099.101108809993</v>
      </c>
      <c r="HC50" s="13">
        <v>8270.7271724500079</v>
      </c>
      <c r="HD50" s="13">
        <v>3811.1256462000129</v>
      </c>
      <c r="HE50" s="13">
        <v>10294.157900820002</v>
      </c>
      <c r="HF50" s="13">
        <v>10078.087869460018</v>
      </c>
      <c r="HG50" s="13">
        <v>3231.7066100099828</v>
      </c>
      <c r="HH50" s="13">
        <v>10139.663913190014</v>
      </c>
      <c r="HI50" s="14">
        <v>2579.006294484559</v>
      </c>
      <c r="HJ50" s="13">
        <v>3535.4195592040201</v>
      </c>
      <c r="HK50" s="13">
        <v>9706.3720646199927</v>
      </c>
      <c r="HL50" s="13">
        <v>2668.7540993199591</v>
      </c>
      <c r="HM50" s="13">
        <v>3674.722643587997</v>
      </c>
      <c r="HN50" s="13">
        <v>11416.740879610012</v>
      </c>
      <c r="HO50" s="13">
        <v>2762.6235621699934</v>
      </c>
      <c r="HP50" s="13">
        <v>3664.8436085599928</v>
      </c>
      <c r="HQ50" s="13">
        <v>10327.003099510017</v>
      </c>
      <c r="HR50" s="13">
        <v>8636.0416663900014</v>
      </c>
      <c r="HS50" s="13">
        <v>2973.168685639992</v>
      </c>
      <c r="HT50" s="13">
        <v>13925.686453419999</v>
      </c>
      <c r="HU50" s="14">
        <v>4254.9390623200006</v>
      </c>
      <c r="HV50" s="13">
        <v>2949.4849343600131</v>
      </c>
      <c r="HW50" s="13">
        <v>15837.329137990004</v>
      </c>
      <c r="HX50" s="13">
        <v>2753.9706209900096</v>
      </c>
      <c r="HY50" s="13">
        <v>6183.0972669199964</v>
      </c>
      <c r="HZ50" s="13">
        <v>10461.048560549994</v>
      </c>
      <c r="IA50" s="13">
        <v>4714.6209151100002</v>
      </c>
      <c r="IB50" s="13">
        <v>1948.7320223400075</v>
      </c>
      <c r="IC50" s="13">
        <v>9811.2760005999553</v>
      </c>
      <c r="ID50" s="13">
        <v>9840.7638666699768</v>
      </c>
      <c r="IE50" s="13">
        <v>3116.8122422399824</v>
      </c>
      <c r="IF50" s="13">
        <v>10699.920308828212</v>
      </c>
      <c r="IG50" s="14">
        <v>5444.1323024099538</v>
      </c>
      <c r="IH50" s="13">
        <v>5280.1975902100003</v>
      </c>
      <c r="II50" s="13">
        <v>12633.523610269996</v>
      </c>
      <c r="IJ50" s="13">
        <v>3581.7728645400093</v>
      </c>
      <c r="IK50" s="13">
        <v>4737.8164972400045</v>
      </c>
      <c r="IL50" s="13">
        <v>10397.585513740007</v>
      </c>
      <c r="IM50" s="13">
        <v>3397.8715055299958</v>
      </c>
      <c r="IN50" s="13">
        <v>60204.504798089991</v>
      </c>
      <c r="IO50" s="13">
        <v>12415.21162876002</v>
      </c>
      <c r="IP50" s="13">
        <v>6661.252708389994</v>
      </c>
      <c r="IQ50" s="13">
        <v>3949.8704901799993</v>
      </c>
      <c r="IR50" s="13">
        <v>12072.310786779988</v>
      </c>
      <c r="IS50" s="14">
        <v>4698.9783646399865</v>
      </c>
    </row>
    <row r="51" spans="1:253">
      <c r="A51" s="6" t="s">
        <v>69</v>
      </c>
      <c r="B51" s="7">
        <v>0</v>
      </c>
      <c r="C51" s="7">
        <v>0</v>
      </c>
      <c r="D51" s="7">
        <v>0</v>
      </c>
      <c r="E51" s="7">
        <v>0</v>
      </c>
      <c r="F51" s="7">
        <v>0</v>
      </c>
      <c r="G51" s="7">
        <v>0</v>
      </c>
      <c r="H51" s="7">
        <v>0</v>
      </c>
      <c r="I51" s="7">
        <v>0</v>
      </c>
      <c r="J51" s="7">
        <v>0</v>
      </c>
      <c r="K51" s="7">
        <v>0</v>
      </c>
      <c r="L51" s="7">
        <v>0</v>
      </c>
      <c r="M51" s="8">
        <v>0</v>
      </c>
      <c r="N51" s="7">
        <v>0</v>
      </c>
      <c r="O51" s="7">
        <v>0</v>
      </c>
      <c r="P51" s="7">
        <v>0</v>
      </c>
      <c r="Q51" s="7">
        <v>0</v>
      </c>
      <c r="R51" s="7">
        <v>0</v>
      </c>
      <c r="S51" s="7">
        <v>0</v>
      </c>
      <c r="T51" s="7">
        <v>0</v>
      </c>
      <c r="U51" s="7">
        <v>0</v>
      </c>
      <c r="V51" s="7">
        <v>0</v>
      </c>
      <c r="W51" s="7">
        <v>0</v>
      </c>
      <c r="X51" s="7">
        <v>0</v>
      </c>
      <c r="Y51" s="8">
        <v>0</v>
      </c>
      <c r="Z51" s="7">
        <v>0</v>
      </c>
      <c r="AA51" s="7">
        <v>0</v>
      </c>
      <c r="AB51" s="7">
        <v>0</v>
      </c>
      <c r="AC51" s="7">
        <v>0</v>
      </c>
      <c r="AD51" s="7">
        <v>0</v>
      </c>
      <c r="AE51" s="7">
        <v>0</v>
      </c>
      <c r="AF51" s="7">
        <v>0</v>
      </c>
      <c r="AG51" s="7">
        <v>0</v>
      </c>
      <c r="AH51" s="7">
        <v>0</v>
      </c>
      <c r="AI51" s="7">
        <v>0</v>
      </c>
      <c r="AJ51" s="7">
        <v>0</v>
      </c>
      <c r="AK51" s="8">
        <v>0</v>
      </c>
      <c r="AL51" s="7">
        <v>0</v>
      </c>
      <c r="AM51" s="7">
        <v>0</v>
      </c>
      <c r="AN51" s="7">
        <v>0</v>
      </c>
      <c r="AO51" s="7">
        <v>0</v>
      </c>
      <c r="AP51" s="7">
        <v>0</v>
      </c>
      <c r="AQ51" s="7">
        <v>0</v>
      </c>
      <c r="AR51" s="7">
        <v>0</v>
      </c>
      <c r="AS51" s="7">
        <v>0</v>
      </c>
      <c r="AT51" s="7">
        <v>0</v>
      </c>
      <c r="AU51" s="7">
        <v>0</v>
      </c>
      <c r="AV51" s="7">
        <v>0</v>
      </c>
      <c r="AW51" s="8">
        <v>0</v>
      </c>
      <c r="AX51" s="7">
        <v>0</v>
      </c>
      <c r="AY51" s="7">
        <v>0</v>
      </c>
      <c r="AZ51" s="7">
        <v>0</v>
      </c>
      <c r="BA51" s="7">
        <v>0</v>
      </c>
      <c r="BB51" s="7">
        <v>0</v>
      </c>
      <c r="BC51" s="7">
        <v>0</v>
      </c>
      <c r="BD51" s="7">
        <v>0</v>
      </c>
      <c r="BE51" s="7">
        <v>0</v>
      </c>
      <c r="BF51" s="7">
        <v>0</v>
      </c>
      <c r="BG51" s="7">
        <v>0</v>
      </c>
      <c r="BH51" s="7">
        <v>0</v>
      </c>
      <c r="BI51" s="8">
        <v>0</v>
      </c>
      <c r="BJ51" s="7">
        <v>0</v>
      </c>
      <c r="BK51" s="7">
        <v>0</v>
      </c>
      <c r="BL51" s="7">
        <v>0</v>
      </c>
      <c r="BM51" s="7">
        <v>0</v>
      </c>
      <c r="BN51" s="7">
        <v>0</v>
      </c>
      <c r="BO51" s="7">
        <v>0</v>
      </c>
      <c r="BP51" s="7">
        <v>0</v>
      </c>
      <c r="BQ51" s="7">
        <v>0</v>
      </c>
      <c r="BR51" s="7">
        <v>0</v>
      </c>
      <c r="BS51" s="7">
        <v>0</v>
      </c>
      <c r="BT51" s="7">
        <v>0</v>
      </c>
      <c r="BU51" s="8">
        <v>0</v>
      </c>
      <c r="BV51" s="7">
        <v>0</v>
      </c>
      <c r="BW51" s="7">
        <v>0</v>
      </c>
      <c r="BX51" s="7">
        <v>0</v>
      </c>
      <c r="BY51" s="7">
        <v>0</v>
      </c>
      <c r="BZ51" s="7">
        <v>0</v>
      </c>
      <c r="CA51" s="7">
        <v>0</v>
      </c>
      <c r="CB51" s="7">
        <v>0</v>
      </c>
      <c r="CC51" s="7">
        <v>0</v>
      </c>
      <c r="CD51" s="7">
        <v>0</v>
      </c>
      <c r="CE51" s="7">
        <v>0</v>
      </c>
      <c r="CF51" s="7">
        <v>0</v>
      </c>
      <c r="CG51" s="8">
        <v>0</v>
      </c>
      <c r="CH51" s="7">
        <v>0</v>
      </c>
      <c r="CI51" s="7">
        <v>0</v>
      </c>
      <c r="CJ51" s="7">
        <v>0</v>
      </c>
      <c r="CK51" s="7">
        <v>0</v>
      </c>
      <c r="CL51" s="7">
        <v>0</v>
      </c>
      <c r="CM51" s="7">
        <v>0</v>
      </c>
      <c r="CN51" s="7">
        <v>0</v>
      </c>
      <c r="CO51" s="7">
        <v>0</v>
      </c>
      <c r="CP51" s="7">
        <v>0</v>
      </c>
      <c r="CQ51" s="7">
        <v>0</v>
      </c>
      <c r="CR51" s="7">
        <v>0</v>
      </c>
      <c r="CS51" s="8">
        <v>0</v>
      </c>
      <c r="CT51" s="7">
        <v>0</v>
      </c>
      <c r="CU51" s="7">
        <v>0</v>
      </c>
      <c r="CV51" s="7">
        <v>0</v>
      </c>
      <c r="CW51" s="7">
        <v>0</v>
      </c>
      <c r="CX51" s="7">
        <v>0</v>
      </c>
      <c r="CY51" s="7">
        <v>0</v>
      </c>
      <c r="CZ51" s="7">
        <v>0</v>
      </c>
      <c r="DA51" s="7">
        <v>0</v>
      </c>
      <c r="DB51" s="7">
        <v>0</v>
      </c>
      <c r="DC51" s="7">
        <v>0</v>
      </c>
      <c r="DD51" s="7">
        <v>0</v>
      </c>
      <c r="DE51" s="8">
        <v>0</v>
      </c>
      <c r="DF51" s="7">
        <v>0</v>
      </c>
      <c r="DG51" s="7">
        <v>0</v>
      </c>
      <c r="DH51" s="7">
        <v>0</v>
      </c>
      <c r="DI51" s="7">
        <v>0</v>
      </c>
      <c r="DJ51" s="7">
        <v>0</v>
      </c>
      <c r="DK51" s="7">
        <v>0</v>
      </c>
      <c r="DL51" s="7">
        <v>0</v>
      </c>
      <c r="DM51" s="7">
        <v>0</v>
      </c>
      <c r="DN51" s="7">
        <v>0</v>
      </c>
      <c r="DO51" s="7">
        <v>0</v>
      </c>
      <c r="DP51" s="7">
        <v>0</v>
      </c>
      <c r="DQ51" s="8">
        <v>0</v>
      </c>
      <c r="DR51" s="7">
        <v>0</v>
      </c>
      <c r="DS51" s="7">
        <v>0</v>
      </c>
      <c r="DT51" s="7">
        <v>0</v>
      </c>
      <c r="DU51" s="7">
        <v>0</v>
      </c>
      <c r="DV51" s="7">
        <v>0</v>
      </c>
      <c r="DW51" s="7">
        <v>0</v>
      </c>
      <c r="DX51" s="7">
        <v>0</v>
      </c>
      <c r="DY51" s="7">
        <v>0</v>
      </c>
      <c r="DZ51" s="7">
        <v>0</v>
      </c>
      <c r="EA51" s="7">
        <v>0</v>
      </c>
      <c r="EB51" s="7">
        <v>0</v>
      </c>
      <c r="EC51" s="8">
        <v>0</v>
      </c>
      <c r="ED51" s="7">
        <v>0</v>
      </c>
      <c r="EE51" s="7">
        <v>0</v>
      </c>
      <c r="EF51" s="7">
        <v>0</v>
      </c>
      <c r="EG51" s="7">
        <v>0</v>
      </c>
      <c r="EH51" s="7">
        <v>0</v>
      </c>
      <c r="EI51" s="7">
        <v>0</v>
      </c>
      <c r="EJ51" s="7">
        <v>0</v>
      </c>
      <c r="EK51" s="7">
        <v>0</v>
      </c>
      <c r="EL51" s="7">
        <v>0</v>
      </c>
      <c r="EM51" s="7">
        <v>0</v>
      </c>
      <c r="EN51" s="7">
        <v>0</v>
      </c>
      <c r="EO51" s="8">
        <v>0</v>
      </c>
      <c r="EP51" s="7">
        <v>84.078000000000003</v>
      </c>
      <c r="EQ51" s="7">
        <v>293.233</v>
      </c>
      <c r="ER51" s="7">
        <v>166.53399999999999</v>
      </c>
      <c r="ES51" s="7">
        <v>681.495</v>
      </c>
      <c r="ET51" s="7">
        <v>151.512</v>
      </c>
      <c r="EU51" s="7">
        <v>288.74900000000002</v>
      </c>
      <c r="EV51" s="7">
        <v>267.995</v>
      </c>
      <c r="EW51" s="7">
        <v>242.184</v>
      </c>
      <c r="EX51" s="7">
        <v>58.84</v>
      </c>
      <c r="EY51" s="7">
        <v>69.396000000000001</v>
      </c>
      <c r="EZ51" s="7">
        <v>81.712999999999994</v>
      </c>
      <c r="FA51" s="8">
        <v>97.37</v>
      </c>
      <c r="FB51" s="7">
        <v>1224.2550000000001</v>
      </c>
      <c r="FC51" s="7">
        <v>210.28</v>
      </c>
      <c r="FD51" s="7">
        <v>103.38</v>
      </c>
      <c r="FE51" s="7">
        <v>621.72799999999995</v>
      </c>
      <c r="FF51" s="7">
        <v>451.46499999999997</v>
      </c>
      <c r="FG51" s="7">
        <v>94.292000000000002</v>
      </c>
      <c r="FH51" s="7">
        <v>190.97</v>
      </c>
      <c r="FI51" s="7">
        <v>290.22800000000001</v>
      </c>
      <c r="FJ51" s="7">
        <v>135.01900000000001</v>
      </c>
      <c r="FK51" s="7">
        <v>99.89</v>
      </c>
      <c r="FL51" s="7">
        <v>83.405000000000001</v>
      </c>
      <c r="FM51" s="8">
        <v>93.924999999999997</v>
      </c>
      <c r="FN51" s="7">
        <v>118.941</v>
      </c>
      <c r="FO51" s="7">
        <v>243.518</v>
      </c>
      <c r="FP51" s="7">
        <v>659.88199999999995</v>
      </c>
      <c r="FQ51" s="7">
        <v>140.98400000000001</v>
      </c>
      <c r="FR51" s="7">
        <v>261</v>
      </c>
      <c r="FS51" s="7">
        <v>247.58199999999999</v>
      </c>
      <c r="FT51" s="7">
        <v>108.602</v>
      </c>
      <c r="FU51" s="7">
        <v>183.62700000000001</v>
      </c>
      <c r="FV51" s="7">
        <v>305.30799999999999</v>
      </c>
      <c r="FW51" s="7">
        <v>350.21199999999999</v>
      </c>
      <c r="FX51" s="7">
        <v>190.45599999999999</v>
      </c>
      <c r="FY51" s="8">
        <v>166.02099999999999</v>
      </c>
      <c r="FZ51" s="7">
        <v>162.851</v>
      </c>
      <c r="GA51" s="7">
        <v>276.26</v>
      </c>
      <c r="GB51" s="7">
        <v>773.37</v>
      </c>
      <c r="GC51" s="7">
        <v>183.41499999999999</v>
      </c>
      <c r="GD51" s="7">
        <v>289.31599999999997</v>
      </c>
      <c r="GE51" s="7">
        <v>161.69999999999999</v>
      </c>
      <c r="GF51" s="7">
        <v>212.93</v>
      </c>
      <c r="GG51" s="7">
        <v>306.55500000000001</v>
      </c>
      <c r="GH51" s="7">
        <v>388.47399999999999</v>
      </c>
      <c r="GI51" s="7">
        <v>191.15600000000001</v>
      </c>
      <c r="GJ51" s="7">
        <v>104.218</v>
      </c>
      <c r="GK51" s="8">
        <v>159.97999999999999</v>
      </c>
      <c r="GL51" s="7">
        <v>127.02</v>
      </c>
      <c r="GM51" s="7">
        <v>574.83399999999995</v>
      </c>
      <c r="GN51" s="7">
        <v>876.15499999999997</v>
      </c>
      <c r="GO51" s="7">
        <v>208.72800000000001</v>
      </c>
      <c r="GP51" s="7">
        <v>488.69900000000001</v>
      </c>
      <c r="GQ51" s="7">
        <v>282.524</v>
      </c>
      <c r="GR51" s="7">
        <v>128.167</v>
      </c>
      <c r="GS51" s="7">
        <v>145.82900000000001</v>
      </c>
      <c r="GT51" s="7">
        <v>136.232</v>
      </c>
      <c r="GU51" s="7">
        <v>125.357</v>
      </c>
      <c r="GV51" s="7">
        <v>158.11500000000001</v>
      </c>
      <c r="GW51" s="8">
        <v>78.703000000000003</v>
      </c>
      <c r="GX51" s="7">
        <v>232.57981799999999</v>
      </c>
      <c r="GY51" s="7">
        <v>331.22444200000001</v>
      </c>
      <c r="GZ51" s="7">
        <v>112.119264</v>
      </c>
      <c r="HA51" s="7">
        <v>929.48266999999998</v>
      </c>
      <c r="HB51" s="7">
        <v>318.99069700000001</v>
      </c>
      <c r="HC51" s="7">
        <v>138.72340299999999</v>
      </c>
      <c r="HD51" s="7">
        <v>336.84743300000002</v>
      </c>
      <c r="HE51" s="7">
        <v>188.89462</v>
      </c>
      <c r="HF51" s="7">
        <v>94.136087000000003</v>
      </c>
      <c r="HG51" s="7">
        <v>98.535526000000004</v>
      </c>
      <c r="HH51" s="7">
        <v>212.91998899999999</v>
      </c>
      <c r="HI51" s="8">
        <v>57.577278</v>
      </c>
      <c r="HJ51" s="7">
        <v>68.689459999999997</v>
      </c>
      <c r="HK51" s="7">
        <v>278.40622500000001</v>
      </c>
      <c r="HL51" s="7">
        <v>937.07528000000002</v>
      </c>
      <c r="HM51" s="7">
        <v>201.000034</v>
      </c>
      <c r="HN51" s="7">
        <v>552.203351</v>
      </c>
      <c r="HO51" s="7">
        <v>333.14496000000003</v>
      </c>
      <c r="HP51" s="7">
        <v>82.350447000000003</v>
      </c>
      <c r="HQ51" s="7">
        <v>80.411457999999996</v>
      </c>
      <c r="HR51" s="7">
        <v>1758.5277369999999</v>
      </c>
      <c r="HS51" s="7">
        <v>66.588998000000004</v>
      </c>
      <c r="HT51" s="7">
        <v>250.63062400000001</v>
      </c>
      <c r="HU51" s="8">
        <v>73.304834999999997</v>
      </c>
      <c r="HV51" s="7">
        <v>64.531599999999997</v>
      </c>
      <c r="HW51" s="7">
        <v>268.49348500000002</v>
      </c>
      <c r="HX51" s="7">
        <v>1456.5928180000001</v>
      </c>
      <c r="HY51" s="7">
        <v>253.64838700000001</v>
      </c>
      <c r="HZ51" s="7">
        <v>380.69555600000001</v>
      </c>
      <c r="IA51" s="7">
        <v>194.053935</v>
      </c>
      <c r="IB51" s="7">
        <v>474.040255</v>
      </c>
      <c r="IC51" s="7">
        <v>69.832898999999998</v>
      </c>
      <c r="ID51" s="7">
        <v>98.622054000000006</v>
      </c>
      <c r="IE51" s="7">
        <v>63.485567000000003</v>
      </c>
      <c r="IF51" s="7">
        <v>113.90930400000001</v>
      </c>
      <c r="IG51" s="8">
        <v>383.77495599999997</v>
      </c>
      <c r="IH51" s="7">
        <v>100.58212499999999</v>
      </c>
      <c r="II51" s="7">
        <v>265.57559300000003</v>
      </c>
      <c r="IJ51" s="7">
        <v>1158.4711139999999</v>
      </c>
      <c r="IK51" s="7">
        <v>181.46692300000001</v>
      </c>
      <c r="IL51" s="7">
        <v>369.032847</v>
      </c>
      <c r="IM51" s="7">
        <v>215.96884399999999</v>
      </c>
      <c r="IN51" s="7">
        <v>635.878963</v>
      </c>
      <c r="IO51" s="7">
        <v>75.029865999999998</v>
      </c>
      <c r="IP51" s="7">
        <v>186.86509899999999</v>
      </c>
      <c r="IQ51" s="7">
        <v>86.752773000000005</v>
      </c>
      <c r="IR51" s="7">
        <v>202.48988299999999</v>
      </c>
      <c r="IS51" s="8">
        <v>390.32298600000001</v>
      </c>
    </row>
    <row r="52" spans="1:253">
      <c r="A52" s="12" t="s">
        <v>70</v>
      </c>
      <c r="B52" s="13">
        <v>0</v>
      </c>
      <c r="C52" s="13">
        <v>0</v>
      </c>
      <c r="D52" s="13">
        <v>0</v>
      </c>
      <c r="E52" s="13">
        <v>0</v>
      </c>
      <c r="F52" s="13">
        <v>0</v>
      </c>
      <c r="G52" s="13">
        <v>0</v>
      </c>
      <c r="H52" s="13">
        <v>0</v>
      </c>
      <c r="I52" s="13">
        <v>0</v>
      </c>
      <c r="J52" s="13">
        <v>0</v>
      </c>
      <c r="K52" s="13">
        <v>0</v>
      </c>
      <c r="L52" s="13">
        <v>0</v>
      </c>
      <c r="M52" s="14">
        <v>0</v>
      </c>
      <c r="N52" s="13">
        <v>0</v>
      </c>
      <c r="O52" s="13">
        <v>0</v>
      </c>
      <c r="P52" s="13">
        <v>0</v>
      </c>
      <c r="Q52" s="13">
        <v>0</v>
      </c>
      <c r="R52" s="13">
        <v>0</v>
      </c>
      <c r="S52" s="13">
        <v>0</v>
      </c>
      <c r="T52" s="13">
        <v>0</v>
      </c>
      <c r="U52" s="13">
        <v>0</v>
      </c>
      <c r="V52" s="13">
        <v>0</v>
      </c>
      <c r="W52" s="13">
        <v>0</v>
      </c>
      <c r="X52" s="13">
        <v>0</v>
      </c>
      <c r="Y52" s="14">
        <v>0</v>
      </c>
      <c r="Z52" s="13">
        <v>0</v>
      </c>
      <c r="AA52" s="13">
        <v>0</v>
      </c>
      <c r="AB52" s="13">
        <v>0</v>
      </c>
      <c r="AC52" s="13">
        <v>0</v>
      </c>
      <c r="AD52" s="13">
        <v>0</v>
      </c>
      <c r="AE52" s="13">
        <v>0</v>
      </c>
      <c r="AF52" s="13">
        <v>0</v>
      </c>
      <c r="AG52" s="13">
        <v>0</v>
      </c>
      <c r="AH52" s="13">
        <v>0</v>
      </c>
      <c r="AI52" s="13">
        <v>0</v>
      </c>
      <c r="AJ52" s="13">
        <v>0</v>
      </c>
      <c r="AK52" s="14">
        <v>0</v>
      </c>
      <c r="AL52" s="13">
        <v>0</v>
      </c>
      <c r="AM52" s="13">
        <v>0</v>
      </c>
      <c r="AN52" s="13">
        <v>0</v>
      </c>
      <c r="AO52" s="13">
        <v>0</v>
      </c>
      <c r="AP52" s="13">
        <v>0</v>
      </c>
      <c r="AQ52" s="13">
        <v>0</v>
      </c>
      <c r="AR52" s="13">
        <v>0</v>
      </c>
      <c r="AS52" s="13">
        <v>0</v>
      </c>
      <c r="AT52" s="13">
        <v>0</v>
      </c>
      <c r="AU52" s="13">
        <v>0</v>
      </c>
      <c r="AV52" s="13">
        <v>0</v>
      </c>
      <c r="AW52" s="14">
        <v>0</v>
      </c>
      <c r="AX52" s="13">
        <v>0</v>
      </c>
      <c r="AY52" s="13">
        <v>0</v>
      </c>
      <c r="AZ52" s="13">
        <v>0</v>
      </c>
      <c r="BA52" s="13">
        <v>0</v>
      </c>
      <c r="BB52" s="13">
        <v>0</v>
      </c>
      <c r="BC52" s="13">
        <v>0</v>
      </c>
      <c r="BD52" s="13">
        <v>0</v>
      </c>
      <c r="BE52" s="13">
        <v>0</v>
      </c>
      <c r="BF52" s="13">
        <v>0</v>
      </c>
      <c r="BG52" s="13">
        <v>0</v>
      </c>
      <c r="BH52" s="13">
        <v>0</v>
      </c>
      <c r="BI52" s="14">
        <v>0</v>
      </c>
      <c r="BJ52" s="13">
        <v>0</v>
      </c>
      <c r="BK52" s="13">
        <v>0</v>
      </c>
      <c r="BL52" s="13">
        <v>0</v>
      </c>
      <c r="BM52" s="13">
        <v>0</v>
      </c>
      <c r="BN52" s="13">
        <v>0</v>
      </c>
      <c r="BO52" s="13">
        <v>0</v>
      </c>
      <c r="BP52" s="13">
        <v>0</v>
      </c>
      <c r="BQ52" s="13">
        <v>0</v>
      </c>
      <c r="BR52" s="13">
        <v>0</v>
      </c>
      <c r="BS52" s="13">
        <v>0</v>
      </c>
      <c r="BT52" s="13">
        <v>0</v>
      </c>
      <c r="BU52" s="14">
        <v>0</v>
      </c>
      <c r="BV52" s="13">
        <v>0</v>
      </c>
      <c r="BW52" s="13">
        <v>0</v>
      </c>
      <c r="BX52" s="13">
        <v>0</v>
      </c>
      <c r="BY52" s="13">
        <v>0</v>
      </c>
      <c r="BZ52" s="13">
        <v>0</v>
      </c>
      <c r="CA52" s="13">
        <v>0</v>
      </c>
      <c r="CB52" s="13">
        <v>0</v>
      </c>
      <c r="CC52" s="13">
        <v>0</v>
      </c>
      <c r="CD52" s="13">
        <v>0</v>
      </c>
      <c r="CE52" s="13">
        <v>0</v>
      </c>
      <c r="CF52" s="13">
        <v>0</v>
      </c>
      <c r="CG52" s="14">
        <v>0</v>
      </c>
      <c r="CH52" s="13">
        <v>0</v>
      </c>
      <c r="CI52" s="13">
        <v>0</v>
      </c>
      <c r="CJ52" s="13">
        <v>0</v>
      </c>
      <c r="CK52" s="13">
        <v>0</v>
      </c>
      <c r="CL52" s="13">
        <v>0</v>
      </c>
      <c r="CM52" s="13">
        <v>0</v>
      </c>
      <c r="CN52" s="13">
        <v>0</v>
      </c>
      <c r="CO52" s="13">
        <v>0</v>
      </c>
      <c r="CP52" s="13">
        <v>0</v>
      </c>
      <c r="CQ52" s="13">
        <v>0</v>
      </c>
      <c r="CR52" s="13">
        <v>0</v>
      </c>
      <c r="CS52" s="14">
        <v>0</v>
      </c>
      <c r="CT52" s="13">
        <v>0</v>
      </c>
      <c r="CU52" s="13">
        <v>0</v>
      </c>
      <c r="CV52" s="13">
        <v>0</v>
      </c>
      <c r="CW52" s="13">
        <v>0</v>
      </c>
      <c r="CX52" s="13">
        <v>0</v>
      </c>
      <c r="CY52" s="13">
        <v>0</v>
      </c>
      <c r="CZ52" s="13">
        <v>0</v>
      </c>
      <c r="DA52" s="13">
        <v>0</v>
      </c>
      <c r="DB52" s="13">
        <v>0</v>
      </c>
      <c r="DC52" s="13">
        <v>0</v>
      </c>
      <c r="DD52" s="13">
        <v>0</v>
      </c>
      <c r="DE52" s="14">
        <v>0</v>
      </c>
      <c r="DF52" s="13">
        <v>0</v>
      </c>
      <c r="DG52" s="13">
        <v>0</v>
      </c>
      <c r="DH52" s="13">
        <v>0</v>
      </c>
      <c r="DI52" s="13">
        <v>0</v>
      </c>
      <c r="DJ52" s="13">
        <v>0</v>
      </c>
      <c r="DK52" s="13">
        <v>0</v>
      </c>
      <c r="DL52" s="13">
        <v>0</v>
      </c>
      <c r="DM52" s="13">
        <v>0</v>
      </c>
      <c r="DN52" s="13">
        <v>0</v>
      </c>
      <c r="DO52" s="13">
        <v>0</v>
      </c>
      <c r="DP52" s="13">
        <v>0</v>
      </c>
      <c r="DQ52" s="14">
        <v>0</v>
      </c>
      <c r="DR52" s="13">
        <v>0</v>
      </c>
      <c r="DS52" s="13">
        <v>0</v>
      </c>
      <c r="DT52" s="13">
        <v>0</v>
      </c>
      <c r="DU52" s="13">
        <v>0</v>
      </c>
      <c r="DV52" s="13">
        <v>0</v>
      </c>
      <c r="DW52" s="13">
        <v>0</v>
      </c>
      <c r="DX52" s="13">
        <v>0</v>
      </c>
      <c r="DY52" s="13">
        <v>0</v>
      </c>
      <c r="DZ52" s="13">
        <v>0</v>
      </c>
      <c r="EA52" s="13">
        <v>0</v>
      </c>
      <c r="EB52" s="13">
        <v>0</v>
      </c>
      <c r="EC52" s="14">
        <v>0</v>
      </c>
      <c r="ED52" s="13">
        <v>0</v>
      </c>
      <c r="EE52" s="13">
        <v>0</v>
      </c>
      <c r="EF52" s="13">
        <v>0</v>
      </c>
      <c r="EG52" s="13">
        <v>0</v>
      </c>
      <c r="EH52" s="13">
        <v>0</v>
      </c>
      <c r="EI52" s="13">
        <v>0</v>
      </c>
      <c r="EJ52" s="13">
        <v>0</v>
      </c>
      <c r="EK52" s="13">
        <v>0</v>
      </c>
      <c r="EL52" s="13">
        <v>0</v>
      </c>
      <c r="EM52" s="13">
        <v>0</v>
      </c>
      <c r="EN52" s="13">
        <v>0</v>
      </c>
      <c r="EO52" s="14">
        <v>0</v>
      </c>
      <c r="EP52" s="13">
        <v>0</v>
      </c>
      <c r="EQ52" s="13">
        <v>0</v>
      </c>
      <c r="ER52" s="13">
        <v>0</v>
      </c>
      <c r="ES52" s="13">
        <v>0</v>
      </c>
      <c r="ET52" s="13">
        <v>0</v>
      </c>
      <c r="EU52" s="13">
        <v>0</v>
      </c>
      <c r="EV52" s="13">
        <v>0</v>
      </c>
      <c r="EW52" s="13">
        <v>0</v>
      </c>
      <c r="EX52" s="13">
        <v>0</v>
      </c>
      <c r="EY52" s="13">
        <v>0</v>
      </c>
      <c r="EZ52" s="13">
        <v>0</v>
      </c>
      <c r="FA52" s="14">
        <v>0</v>
      </c>
      <c r="FB52" s="13">
        <v>0</v>
      </c>
      <c r="FC52" s="13">
        <v>0</v>
      </c>
      <c r="FD52" s="13">
        <v>0</v>
      </c>
      <c r="FE52" s="13">
        <v>0</v>
      </c>
      <c r="FF52" s="13">
        <v>0</v>
      </c>
      <c r="FG52" s="13">
        <v>0</v>
      </c>
      <c r="FH52" s="13">
        <v>0</v>
      </c>
      <c r="FI52" s="13">
        <v>0</v>
      </c>
      <c r="FJ52" s="13">
        <v>0</v>
      </c>
      <c r="FK52" s="13">
        <v>0</v>
      </c>
      <c r="FL52" s="13">
        <v>0</v>
      </c>
      <c r="FM52" s="14">
        <v>0</v>
      </c>
      <c r="FN52" s="13">
        <v>0</v>
      </c>
      <c r="FO52" s="13">
        <v>0</v>
      </c>
      <c r="FP52" s="13">
        <v>25075</v>
      </c>
      <c r="FQ52" s="13">
        <v>0</v>
      </c>
      <c r="FR52" s="13">
        <v>0</v>
      </c>
      <c r="FS52" s="13">
        <v>0</v>
      </c>
      <c r="FT52" s="13">
        <v>0</v>
      </c>
      <c r="FU52" s="13">
        <v>0</v>
      </c>
      <c r="FV52" s="13">
        <v>0</v>
      </c>
      <c r="FW52" s="13">
        <v>0</v>
      </c>
      <c r="FX52" s="13">
        <v>0</v>
      </c>
      <c r="FY52" s="14">
        <v>0</v>
      </c>
      <c r="FZ52" s="13">
        <v>0</v>
      </c>
      <c r="GA52" s="13">
        <v>0</v>
      </c>
      <c r="GB52" s="13">
        <v>0</v>
      </c>
      <c r="GC52" s="13">
        <v>0</v>
      </c>
      <c r="GD52" s="13">
        <v>0</v>
      </c>
      <c r="GE52" s="13">
        <v>0</v>
      </c>
      <c r="GF52" s="13">
        <v>0</v>
      </c>
      <c r="GG52" s="13">
        <v>0</v>
      </c>
      <c r="GH52" s="13">
        <v>0</v>
      </c>
      <c r="GI52" s="13">
        <v>0</v>
      </c>
      <c r="GJ52" s="13">
        <v>0</v>
      </c>
      <c r="GK52" s="14">
        <v>0</v>
      </c>
      <c r="GL52" s="13">
        <v>0</v>
      </c>
      <c r="GM52" s="13">
        <v>0</v>
      </c>
      <c r="GN52" s="13">
        <v>0</v>
      </c>
      <c r="GO52" s="13">
        <v>0</v>
      </c>
      <c r="GP52" s="13">
        <v>0</v>
      </c>
      <c r="GQ52" s="13">
        <v>0</v>
      </c>
      <c r="GR52" s="13">
        <v>0</v>
      </c>
      <c r="GS52" s="13">
        <v>0</v>
      </c>
      <c r="GT52" s="13">
        <v>0</v>
      </c>
      <c r="GU52" s="13">
        <v>0</v>
      </c>
      <c r="GV52" s="13">
        <v>0</v>
      </c>
      <c r="GW52" s="14">
        <v>0</v>
      </c>
      <c r="GX52" s="13">
        <v>0</v>
      </c>
      <c r="GY52" s="13">
        <v>0</v>
      </c>
      <c r="GZ52" s="13">
        <v>0</v>
      </c>
      <c r="HA52" s="13">
        <v>0</v>
      </c>
      <c r="HB52" s="13">
        <v>0</v>
      </c>
      <c r="HC52" s="13">
        <v>0</v>
      </c>
      <c r="HD52" s="13">
        <v>0</v>
      </c>
      <c r="HE52" s="13">
        <v>0</v>
      </c>
      <c r="HF52" s="13">
        <v>0</v>
      </c>
      <c r="HG52" s="13">
        <v>0</v>
      </c>
      <c r="HH52" s="13">
        <v>0</v>
      </c>
      <c r="HI52" s="14">
        <v>0</v>
      </c>
      <c r="HJ52" s="13">
        <v>0</v>
      </c>
      <c r="HK52" s="13">
        <v>0</v>
      </c>
      <c r="HL52" s="13">
        <v>0</v>
      </c>
      <c r="HM52" s="13">
        <v>0</v>
      </c>
      <c r="HN52" s="13">
        <v>0</v>
      </c>
      <c r="HO52" s="13">
        <v>0</v>
      </c>
      <c r="HP52" s="13">
        <v>0</v>
      </c>
      <c r="HQ52" s="13">
        <v>0</v>
      </c>
      <c r="HR52" s="13">
        <v>0</v>
      </c>
      <c r="HS52" s="13">
        <v>0</v>
      </c>
      <c r="HT52" s="13">
        <v>0</v>
      </c>
      <c r="HU52" s="14">
        <v>0</v>
      </c>
      <c r="HV52" s="13">
        <v>0</v>
      </c>
      <c r="HW52" s="13">
        <v>0</v>
      </c>
      <c r="HX52" s="13">
        <v>0</v>
      </c>
      <c r="HY52" s="13">
        <v>0</v>
      </c>
      <c r="HZ52" s="13">
        <v>0</v>
      </c>
      <c r="IA52" s="13">
        <v>0</v>
      </c>
      <c r="IB52" s="13">
        <v>0</v>
      </c>
      <c r="IC52" s="13">
        <v>0</v>
      </c>
      <c r="ID52" s="13">
        <v>0</v>
      </c>
      <c r="IE52" s="13">
        <v>0</v>
      </c>
      <c r="IF52" s="13">
        <v>0</v>
      </c>
      <c r="IG52" s="14">
        <v>0</v>
      </c>
      <c r="IH52" s="13">
        <v>0</v>
      </c>
      <c r="II52" s="13">
        <v>0</v>
      </c>
      <c r="IJ52" s="13">
        <v>0</v>
      </c>
      <c r="IK52" s="13">
        <v>0</v>
      </c>
      <c r="IL52" s="13">
        <v>0</v>
      </c>
      <c r="IM52" s="13">
        <v>0</v>
      </c>
      <c r="IN52" s="13">
        <v>0</v>
      </c>
      <c r="IO52" s="13">
        <v>0</v>
      </c>
      <c r="IP52" s="13">
        <v>0</v>
      </c>
      <c r="IQ52" s="13">
        <v>0</v>
      </c>
      <c r="IR52" s="13">
        <v>0</v>
      </c>
      <c r="IS52" s="14">
        <v>0</v>
      </c>
    </row>
    <row r="53" spans="1:253">
      <c r="A53" s="6" t="s">
        <v>71</v>
      </c>
      <c r="B53" s="7">
        <v>0</v>
      </c>
      <c r="C53" s="7">
        <v>0</v>
      </c>
      <c r="D53" s="7">
        <v>0</v>
      </c>
      <c r="E53" s="7">
        <v>0</v>
      </c>
      <c r="F53" s="7">
        <v>0</v>
      </c>
      <c r="G53" s="7">
        <v>0</v>
      </c>
      <c r="H53" s="7">
        <v>0</v>
      </c>
      <c r="I53" s="7">
        <v>0</v>
      </c>
      <c r="J53" s="7">
        <v>0</v>
      </c>
      <c r="K53" s="7">
        <v>0</v>
      </c>
      <c r="L53" s="7">
        <v>0</v>
      </c>
      <c r="M53" s="8">
        <v>0</v>
      </c>
      <c r="N53" s="7">
        <v>0</v>
      </c>
      <c r="O53" s="7">
        <v>0</v>
      </c>
      <c r="P53" s="7">
        <v>0</v>
      </c>
      <c r="Q53" s="7">
        <v>0</v>
      </c>
      <c r="R53" s="7">
        <v>0</v>
      </c>
      <c r="S53" s="7">
        <v>0</v>
      </c>
      <c r="T53" s="7">
        <v>0</v>
      </c>
      <c r="U53" s="7">
        <v>0</v>
      </c>
      <c r="V53" s="7">
        <v>0</v>
      </c>
      <c r="W53" s="7">
        <v>0</v>
      </c>
      <c r="X53" s="7">
        <v>0</v>
      </c>
      <c r="Y53" s="8">
        <v>0</v>
      </c>
      <c r="Z53" s="7">
        <v>0</v>
      </c>
      <c r="AA53" s="7">
        <v>0</v>
      </c>
      <c r="AB53" s="7">
        <v>0</v>
      </c>
      <c r="AC53" s="7">
        <v>0</v>
      </c>
      <c r="AD53" s="7">
        <v>0</v>
      </c>
      <c r="AE53" s="7">
        <v>0</v>
      </c>
      <c r="AF53" s="7">
        <v>0</v>
      </c>
      <c r="AG53" s="7">
        <v>0</v>
      </c>
      <c r="AH53" s="7">
        <v>0</v>
      </c>
      <c r="AI53" s="7">
        <v>0</v>
      </c>
      <c r="AJ53" s="7">
        <v>0</v>
      </c>
      <c r="AK53" s="8">
        <v>0</v>
      </c>
      <c r="AL53" s="7">
        <v>0</v>
      </c>
      <c r="AM53" s="7">
        <v>0</v>
      </c>
      <c r="AN53" s="7">
        <v>0</v>
      </c>
      <c r="AO53" s="7">
        <v>0</v>
      </c>
      <c r="AP53" s="7">
        <v>0</v>
      </c>
      <c r="AQ53" s="7">
        <v>0</v>
      </c>
      <c r="AR53" s="7">
        <v>0</v>
      </c>
      <c r="AS53" s="7">
        <v>0</v>
      </c>
      <c r="AT53" s="7">
        <v>0</v>
      </c>
      <c r="AU53" s="7">
        <v>0</v>
      </c>
      <c r="AV53" s="7">
        <v>0</v>
      </c>
      <c r="AW53" s="8">
        <v>0</v>
      </c>
      <c r="AX53" s="7">
        <v>0</v>
      </c>
      <c r="AY53" s="7">
        <v>0</v>
      </c>
      <c r="AZ53" s="7">
        <v>0</v>
      </c>
      <c r="BA53" s="7">
        <v>0</v>
      </c>
      <c r="BB53" s="7">
        <v>0</v>
      </c>
      <c r="BC53" s="7">
        <v>0</v>
      </c>
      <c r="BD53" s="7">
        <v>0</v>
      </c>
      <c r="BE53" s="7">
        <v>0</v>
      </c>
      <c r="BF53" s="7">
        <v>0</v>
      </c>
      <c r="BG53" s="7">
        <v>0</v>
      </c>
      <c r="BH53" s="7">
        <v>0</v>
      </c>
      <c r="BI53" s="8">
        <v>0</v>
      </c>
      <c r="BJ53" s="7">
        <v>0</v>
      </c>
      <c r="BK53" s="7">
        <v>0</v>
      </c>
      <c r="BL53" s="7">
        <v>0</v>
      </c>
      <c r="BM53" s="7">
        <v>0</v>
      </c>
      <c r="BN53" s="7">
        <v>0</v>
      </c>
      <c r="BO53" s="7">
        <v>0</v>
      </c>
      <c r="BP53" s="7">
        <v>0</v>
      </c>
      <c r="BQ53" s="7">
        <v>0</v>
      </c>
      <c r="BR53" s="7">
        <v>0</v>
      </c>
      <c r="BS53" s="7">
        <v>0</v>
      </c>
      <c r="BT53" s="7">
        <v>0</v>
      </c>
      <c r="BU53" s="8">
        <v>0</v>
      </c>
      <c r="BV53" s="7">
        <v>0</v>
      </c>
      <c r="BW53" s="7">
        <v>0</v>
      </c>
      <c r="BX53" s="7">
        <v>0</v>
      </c>
      <c r="BY53" s="7">
        <v>0</v>
      </c>
      <c r="BZ53" s="7">
        <v>0</v>
      </c>
      <c r="CA53" s="7">
        <v>0</v>
      </c>
      <c r="CB53" s="7">
        <v>0</v>
      </c>
      <c r="CC53" s="7">
        <v>0</v>
      </c>
      <c r="CD53" s="7">
        <v>0</v>
      </c>
      <c r="CE53" s="7">
        <v>0</v>
      </c>
      <c r="CF53" s="7">
        <v>0</v>
      </c>
      <c r="CG53" s="8">
        <v>0</v>
      </c>
      <c r="CH53" s="7">
        <v>0</v>
      </c>
      <c r="CI53" s="7">
        <v>0</v>
      </c>
      <c r="CJ53" s="7">
        <v>0</v>
      </c>
      <c r="CK53" s="7">
        <v>0</v>
      </c>
      <c r="CL53" s="7">
        <v>0</v>
      </c>
      <c r="CM53" s="7">
        <v>0</v>
      </c>
      <c r="CN53" s="7">
        <v>0</v>
      </c>
      <c r="CO53" s="7">
        <v>0</v>
      </c>
      <c r="CP53" s="7">
        <v>0</v>
      </c>
      <c r="CQ53" s="7">
        <v>0</v>
      </c>
      <c r="CR53" s="7">
        <v>0</v>
      </c>
      <c r="CS53" s="8">
        <v>0</v>
      </c>
      <c r="CT53" s="7">
        <v>0</v>
      </c>
      <c r="CU53" s="7">
        <v>0</v>
      </c>
      <c r="CV53" s="7">
        <v>0</v>
      </c>
      <c r="CW53" s="7">
        <v>0</v>
      </c>
      <c r="CX53" s="7">
        <v>0</v>
      </c>
      <c r="CY53" s="7">
        <v>0</v>
      </c>
      <c r="CZ53" s="7">
        <v>0</v>
      </c>
      <c r="DA53" s="7">
        <v>0</v>
      </c>
      <c r="DB53" s="7">
        <v>0</v>
      </c>
      <c r="DC53" s="7">
        <v>0</v>
      </c>
      <c r="DD53" s="7">
        <v>0</v>
      </c>
      <c r="DE53" s="8">
        <v>0</v>
      </c>
      <c r="DF53" s="7">
        <v>0</v>
      </c>
      <c r="DG53" s="7">
        <v>0</v>
      </c>
      <c r="DH53" s="7">
        <v>0</v>
      </c>
      <c r="DI53" s="7">
        <v>0</v>
      </c>
      <c r="DJ53" s="7">
        <v>0</v>
      </c>
      <c r="DK53" s="7">
        <v>0</v>
      </c>
      <c r="DL53" s="7">
        <v>0</v>
      </c>
      <c r="DM53" s="7">
        <v>0</v>
      </c>
      <c r="DN53" s="7">
        <v>0</v>
      </c>
      <c r="DO53" s="7">
        <v>0</v>
      </c>
      <c r="DP53" s="7">
        <v>0</v>
      </c>
      <c r="DQ53" s="8">
        <v>0</v>
      </c>
      <c r="DR53" s="7">
        <v>0</v>
      </c>
      <c r="DS53" s="7">
        <v>0</v>
      </c>
      <c r="DT53" s="7">
        <v>0</v>
      </c>
      <c r="DU53" s="7">
        <v>0</v>
      </c>
      <c r="DV53" s="7">
        <v>0</v>
      </c>
      <c r="DW53" s="7">
        <v>0</v>
      </c>
      <c r="DX53" s="7">
        <v>0</v>
      </c>
      <c r="DY53" s="7">
        <v>0</v>
      </c>
      <c r="DZ53" s="7">
        <v>0</v>
      </c>
      <c r="EA53" s="7">
        <v>0</v>
      </c>
      <c r="EB53" s="7">
        <v>0</v>
      </c>
      <c r="EC53" s="8">
        <v>0</v>
      </c>
      <c r="ED53" s="7">
        <v>0</v>
      </c>
      <c r="EE53" s="7">
        <v>0</v>
      </c>
      <c r="EF53" s="7">
        <v>0</v>
      </c>
      <c r="EG53" s="7">
        <v>0</v>
      </c>
      <c r="EH53" s="7">
        <v>0</v>
      </c>
      <c r="EI53" s="7">
        <v>0</v>
      </c>
      <c r="EJ53" s="7">
        <v>0</v>
      </c>
      <c r="EK53" s="7">
        <v>0</v>
      </c>
      <c r="EL53" s="7">
        <v>0</v>
      </c>
      <c r="EM53" s="7">
        <v>0</v>
      </c>
      <c r="EN53" s="7">
        <v>0</v>
      </c>
      <c r="EO53" s="8">
        <v>0</v>
      </c>
      <c r="EP53" s="7">
        <v>0</v>
      </c>
      <c r="EQ53" s="7">
        <v>0</v>
      </c>
      <c r="ER53" s="7">
        <v>0</v>
      </c>
      <c r="ES53" s="7">
        <v>0</v>
      </c>
      <c r="ET53" s="7">
        <v>0</v>
      </c>
      <c r="EU53" s="7">
        <v>0</v>
      </c>
      <c r="EV53" s="7">
        <v>0</v>
      </c>
      <c r="EW53" s="7">
        <v>0</v>
      </c>
      <c r="EX53" s="7">
        <v>0</v>
      </c>
      <c r="EY53" s="7">
        <v>0</v>
      </c>
      <c r="EZ53" s="7">
        <v>0</v>
      </c>
      <c r="FA53" s="8">
        <v>0</v>
      </c>
      <c r="FB53" s="7">
        <v>0</v>
      </c>
      <c r="FC53" s="7">
        <v>0</v>
      </c>
      <c r="FD53" s="7">
        <v>0</v>
      </c>
      <c r="FE53" s="7">
        <v>0</v>
      </c>
      <c r="FF53" s="7">
        <v>0</v>
      </c>
      <c r="FG53" s="7">
        <v>0</v>
      </c>
      <c r="FH53" s="7">
        <v>0</v>
      </c>
      <c r="FI53" s="7">
        <v>0</v>
      </c>
      <c r="FJ53" s="7">
        <v>0</v>
      </c>
      <c r="FK53" s="7">
        <v>0</v>
      </c>
      <c r="FL53" s="7">
        <v>0</v>
      </c>
      <c r="FM53" s="8">
        <v>0</v>
      </c>
      <c r="FN53" s="7">
        <v>0</v>
      </c>
      <c r="FO53" s="7">
        <v>0</v>
      </c>
      <c r="FP53" s="7">
        <v>0</v>
      </c>
      <c r="FQ53" s="7">
        <v>0</v>
      </c>
      <c r="FR53" s="7">
        <v>0</v>
      </c>
      <c r="FS53" s="7">
        <v>0</v>
      </c>
      <c r="FT53" s="7">
        <v>0</v>
      </c>
      <c r="FU53" s="7">
        <v>0</v>
      </c>
      <c r="FV53" s="7">
        <v>0</v>
      </c>
      <c r="FW53" s="7">
        <v>0</v>
      </c>
      <c r="FX53" s="7">
        <v>0</v>
      </c>
      <c r="FY53" s="8">
        <v>0</v>
      </c>
      <c r="FZ53" s="7">
        <v>0</v>
      </c>
      <c r="GA53" s="7">
        <v>0</v>
      </c>
      <c r="GB53" s="7">
        <v>0</v>
      </c>
      <c r="GC53" s="7">
        <v>0</v>
      </c>
      <c r="GD53" s="7">
        <v>0</v>
      </c>
      <c r="GE53" s="7">
        <v>0</v>
      </c>
      <c r="GF53" s="7">
        <v>0</v>
      </c>
      <c r="GG53" s="7">
        <v>0</v>
      </c>
      <c r="GH53" s="7">
        <v>0</v>
      </c>
      <c r="GI53" s="7">
        <v>0</v>
      </c>
      <c r="GJ53" s="7">
        <v>0</v>
      </c>
      <c r="GK53" s="8">
        <v>0</v>
      </c>
      <c r="GL53" s="7">
        <v>0</v>
      </c>
      <c r="GM53" s="7">
        <v>0</v>
      </c>
      <c r="GN53" s="7">
        <v>0</v>
      </c>
      <c r="GO53" s="7">
        <v>0</v>
      </c>
      <c r="GP53" s="7">
        <v>0</v>
      </c>
      <c r="GQ53" s="7">
        <v>0</v>
      </c>
      <c r="GR53" s="7">
        <v>0</v>
      </c>
      <c r="GS53" s="7">
        <v>0</v>
      </c>
      <c r="GT53" s="7">
        <v>0</v>
      </c>
      <c r="GU53" s="7">
        <v>0</v>
      </c>
      <c r="GV53" s="7">
        <v>0</v>
      </c>
      <c r="GW53" s="8">
        <v>0</v>
      </c>
      <c r="GX53" s="7">
        <v>0</v>
      </c>
      <c r="GY53" s="7">
        <v>0</v>
      </c>
      <c r="GZ53" s="7">
        <v>0</v>
      </c>
      <c r="HA53" s="7">
        <v>0</v>
      </c>
      <c r="HB53" s="7">
        <v>0</v>
      </c>
      <c r="HC53" s="7">
        <v>0</v>
      </c>
      <c r="HD53" s="7">
        <v>0</v>
      </c>
      <c r="HE53" s="7">
        <v>0</v>
      </c>
      <c r="HF53" s="7">
        <v>0</v>
      </c>
      <c r="HG53" s="7">
        <v>0</v>
      </c>
      <c r="HH53" s="7">
        <v>0</v>
      </c>
      <c r="HI53" s="8">
        <v>36950.746239529995</v>
      </c>
      <c r="HJ53" s="7">
        <v>0</v>
      </c>
      <c r="HK53" s="7">
        <v>0</v>
      </c>
      <c r="HL53" s="7">
        <v>0</v>
      </c>
      <c r="HM53" s="7">
        <v>0</v>
      </c>
      <c r="HN53" s="7">
        <v>0</v>
      </c>
      <c r="HO53" s="7">
        <v>0</v>
      </c>
      <c r="HP53" s="7">
        <v>0</v>
      </c>
      <c r="HQ53" s="7">
        <v>0</v>
      </c>
      <c r="HR53" s="7">
        <v>0</v>
      </c>
      <c r="HS53" s="7">
        <v>0</v>
      </c>
      <c r="HT53" s="7">
        <v>0</v>
      </c>
      <c r="HU53" s="8">
        <v>0</v>
      </c>
      <c r="HV53" s="7">
        <v>0</v>
      </c>
      <c r="HW53" s="7">
        <v>0</v>
      </c>
      <c r="HX53" s="7">
        <v>0</v>
      </c>
      <c r="HY53" s="7">
        <v>0</v>
      </c>
      <c r="HZ53" s="7">
        <v>0</v>
      </c>
      <c r="IA53" s="7">
        <v>0</v>
      </c>
      <c r="IB53" s="7">
        <v>0</v>
      </c>
      <c r="IC53" s="7">
        <v>0</v>
      </c>
      <c r="ID53" s="7">
        <v>0</v>
      </c>
      <c r="IE53" s="7">
        <v>0</v>
      </c>
      <c r="IF53" s="7">
        <v>0</v>
      </c>
      <c r="IG53" s="8">
        <v>0</v>
      </c>
      <c r="IH53" s="7">
        <v>0</v>
      </c>
      <c r="II53" s="7">
        <v>0</v>
      </c>
      <c r="IJ53" s="7">
        <v>0</v>
      </c>
      <c r="IK53" s="7">
        <v>0</v>
      </c>
      <c r="IL53" s="7">
        <v>0</v>
      </c>
      <c r="IM53" s="7">
        <v>0</v>
      </c>
      <c r="IN53" s="7">
        <v>0</v>
      </c>
      <c r="IO53" s="7">
        <v>0</v>
      </c>
      <c r="IP53" s="7">
        <v>0</v>
      </c>
      <c r="IQ53" s="7">
        <v>0</v>
      </c>
      <c r="IR53" s="7">
        <v>0</v>
      </c>
      <c r="IS53" s="8">
        <v>0</v>
      </c>
    </row>
    <row r="54" spans="1:253">
      <c r="A54" s="12" t="s">
        <v>72</v>
      </c>
      <c r="B54" s="13">
        <v>0</v>
      </c>
      <c r="C54" s="13">
        <v>0</v>
      </c>
      <c r="D54" s="13">
        <v>0</v>
      </c>
      <c r="E54" s="13">
        <v>0</v>
      </c>
      <c r="F54" s="13">
        <v>0</v>
      </c>
      <c r="G54" s="13">
        <v>0</v>
      </c>
      <c r="H54" s="13">
        <v>0</v>
      </c>
      <c r="I54" s="13">
        <v>0</v>
      </c>
      <c r="J54" s="13">
        <v>0</v>
      </c>
      <c r="K54" s="13">
        <v>0</v>
      </c>
      <c r="L54" s="13">
        <v>0</v>
      </c>
      <c r="M54" s="14">
        <v>0</v>
      </c>
      <c r="N54" s="13">
        <v>0</v>
      </c>
      <c r="O54" s="13">
        <v>0</v>
      </c>
      <c r="P54" s="13">
        <v>0</v>
      </c>
      <c r="Q54" s="13">
        <v>0</v>
      </c>
      <c r="R54" s="13">
        <v>0</v>
      </c>
      <c r="S54" s="13">
        <v>0</v>
      </c>
      <c r="T54" s="13">
        <v>0</v>
      </c>
      <c r="U54" s="13">
        <v>0</v>
      </c>
      <c r="V54" s="13">
        <v>0</v>
      </c>
      <c r="W54" s="13">
        <v>0</v>
      </c>
      <c r="X54" s="13">
        <v>0</v>
      </c>
      <c r="Y54" s="14">
        <v>0</v>
      </c>
      <c r="Z54" s="13">
        <v>0</v>
      </c>
      <c r="AA54" s="13">
        <v>0</v>
      </c>
      <c r="AB54" s="13">
        <v>0</v>
      </c>
      <c r="AC54" s="13">
        <v>0</v>
      </c>
      <c r="AD54" s="13">
        <v>0</v>
      </c>
      <c r="AE54" s="13">
        <v>0</v>
      </c>
      <c r="AF54" s="13">
        <v>0</v>
      </c>
      <c r="AG54" s="13">
        <v>0</v>
      </c>
      <c r="AH54" s="13">
        <v>0</v>
      </c>
      <c r="AI54" s="13">
        <v>0</v>
      </c>
      <c r="AJ54" s="13">
        <v>0</v>
      </c>
      <c r="AK54" s="14">
        <v>0</v>
      </c>
      <c r="AL54" s="13">
        <v>0</v>
      </c>
      <c r="AM54" s="13">
        <v>0</v>
      </c>
      <c r="AN54" s="13">
        <v>0</v>
      </c>
      <c r="AO54" s="13">
        <v>0</v>
      </c>
      <c r="AP54" s="13">
        <v>0</v>
      </c>
      <c r="AQ54" s="13">
        <v>0</v>
      </c>
      <c r="AR54" s="13">
        <v>0</v>
      </c>
      <c r="AS54" s="13">
        <v>0</v>
      </c>
      <c r="AT54" s="13">
        <v>0</v>
      </c>
      <c r="AU54" s="13">
        <v>0</v>
      </c>
      <c r="AV54" s="13">
        <v>0</v>
      </c>
      <c r="AW54" s="14">
        <v>0</v>
      </c>
      <c r="AX54" s="13">
        <v>0</v>
      </c>
      <c r="AY54" s="13">
        <v>0</v>
      </c>
      <c r="AZ54" s="13">
        <v>0</v>
      </c>
      <c r="BA54" s="13">
        <v>0</v>
      </c>
      <c r="BB54" s="13">
        <v>0</v>
      </c>
      <c r="BC54" s="13">
        <v>0</v>
      </c>
      <c r="BD54" s="13">
        <v>0</v>
      </c>
      <c r="BE54" s="13">
        <v>0</v>
      </c>
      <c r="BF54" s="13">
        <v>0</v>
      </c>
      <c r="BG54" s="13">
        <v>0</v>
      </c>
      <c r="BH54" s="13">
        <v>0</v>
      </c>
      <c r="BI54" s="14">
        <v>0</v>
      </c>
      <c r="BJ54" s="13">
        <v>0</v>
      </c>
      <c r="BK54" s="13">
        <v>0</v>
      </c>
      <c r="BL54" s="13">
        <v>0</v>
      </c>
      <c r="BM54" s="13">
        <v>0</v>
      </c>
      <c r="BN54" s="13">
        <v>0</v>
      </c>
      <c r="BO54" s="13">
        <v>0</v>
      </c>
      <c r="BP54" s="13">
        <v>0</v>
      </c>
      <c r="BQ54" s="13">
        <v>0</v>
      </c>
      <c r="BR54" s="13">
        <v>0</v>
      </c>
      <c r="BS54" s="13">
        <v>0</v>
      </c>
      <c r="BT54" s="13">
        <v>0</v>
      </c>
      <c r="BU54" s="14">
        <v>0</v>
      </c>
      <c r="BV54" s="13">
        <v>0</v>
      </c>
      <c r="BW54" s="13">
        <v>0</v>
      </c>
      <c r="BX54" s="13">
        <v>0</v>
      </c>
      <c r="BY54" s="13">
        <v>0</v>
      </c>
      <c r="BZ54" s="13">
        <v>0</v>
      </c>
      <c r="CA54" s="13">
        <v>0</v>
      </c>
      <c r="CB54" s="13">
        <v>0</v>
      </c>
      <c r="CC54" s="13">
        <v>0</v>
      </c>
      <c r="CD54" s="13">
        <v>0</v>
      </c>
      <c r="CE54" s="13">
        <v>0</v>
      </c>
      <c r="CF54" s="13">
        <v>0</v>
      </c>
      <c r="CG54" s="14">
        <v>0</v>
      </c>
      <c r="CH54" s="13">
        <v>0</v>
      </c>
      <c r="CI54" s="13">
        <v>0</v>
      </c>
      <c r="CJ54" s="13">
        <v>0</v>
      </c>
      <c r="CK54" s="13">
        <v>0</v>
      </c>
      <c r="CL54" s="13">
        <v>0</v>
      </c>
      <c r="CM54" s="13">
        <v>0</v>
      </c>
      <c r="CN54" s="13">
        <v>0</v>
      </c>
      <c r="CO54" s="13">
        <v>0</v>
      </c>
      <c r="CP54" s="13">
        <v>0</v>
      </c>
      <c r="CQ54" s="13">
        <v>0</v>
      </c>
      <c r="CR54" s="13">
        <v>0</v>
      </c>
      <c r="CS54" s="14">
        <v>0</v>
      </c>
      <c r="CT54" s="13">
        <v>0</v>
      </c>
      <c r="CU54" s="13">
        <v>0</v>
      </c>
      <c r="CV54" s="13">
        <v>0</v>
      </c>
      <c r="CW54" s="13">
        <v>0</v>
      </c>
      <c r="CX54" s="13">
        <v>0</v>
      </c>
      <c r="CY54" s="13">
        <v>0</v>
      </c>
      <c r="CZ54" s="13">
        <v>0</v>
      </c>
      <c r="DA54" s="13">
        <v>0</v>
      </c>
      <c r="DB54" s="13">
        <v>0</v>
      </c>
      <c r="DC54" s="13">
        <v>0</v>
      </c>
      <c r="DD54" s="13">
        <v>0</v>
      </c>
      <c r="DE54" s="14">
        <v>0</v>
      </c>
      <c r="DF54" s="13">
        <v>0</v>
      </c>
      <c r="DG54" s="13">
        <v>0</v>
      </c>
      <c r="DH54" s="13">
        <v>0</v>
      </c>
      <c r="DI54" s="13">
        <v>0</v>
      </c>
      <c r="DJ54" s="13">
        <v>0</v>
      </c>
      <c r="DK54" s="13">
        <v>0</v>
      </c>
      <c r="DL54" s="13">
        <v>0</v>
      </c>
      <c r="DM54" s="13">
        <v>0</v>
      </c>
      <c r="DN54" s="13">
        <v>0</v>
      </c>
      <c r="DO54" s="13">
        <v>0</v>
      </c>
      <c r="DP54" s="13">
        <v>0</v>
      </c>
      <c r="DQ54" s="14">
        <v>0</v>
      </c>
      <c r="DR54" s="13">
        <v>0</v>
      </c>
      <c r="DS54" s="13">
        <v>0</v>
      </c>
      <c r="DT54" s="13">
        <v>0</v>
      </c>
      <c r="DU54" s="13">
        <v>0</v>
      </c>
      <c r="DV54" s="13">
        <v>0</v>
      </c>
      <c r="DW54" s="13">
        <v>0</v>
      </c>
      <c r="DX54" s="13">
        <v>0</v>
      </c>
      <c r="DY54" s="13">
        <v>0</v>
      </c>
      <c r="DZ54" s="13">
        <v>0</v>
      </c>
      <c r="EA54" s="13">
        <v>0</v>
      </c>
      <c r="EB54" s="13">
        <v>0</v>
      </c>
      <c r="EC54" s="14">
        <v>0</v>
      </c>
      <c r="ED54" s="13">
        <v>0</v>
      </c>
      <c r="EE54" s="13">
        <v>0</v>
      </c>
      <c r="EF54" s="13">
        <v>0</v>
      </c>
      <c r="EG54" s="13">
        <v>0</v>
      </c>
      <c r="EH54" s="13">
        <v>0</v>
      </c>
      <c r="EI54" s="13">
        <v>0</v>
      </c>
      <c r="EJ54" s="13">
        <v>0</v>
      </c>
      <c r="EK54" s="13">
        <v>0</v>
      </c>
      <c r="EL54" s="13">
        <v>0</v>
      </c>
      <c r="EM54" s="13">
        <v>0</v>
      </c>
      <c r="EN54" s="13">
        <v>0</v>
      </c>
      <c r="EO54" s="14">
        <v>0</v>
      </c>
      <c r="EP54" s="13">
        <v>0</v>
      </c>
      <c r="EQ54" s="13">
        <v>0</v>
      </c>
      <c r="ER54" s="13">
        <v>855.62800000000004</v>
      </c>
      <c r="ES54" s="13">
        <v>209.126</v>
      </c>
      <c r="ET54" s="13">
        <v>0</v>
      </c>
      <c r="EU54" s="13">
        <v>0</v>
      </c>
      <c r="EV54" s="13">
        <v>0</v>
      </c>
      <c r="EW54" s="13">
        <v>0</v>
      </c>
      <c r="EX54" s="13">
        <v>0</v>
      </c>
      <c r="EY54" s="13">
        <v>0</v>
      </c>
      <c r="EZ54" s="13">
        <v>0</v>
      </c>
      <c r="FA54" s="14">
        <v>0</v>
      </c>
      <c r="FB54" s="13">
        <v>0</v>
      </c>
      <c r="FC54" s="13">
        <v>0</v>
      </c>
      <c r="FD54" s="13">
        <v>0</v>
      </c>
      <c r="FE54" s="13">
        <v>0</v>
      </c>
      <c r="FF54" s="13">
        <v>0</v>
      </c>
      <c r="FG54" s="13">
        <v>0</v>
      </c>
      <c r="FH54" s="13">
        <v>0</v>
      </c>
      <c r="FI54" s="13">
        <v>0</v>
      </c>
      <c r="FJ54" s="13">
        <v>0</v>
      </c>
      <c r="FK54" s="13">
        <v>0</v>
      </c>
      <c r="FL54" s="13">
        <v>0</v>
      </c>
      <c r="FM54" s="14">
        <v>0</v>
      </c>
      <c r="FN54" s="13">
        <v>0</v>
      </c>
      <c r="FO54" s="13">
        <v>0</v>
      </c>
      <c r="FP54" s="13">
        <v>0</v>
      </c>
      <c r="FQ54" s="13">
        <v>0</v>
      </c>
      <c r="FR54" s="13">
        <v>0</v>
      </c>
      <c r="FS54" s="13">
        <v>0</v>
      </c>
      <c r="FT54" s="13">
        <v>0</v>
      </c>
      <c r="FU54" s="13">
        <v>0</v>
      </c>
      <c r="FV54" s="13">
        <v>6000</v>
      </c>
      <c r="FW54" s="13">
        <v>0</v>
      </c>
      <c r="FX54" s="13">
        <v>0</v>
      </c>
      <c r="FY54" s="14">
        <v>0</v>
      </c>
      <c r="FZ54" s="13">
        <v>0</v>
      </c>
      <c r="GA54" s="13">
        <v>1086.7539999999999</v>
      </c>
      <c r="GB54" s="13">
        <v>0</v>
      </c>
      <c r="GC54" s="13">
        <v>0</v>
      </c>
      <c r="GD54" s="13">
        <v>0</v>
      </c>
      <c r="GE54" s="13">
        <v>0</v>
      </c>
      <c r="GF54" s="13">
        <v>0</v>
      </c>
      <c r="GG54" s="13">
        <v>397.49</v>
      </c>
      <c r="GH54" s="13">
        <v>0</v>
      </c>
      <c r="GI54" s="13">
        <v>0</v>
      </c>
      <c r="GJ54" s="13">
        <v>0</v>
      </c>
      <c r="GK54" s="14">
        <v>0</v>
      </c>
      <c r="GL54" s="13">
        <v>0</v>
      </c>
      <c r="GM54" s="13">
        <v>0</v>
      </c>
      <c r="GN54" s="13">
        <v>0</v>
      </c>
      <c r="GO54" s="13">
        <v>0</v>
      </c>
      <c r="GP54" s="13">
        <v>0</v>
      </c>
      <c r="GQ54" s="13">
        <v>0</v>
      </c>
      <c r="GR54" s="13">
        <v>0</v>
      </c>
      <c r="GS54" s="13">
        <v>0</v>
      </c>
      <c r="GT54" s="13">
        <v>0</v>
      </c>
      <c r="GU54" s="13">
        <v>0</v>
      </c>
      <c r="GV54" s="13">
        <v>0</v>
      </c>
      <c r="GW54" s="14">
        <v>0</v>
      </c>
      <c r="GX54" s="13">
        <v>0</v>
      </c>
      <c r="GY54" s="13">
        <v>0</v>
      </c>
      <c r="GZ54" s="13">
        <v>0</v>
      </c>
      <c r="HA54" s="13">
        <v>0</v>
      </c>
      <c r="HB54" s="13">
        <v>0</v>
      </c>
      <c r="HC54" s="13">
        <v>0</v>
      </c>
      <c r="HD54" s="13">
        <v>0</v>
      </c>
      <c r="HE54" s="13">
        <v>0</v>
      </c>
      <c r="HF54" s="13">
        <v>0</v>
      </c>
      <c r="HG54" s="13">
        <v>0</v>
      </c>
      <c r="HH54" s="13">
        <v>0</v>
      </c>
      <c r="HI54" s="14">
        <v>0</v>
      </c>
      <c r="HJ54" s="13">
        <v>0</v>
      </c>
      <c r="HK54" s="13">
        <v>0</v>
      </c>
      <c r="HL54" s="13">
        <v>0</v>
      </c>
      <c r="HM54" s="13">
        <v>0</v>
      </c>
      <c r="HN54" s="13">
        <v>0</v>
      </c>
      <c r="HO54" s="13">
        <v>0</v>
      </c>
      <c r="HP54" s="13">
        <v>0</v>
      </c>
      <c r="HQ54" s="13">
        <v>0</v>
      </c>
      <c r="HR54" s="13">
        <v>0</v>
      </c>
      <c r="HS54" s="13">
        <v>0</v>
      </c>
      <c r="HT54" s="13">
        <v>0</v>
      </c>
      <c r="HU54" s="14">
        <v>0</v>
      </c>
      <c r="HV54" s="13">
        <v>0</v>
      </c>
      <c r="HW54" s="13">
        <v>0</v>
      </c>
      <c r="HX54" s="13">
        <v>0</v>
      </c>
      <c r="HY54" s="13">
        <v>0</v>
      </c>
      <c r="HZ54" s="13">
        <v>0</v>
      </c>
      <c r="IA54" s="13">
        <v>0</v>
      </c>
      <c r="IB54" s="13">
        <v>0</v>
      </c>
      <c r="IC54" s="13">
        <v>0</v>
      </c>
      <c r="ID54" s="13">
        <v>0</v>
      </c>
      <c r="IE54" s="13">
        <v>0</v>
      </c>
      <c r="IF54" s="13">
        <v>0</v>
      </c>
      <c r="IG54" s="14">
        <v>0</v>
      </c>
      <c r="IH54" s="13">
        <v>0</v>
      </c>
      <c r="II54" s="13">
        <v>0</v>
      </c>
      <c r="IJ54" s="13">
        <v>0</v>
      </c>
      <c r="IK54" s="13">
        <v>0</v>
      </c>
      <c r="IL54" s="13">
        <v>0</v>
      </c>
      <c r="IM54" s="13">
        <v>0</v>
      </c>
      <c r="IN54" s="13">
        <v>0</v>
      </c>
      <c r="IO54" s="13">
        <v>0</v>
      </c>
      <c r="IP54" s="13">
        <v>0</v>
      </c>
      <c r="IQ54" s="13">
        <v>0</v>
      </c>
      <c r="IR54" s="13">
        <v>0</v>
      </c>
      <c r="IS54" s="14">
        <v>0</v>
      </c>
    </row>
    <row r="55" spans="1:253" ht="24" thickBot="1">
      <c r="A55" s="6" t="s">
        <v>73</v>
      </c>
      <c r="B55" s="7">
        <v>2381.3000000000002</v>
      </c>
      <c r="C55" s="7">
        <v>1.8</v>
      </c>
      <c r="D55" s="7">
        <v>234.5</v>
      </c>
      <c r="E55" s="7">
        <v>1956.3</v>
      </c>
      <c r="F55" s="7">
        <v>1458.8</v>
      </c>
      <c r="G55" s="7">
        <v>2246</v>
      </c>
      <c r="H55" s="7">
        <v>2731.5</v>
      </c>
      <c r="I55" s="7">
        <v>1849.7</v>
      </c>
      <c r="J55" s="7">
        <v>1647.8</v>
      </c>
      <c r="K55" s="7">
        <v>2707.4</v>
      </c>
      <c r="L55" s="7">
        <v>716.5</v>
      </c>
      <c r="M55" s="8">
        <v>688.8</v>
      </c>
      <c r="N55" s="7">
        <v>800.6</v>
      </c>
      <c r="O55" s="7">
        <v>226</v>
      </c>
      <c r="P55" s="7">
        <v>225</v>
      </c>
      <c r="Q55" s="7">
        <v>1656.1</v>
      </c>
      <c r="R55" s="7">
        <v>1107.7</v>
      </c>
      <c r="S55" s="7">
        <v>2747.7</v>
      </c>
      <c r="T55" s="7">
        <v>2738</v>
      </c>
      <c r="U55" s="7">
        <v>2017.6</v>
      </c>
      <c r="V55" s="7">
        <v>1318.8</v>
      </c>
      <c r="W55" s="7">
        <v>6381.2</v>
      </c>
      <c r="X55" s="7">
        <v>1848.8</v>
      </c>
      <c r="Y55" s="8">
        <v>2684.3</v>
      </c>
      <c r="Z55" s="7">
        <v>860.9</v>
      </c>
      <c r="AA55" s="7">
        <v>657.7</v>
      </c>
      <c r="AB55" s="7">
        <v>580.29999999999995</v>
      </c>
      <c r="AC55" s="7">
        <v>3453.2</v>
      </c>
      <c r="AD55" s="7">
        <v>2653.6</v>
      </c>
      <c r="AE55" s="7">
        <v>2983.2</v>
      </c>
      <c r="AF55" s="7">
        <v>5675.5</v>
      </c>
      <c r="AG55" s="7">
        <v>2685.6</v>
      </c>
      <c r="AH55" s="7">
        <v>1784.4</v>
      </c>
      <c r="AI55" s="7">
        <v>2990.8</v>
      </c>
      <c r="AJ55" s="7">
        <v>2130.6999999999998</v>
      </c>
      <c r="AK55" s="8">
        <v>6695.8</v>
      </c>
      <c r="AL55" s="7">
        <v>1104.4000000000001</v>
      </c>
      <c r="AM55" s="7">
        <v>318.2</v>
      </c>
      <c r="AN55" s="7">
        <v>315.5</v>
      </c>
      <c r="AO55" s="7">
        <v>1984.5</v>
      </c>
      <c r="AP55" s="7">
        <v>2930.5</v>
      </c>
      <c r="AQ55" s="7">
        <v>4898.7</v>
      </c>
      <c r="AR55" s="7">
        <v>4001.8</v>
      </c>
      <c r="AS55" s="7">
        <v>2741.9</v>
      </c>
      <c r="AT55" s="7">
        <v>1833.7</v>
      </c>
      <c r="AU55" s="7">
        <v>2957</v>
      </c>
      <c r="AV55" s="7">
        <v>12454.9</v>
      </c>
      <c r="AW55" s="8">
        <v>3361</v>
      </c>
      <c r="AX55" s="7">
        <v>865.3</v>
      </c>
      <c r="AY55" s="7">
        <v>584.4</v>
      </c>
      <c r="AZ55" s="7">
        <v>347.1</v>
      </c>
      <c r="BA55" s="7">
        <v>2855.3</v>
      </c>
      <c r="BB55" s="7">
        <v>2390.6999999999998</v>
      </c>
      <c r="BC55" s="7">
        <v>5970.2</v>
      </c>
      <c r="BD55" s="7">
        <v>1910.6</v>
      </c>
      <c r="BE55" s="7">
        <v>5322.7</v>
      </c>
      <c r="BF55" s="7">
        <v>2916.2</v>
      </c>
      <c r="BG55" s="7">
        <v>3553.2</v>
      </c>
      <c r="BH55" s="7">
        <v>13917.3</v>
      </c>
      <c r="BI55" s="8">
        <v>2620.1999999999998</v>
      </c>
      <c r="BJ55" s="7">
        <v>1251</v>
      </c>
      <c r="BK55" s="7">
        <v>399.4</v>
      </c>
      <c r="BL55" s="7">
        <v>664.7</v>
      </c>
      <c r="BM55" s="7">
        <v>4184.6000000000004</v>
      </c>
      <c r="BN55" s="7">
        <v>3376.2</v>
      </c>
      <c r="BO55" s="7">
        <v>4334.5</v>
      </c>
      <c r="BP55" s="7">
        <v>4115.5</v>
      </c>
      <c r="BQ55" s="7">
        <v>5904.4</v>
      </c>
      <c r="BR55" s="7">
        <v>3239.6</v>
      </c>
      <c r="BS55" s="7">
        <v>13699.8</v>
      </c>
      <c r="BT55" s="7">
        <v>901.1</v>
      </c>
      <c r="BU55" s="8">
        <v>3453.9</v>
      </c>
      <c r="BV55" s="7">
        <v>1081.45</v>
      </c>
      <c r="BW55" s="7">
        <v>370.02</v>
      </c>
      <c r="BX55" s="7">
        <v>313.60000000000002</v>
      </c>
      <c r="BY55" s="7">
        <v>4426.6099999999997</v>
      </c>
      <c r="BZ55" s="7">
        <v>3511.36</v>
      </c>
      <c r="CA55" s="7">
        <v>5728.01</v>
      </c>
      <c r="CB55" s="7">
        <v>5254.28</v>
      </c>
      <c r="CC55" s="7">
        <v>8193.2900000000009</v>
      </c>
      <c r="CD55" s="7">
        <v>2020.78</v>
      </c>
      <c r="CE55" s="7">
        <v>4548.34</v>
      </c>
      <c r="CF55" s="7">
        <v>11803.16</v>
      </c>
      <c r="CG55" s="8">
        <v>1855.24</v>
      </c>
      <c r="CH55" s="7">
        <v>2296.6999999999998</v>
      </c>
      <c r="CI55" s="7">
        <v>45.5</v>
      </c>
      <c r="CJ55" s="7">
        <v>315.10000000000002</v>
      </c>
      <c r="CK55" s="7">
        <v>7141.8</v>
      </c>
      <c r="CL55" s="7">
        <v>11968.6</v>
      </c>
      <c r="CM55" s="7">
        <v>20097.5</v>
      </c>
      <c r="CN55" s="7">
        <v>6517.8</v>
      </c>
      <c r="CO55" s="7">
        <v>6934</v>
      </c>
      <c r="CP55" s="7">
        <v>5205.2</v>
      </c>
      <c r="CQ55" s="7">
        <v>2579.6</v>
      </c>
      <c r="CR55" s="7">
        <v>1635.4</v>
      </c>
      <c r="CS55" s="8">
        <v>3262.6</v>
      </c>
      <c r="CT55" s="7">
        <v>453.1</v>
      </c>
      <c r="CU55" s="7">
        <v>315</v>
      </c>
      <c r="CV55" s="7">
        <v>5411.8</v>
      </c>
      <c r="CW55" s="7">
        <v>6197.3</v>
      </c>
      <c r="CX55" s="7">
        <v>4790.6000000000004</v>
      </c>
      <c r="CY55" s="7">
        <v>4126.6000000000004</v>
      </c>
      <c r="CZ55" s="7">
        <v>5782.3</v>
      </c>
      <c r="DA55" s="7">
        <v>5762.6</v>
      </c>
      <c r="DB55" s="7">
        <v>5237.7</v>
      </c>
      <c r="DC55" s="7">
        <v>319.2</v>
      </c>
      <c r="DD55" s="7">
        <v>1185.5999999999999</v>
      </c>
      <c r="DE55" s="8">
        <v>9713.1</v>
      </c>
      <c r="DF55" s="7">
        <v>367.4</v>
      </c>
      <c r="DG55" s="7">
        <v>344.4</v>
      </c>
      <c r="DH55" s="7">
        <v>2059.4</v>
      </c>
      <c r="DI55" s="7">
        <v>445.4</v>
      </c>
      <c r="DJ55" s="7">
        <v>903.8</v>
      </c>
      <c r="DK55" s="7">
        <v>2922</v>
      </c>
      <c r="DL55" s="7">
        <v>543.5</v>
      </c>
      <c r="DM55" s="7">
        <v>5021.5</v>
      </c>
      <c r="DN55" s="7">
        <v>10603.2</v>
      </c>
      <c r="DO55" s="7">
        <v>10090.799999999999</v>
      </c>
      <c r="DP55" s="7">
        <v>8085</v>
      </c>
      <c r="DQ55" s="8">
        <v>14977.2</v>
      </c>
      <c r="DR55" s="7">
        <v>356.5</v>
      </c>
      <c r="DS55" s="7">
        <v>580.5</v>
      </c>
      <c r="DT55" s="7">
        <v>569.4</v>
      </c>
      <c r="DU55" s="7">
        <v>713.6</v>
      </c>
      <c r="DV55" s="7">
        <v>868.5</v>
      </c>
      <c r="DW55" s="7">
        <v>2599.6</v>
      </c>
      <c r="DX55" s="7">
        <v>4633.2</v>
      </c>
      <c r="DY55" s="7">
        <v>6192.7</v>
      </c>
      <c r="DZ55" s="7">
        <v>7635.4</v>
      </c>
      <c r="EA55" s="7">
        <v>8570.9</v>
      </c>
      <c r="EB55" s="7">
        <v>5872.7</v>
      </c>
      <c r="EC55" s="8">
        <v>5481.6</v>
      </c>
      <c r="ED55" s="7">
        <v>2136.6</v>
      </c>
      <c r="EE55" s="7">
        <v>333.6</v>
      </c>
      <c r="EF55" s="7">
        <v>4127.5600000000004</v>
      </c>
      <c r="EG55" s="7">
        <v>483.61</v>
      </c>
      <c r="EH55" s="7">
        <v>4902.5600000000004</v>
      </c>
      <c r="EI55" s="7">
        <v>5151.59</v>
      </c>
      <c r="EJ55" s="7">
        <v>5599.4</v>
      </c>
      <c r="EK55" s="7">
        <v>6702.51</v>
      </c>
      <c r="EL55" s="7">
        <v>10466.790000000001</v>
      </c>
      <c r="EM55" s="7">
        <v>5885.93</v>
      </c>
      <c r="EN55" s="7">
        <v>4299.8100000000004</v>
      </c>
      <c r="EO55" s="8">
        <v>9044.73</v>
      </c>
      <c r="EP55" s="7">
        <v>319.97000000000003</v>
      </c>
      <c r="EQ55" s="7">
        <v>1327.22</v>
      </c>
      <c r="ER55" s="7">
        <v>3430.47</v>
      </c>
      <c r="ES55" s="7">
        <v>6944.22</v>
      </c>
      <c r="ET55" s="7">
        <v>3633.58</v>
      </c>
      <c r="EU55" s="7">
        <v>12779.06</v>
      </c>
      <c r="EV55" s="7">
        <v>6412.39</v>
      </c>
      <c r="EW55" s="7">
        <v>9171.2800000000007</v>
      </c>
      <c r="EX55" s="7">
        <v>8229.3700000000008</v>
      </c>
      <c r="EY55" s="7">
        <v>3672.1689999999999</v>
      </c>
      <c r="EZ55" s="7">
        <v>1410.23</v>
      </c>
      <c r="FA55" s="8">
        <v>532.48</v>
      </c>
      <c r="FB55" s="7">
        <v>628.1</v>
      </c>
      <c r="FC55" s="7">
        <v>7345.03</v>
      </c>
      <c r="FD55" s="7">
        <v>850.35</v>
      </c>
      <c r="FE55" s="7">
        <v>4613.01</v>
      </c>
      <c r="FF55" s="7">
        <v>9241.14</v>
      </c>
      <c r="FG55" s="7">
        <v>6851.31</v>
      </c>
      <c r="FH55" s="7">
        <v>7004.26</v>
      </c>
      <c r="FI55" s="7">
        <v>10475.75</v>
      </c>
      <c r="FJ55" s="7">
        <v>3954.78</v>
      </c>
      <c r="FK55" s="7">
        <v>7544.84</v>
      </c>
      <c r="FL55" s="7">
        <v>2248.63</v>
      </c>
      <c r="FM55" s="8">
        <v>3356.76</v>
      </c>
      <c r="FN55" s="7">
        <v>858.94</v>
      </c>
      <c r="FO55" s="7">
        <v>1785.04</v>
      </c>
      <c r="FP55" s="7">
        <v>1860.64</v>
      </c>
      <c r="FQ55" s="7">
        <v>3276.41</v>
      </c>
      <c r="FR55" s="7">
        <v>3039.61</v>
      </c>
      <c r="FS55" s="7">
        <v>9996.09</v>
      </c>
      <c r="FT55" s="7">
        <v>4659.8599999999997</v>
      </c>
      <c r="FU55" s="7">
        <v>17779.8</v>
      </c>
      <c r="FV55" s="7">
        <v>5184.6099999999997</v>
      </c>
      <c r="FW55" s="7">
        <v>2688.71</v>
      </c>
      <c r="FX55" s="7">
        <v>672.76</v>
      </c>
      <c r="FY55" s="8">
        <v>808.21</v>
      </c>
      <c r="FZ55" s="7">
        <v>691.4</v>
      </c>
      <c r="GA55" s="7">
        <v>697.596</v>
      </c>
      <c r="GB55" s="7">
        <v>4152.3</v>
      </c>
      <c r="GC55" s="7">
        <v>10090.31</v>
      </c>
      <c r="GD55" s="7">
        <v>6205.63</v>
      </c>
      <c r="GE55" s="7">
        <v>7709.83</v>
      </c>
      <c r="GF55" s="7">
        <v>9077.14</v>
      </c>
      <c r="GG55" s="7">
        <v>16766.96</v>
      </c>
      <c r="GH55" s="7">
        <v>12559.05</v>
      </c>
      <c r="GI55" s="7">
        <v>5129.71</v>
      </c>
      <c r="GJ55" s="7">
        <v>1383.74</v>
      </c>
      <c r="GK55" s="8">
        <v>7649.98</v>
      </c>
      <c r="GL55" s="7">
        <v>850.12</v>
      </c>
      <c r="GM55" s="7">
        <v>672</v>
      </c>
      <c r="GN55" s="7">
        <v>1821.22</v>
      </c>
      <c r="GO55" s="7">
        <v>7259.79</v>
      </c>
      <c r="GP55" s="7">
        <v>5755.25</v>
      </c>
      <c r="GQ55" s="7">
        <v>12292.278</v>
      </c>
      <c r="GR55" s="7">
        <v>22811.613000000001</v>
      </c>
      <c r="GS55" s="7">
        <v>4136.22</v>
      </c>
      <c r="GT55" s="7">
        <v>9490.69</v>
      </c>
      <c r="GU55" s="7">
        <v>911.35</v>
      </c>
      <c r="GV55" s="7">
        <v>1206.3800000000001</v>
      </c>
      <c r="GW55" s="8">
        <v>9958.57</v>
      </c>
      <c r="GX55" s="7">
        <v>17188.591499999995</v>
      </c>
      <c r="GY55" s="7">
        <v>3786.66</v>
      </c>
      <c r="GZ55" s="7">
        <v>5587.71</v>
      </c>
      <c r="HA55" s="7">
        <v>6776.42</v>
      </c>
      <c r="HB55" s="7">
        <v>5306.5300999999999</v>
      </c>
      <c r="HC55" s="7">
        <v>3688.06</v>
      </c>
      <c r="HD55" s="7">
        <v>8944.59</v>
      </c>
      <c r="HE55" s="7">
        <v>19389.25</v>
      </c>
      <c r="HF55" s="7">
        <v>5023.8999999999996</v>
      </c>
      <c r="HG55" s="7">
        <v>6587.86</v>
      </c>
      <c r="HH55" s="7">
        <v>2888.42</v>
      </c>
      <c r="HI55" s="8">
        <v>960.63300000000004</v>
      </c>
      <c r="HJ55" s="7">
        <v>23752.5</v>
      </c>
      <c r="HK55" s="7">
        <v>3964.4</v>
      </c>
      <c r="HL55" s="7">
        <v>2017.45</v>
      </c>
      <c r="HM55" s="7">
        <v>4544.7961138000001</v>
      </c>
      <c r="HN55" s="7">
        <v>6330.4</v>
      </c>
      <c r="HO55" s="7">
        <v>3180.68</v>
      </c>
      <c r="HP55" s="7">
        <v>22176.05</v>
      </c>
      <c r="HQ55" s="7">
        <v>3196.79</v>
      </c>
      <c r="HR55" s="7">
        <v>11975.200999999999</v>
      </c>
      <c r="HS55" s="7">
        <v>6341.9040000000005</v>
      </c>
      <c r="HT55" s="7">
        <v>4126.8</v>
      </c>
      <c r="HU55" s="8">
        <v>9823.0290000000005</v>
      </c>
      <c r="HV55" s="7">
        <v>5197.5600000000004</v>
      </c>
      <c r="HW55" s="7">
        <v>1731.4</v>
      </c>
      <c r="HX55" s="7">
        <v>5390.32</v>
      </c>
      <c r="HY55" s="7">
        <v>5038.8100000000004</v>
      </c>
      <c r="HZ55" s="7">
        <v>9909.59</v>
      </c>
      <c r="IA55" s="7">
        <v>2701.38</v>
      </c>
      <c r="IB55" s="7">
        <v>11844.64</v>
      </c>
      <c r="IC55" s="7">
        <v>14710.14</v>
      </c>
      <c r="ID55" s="7">
        <v>5768.4</v>
      </c>
      <c r="IE55" s="7">
        <v>8507.39</v>
      </c>
      <c r="IF55" s="7">
        <v>5790.68</v>
      </c>
      <c r="IG55" s="8">
        <v>10050.36</v>
      </c>
      <c r="IH55" s="7">
        <v>13922.4</v>
      </c>
      <c r="II55" s="7">
        <v>4667.1400000000003</v>
      </c>
      <c r="IJ55" s="7">
        <v>2584.9699999999998</v>
      </c>
      <c r="IK55" s="7">
        <v>4100.33</v>
      </c>
      <c r="IL55" s="7">
        <v>7223.68</v>
      </c>
      <c r="IM55" s="7">
        <v>7578.2800000000007</v>
      </c>
      <c r="IN55" s="7">
        <v>15578.23</v>
      </c>
      <c r="IO55" s="7">
        <v>6480.19</v>
      </c>
      <c r="IP55" s="7">
        <v>3422.49</v>
      </c>
      <c r="IQ55" s="7">
        <v>7622.17</v>
      </c>
      <c r="IR55" s="7">
        <v>9028.7199999999993</v>
      </c>
      <c r="IS55" s="8">
        <v>9344.6200000000008</v>
      </c>
    </row>
    <row r="56" spans="1:253" ht="24" thickBot="1">
      <c r="A56" s="24" t="s">
        <v>74</v>
      </c>
      <c r="B56" s="24">
        <f>SUM(B48+B49)</f>
        <v>27064.199999999997</v>
      </c>
      <c r="C56" s="24">
        <f t="shared" ref="C56:BN56" si="34">SUM(C48+C49)</f>
        <v>26546.799999999999</v>
      </c>
      <c r="D56" s="24">
        <f t="shared" si="34"/>
        <v>27025.599999999999</v>
      </c>
      <c r="E56" s="24">
        <f t="shared" si="34"/>
        <v>30754.9</v>
      </c>
      <c r="F56" s="24">
        <f t="shared" si="34"/>
        <v>31476.6</v>
      </c>
      <c r="G56" s="24">
        <f t="shared" si="34"/>
        <v>31516</v>
      </c>
      <c r="H56" s="24">
        <f t="shared" si="34"/>
        <v>31034.099999999995</v>
      </c>
      <c r="I56" s="24">
        <f t="shared" si="34"/>
        <v>50207.100000000006</v>
      </c>
      <c r="J56" s="24">
        <f t="shared" si="34"/>
        <v>30741.800000000003</v>
      </c>
      <c r="K56" s="24">
        <f t="shared" si="34"/>
        <v>33337.5</v>
      </c>
      <c r="L56" s="24">
        <f t="shared" si="34"/>
        <v>53202.80000000001</v>
      </c>
      <c r="M56" s="25">
        <f t="shared" si="34"/>
        <v>32031.7</v>
      </c>
      <c r="N56" s="24">
        <f t="shared" si="34"/>
        <v>32503.800000000003</v>
      </c>
      <c r="O56" s="24">
        <f t="shared" si="34"/>
        <v>35474.9</v>
      </c>
      <c r="P56" s="24">
        <f t="shared" si="34"/>
        <v>30614.2</v>
      </c>
      <c r="Q56" s="24">
        <f t="shared" si="34"/>
        <v>38684.6</v>
      </c>
      <c r="R56" s="24">
        <f t="shared" si="34"/>
        <v>33502.6</v>
      </c>
      <c r="S56" s="24">
        <f t="shared" si="34"/>
        <v>37192.800000000003</v>
      </c>
      <c r="T56" s="24">
        <f t="shared" si="34"/>
        <v>37942.199999999997</v>
      </c>
      <c r="U56" s="24">
        <f t="shared" si="34"/>
        <v>63337.2</v>
      </c>
      <c r="V56" s="24">
        <f t="shared" si="34"/>
        <v>33699.9</v>
      </c>
      <c r="W56" s="24">
        <f t="shared" si="34"/>
        <v>39637.4</v>
      </c>
      <c r="X56" s="24">
        <f t="shared" si="34"/>
        <v>50348.7</v>
      </c>
      <c r="Y56" s="25">
        <f t="shared" si="34"/>
        <v>44035.700000000004</v>
      </c>
      <c r="Z56" s="24">
        <f t="shared" si="34"/>
        <v>30088.400000000001</v>
      </c>
      <c r="AA56" s="24">
        <f t="shared" si="34"/>
        <v>32767.5</v>
      </c>
      <c r="AB56" s="24">
        <f t="shared" si="34"/>
        <v>33310.300000000003</v>
      </c>
      <c r="AC56" s="24">
        <f t="shared" si="34"/>
        <v>43132.1</v>
      </c>
      <c r="AD56" s="24">
        <f t="shared" si="34"/>
        <v>35230.5</v>
      </c>
      <c r="AE56" s="24">
        <f t="shared" si="34"/>
        <v>41427.679999999993</v>
      </c>
      <c r="AF56" s="24">
        <f t="shared" si="34"/>
        <v>42766.5</v>
      </c>
      <c r="AG56" s="24">
        <f t="shared" si="34"/>
        <v>40577.799999999996</v>
      </c>
      <c r="AH56" s="24">
        <f t="shared" si="34"/>
        <v>62447.3</v>
      </c>
      <c r="AI56" s="24">
        <f t="shared" si="34"/>
        <v>40965.699999999997</v>
      </c>
      <c r="AJ56" s="24">
        <f t="shared" si="34"/>
        <v>66061.600000000006</v>
      </c>
      <c r="AK56" s="25">
        <f t="shared" si="34"/>
        <v>56589.100000000006</v>
      </c>
      <c r="AL56" s="24">
        <f t="shared" si="34"/>
        <v>38207.199999999997</v>
      </c>
      <c r="AM56" s="24">
        <f t="shared" si="34"/>
        <v>39721.1</v>
      </c>
      <c r="AN56" s="24">
        <f t="shared" si="34"/>
        <v>38999.399999999994</v>
      </c>
      <c r="AO56" s="24">
        <f t="shared" si="34"/>
        <v>46188.6</v>
      </c>
      <c r="AP56" s="24">
        <f t="shared" si="34"/>
        <v>44204.800000000003</v>
      </c>
      <c r="AQ56" s="24">
        <f t="shared" si="34"/>
        <v>50561.5</v>
      </c>
      <c r="AR56" s="24">
        <f t="shared" si="34"/>
        <v>45952.800000000003</v>
      </c>
      <c r="AS56" s="24">
        <f t="shared" si="34"/>
        <v>82566.399999999994</v>
      </c>
      <c r="AT56" s="24">
        <f t="shared" si="34"/>
        <v>43148.1</v>
      </c>
      <c r="AU56" s="24">
        <f t="shared" si="34"/>
        <v>47784.499999999993</v>
      </c>
      <c r="AV56" s="24">
        <f t="shared" si="34"/>
        <v>85193.8</v>
      </c>
      <c r="AW56" s="25">
        <f t="shared" si="34"/>
        <v>45578.2</v>
      </c>
      <c r="AX56" s="24">
        <f t="shared" si="34"/>
        <v>41018.800000000003</v>
      </c>
      <c r="AY56" s="24">
        <f t="shared" si="34"/>
        <v>46925.600000000006</v>
      </c>
      <c r="AZ56" s="24">
        <f t="shared" si="34"/>
        <v>45699.899999999994</v>
      </c>
      <c r="BA56" s="24">
        <f t="shared" si="34"/>
        <v>51847.400000000009</v>
      </c>
      <c r="BB56" s="24">
        <f t="shared" si="34"/>
        <v>47860.400000000009</v>
      </c>
      <c r="BC56" s="24">
        <f t="shared" si="34"/>
        <v>58006.1</v>
      </c>
      <c r="BD56" s="24">
        <f t="shared" si="34"/>
        <v>50244.4</v>
      </c>
      <c r="BE56" s="24">
        <f t="shared" si="34"/>
        <v>99434.6</v>
      </c>
      <c r="BF56" s="24">
        <f t="shared" si="34"/>
        <v>52138.5</v>
      </c>
      <c r="BG56" s="24">
        <f t="shared" si="34"/>
        <v>51995.5</v>
      </c>
      <c r="BH56" s="24">
        <f t="shared" si="34"/>
        <v>107229.40000000001</v>
      </c>
      <c r="BI56" s="25">
        <f t="shared" si="34"/>
        <v>55144.799999999996</v>
      </c>
      <c r="BJ56" s="24">
        <f t="shared" si="34"/>
        <v>50021.799999999996</v>
      </c>
      <c r="BK56" s="24">
        <f t="shared" si="34"/>
        <v>53282.899999999994</v>
      </c>
      <c r="BL56" s="24">
        <f t="shared" si="34"/>
        <v>54204.200000000004</v>
      </c>
      <c r="BM56" s="24">
        <f t="shared" si="34"/>
        <v>61093.430000000008</v>
      </c>
      <c r="BN56" s="24">
        <f t="shared" si="34"/>
        <v>57043.5</v>
      </c>
      <c r="BO56" s="24">
        <f t="shared" ref="BO56:DZ56" si="35">SUM(BO48+BO49)</f>
        <v>65446.5</v>
      </c>
      <c r="BP56" s="24">
        <f t="shared" si="35"/>
        <v>58016.9</v>
      </c>
      <c r="BQ56" s="24">
        <f t="shared" si="35"/>
        <v>115148.50000000001</v>
      </c>
      <c r="BR56" s="24">
        <f t="shared" si="35"/>
        <v>59860.600000000006</v>
      </c>
      <c r="BS56" s="24">
        <f t="shared" si="35"/>
        <v>72891.600000000006</v>
      </c>
      <c r="BT56" s="24">
        <f t="shared" si="35"/>
        <v>108106.20000000003</v>
      </c>
      <c r="BU56" s="25">
        <f t="shared" si="35"/>
        <v>60023.900000000009</v>
      </c>
      <c r="BV56" s="24">
        <f t="shared" si="35"/>
        <v>56371.970000000008</v>
      </c>
      <c r="BW56" s="24">
        <f t="shared" si="35"/>
        <v>60131.189999999995</v>
      </c>
      <c r="BX56" s="24">
        <f t="shared" si="35"/>
        <v>63851.53</v>
      </c>
      <c r="BY56" s="24">
        <f t="shared" si="35"/>
        <v>69942.5</v>
      </c>
      <c r="BZ56" s="24">
        <f t="shared" si="35"/>
        <v>63870</v>
      </c>
      <c r="CA56" s="24">
        <f t="shared" si="35"/>
        <v>69872.260000000009</v>
      </c>
      <c r="CB56" s="24">
        <f t="shared" si="35"/>
        <v>69009.16</v>
      </c>
      <c r="CC56" s="24">
        <f t="shared" si="35"/>
        <v>126457.21000000002</v>
      </c>
      <c r="CD56" s="24">
        <f t="shared" si="35"/>
        <v>61489.9</v>
      </c>
      <c r="CE56" s="24">
        <f t="shared" si="35"/>
        <v>67054.7</v>
      </c>
      <c r="CF56" s="24">
        <f t="shared" si="35"/>
        <v>97114.930000000008</v>
      </c>
      <c r="CG56" s="25">
        <f t="shared" si="35"/>
        <v>90125.85</v>
      </c>
      <c r="CH56" s="24">
        <f t="shared" si="35"/>
        <v>63050.939999999995</v>
      </c>
      <c r="CI56" s="24">
        <f t="shared" si="35"/>
        <v>60955.479999999989</v>
      </c>
      <c r="CJ56" s="24">
        <f t="shared" si="35"/>
        <v>61968.759999999995</v>
      </c>
      <c r="CK56" s="24">
        <f t="shared" si="35"/>
        <v>75350.28</v>
      </c>
      <c r="CL56" s="24">
        <f t="shared" si="35"/>
        <v>73775.850000000006</v>
      </c>
      <c r="CM56" s="24">
        <f t="shared" si="35"/>
        <v>83638.25</v>
      </c>
      <c r="CN56" s="24">
        <f t="shared" si="35"/>
        <v>69183.649999999994</v>
      </c>
      <c r="CO56" s="24">
        <f t="shared" si="35"/>
        <v>121155.55</v>
      </c>
      <c r="CP56" s="24">
        <f t="shared" si="35"/>
        <v>67813.5</v>
      </c>
      <c r="CQ56" s="24">
        <f t="shared" si="35"/>
        <v>64265.290000000008</v>
      </c>
      <c r="CR56" s="24">
        <f t="shared" si="35"/>
        <v>78888.349999999991</v>
      </c>
      <c r="CS56" s="25">
        <f t="shared" si="35"/>
        <v>89003.06</v>
      </c>
      <c r="CT56" s="24">
        <f t="shared" si="35"/>
        <v>60597</v>
      </c>
      <c r="CU56" s="24">
        <f t="shared" si="35"/>
        <v>60286.600000000006</v>
      </c>
      <c r="CV56" s="24">
        <f t="shared" si="35"/>
        <v>67097.5</v>
      </c>
      <c r="CW56" s="24">
        <f t="shared" si="35"/>
        <v>75934.100000000006</v>
      </c>
      <c r="CX56" s="24">
        <f t="shared" si="35"/>
        <v>67600.800000000003</v>
      </c>
      <c r="CY56" s="24">
        <f t="shared" si="35"/>
        <v>68947.900000000009</v>
      </c>
      <c r="CZ56" s="24">
        <f t="shared" si="35"/>
        <v>69163.899999999994</v>
      </c>
      <c r="DA56" s="24">
        <f t="shared" si="35"/>
        <v>77956.600000000006</v>
      </c>
      <c r="DB56" s="24">
        <f t="shared" si="35"/>
        <v>75637.599999999991</v>
      </c>
      <c r="DC56" s="24">
        <f t="shared" si="35"/>
        <v>60799.299999999988</v>
      </c>
      <c r="DD56" s="24">
        <f t="shared" si="35"/>
        <v>64148.2</v>
      </c>
      <c r="DE56" s="25">
        <f t="shared" si="35"/>
        <v>67510.8</v>
      </c>
      <c r="DF56" s="24">
        <f t="shared" si="35"/>
        <v>56618.5</v>
      </c>
      <c r="DG56" s="24">
        <f t="shared" si="35"/>
        <v>72345.399999999994</v>
      </c>
      <c r="DH56" s="24">
        <f t="shared" si="35"/>
        <v>61933.399999999994</v>
      </c>
      <c r="DI56" s="24">
        <f t="shared" si="35"/>
        <v>59906.200000000004</v>
      </c>
      <c r="DJ56" s="24">
        <f t="shared" si="35"/>
        <v>73389.900000000009</v>
      </c>
      <c r="DK56" s="24">
        <f t="shared" si="35"/>
        <v>65044.7</v>
      </c>
      <c r="DL56" s="24">
        <f t="shared" si="35"/>
        <v>57595.999999999993</v>
      </c>
      <c r="DM56" s="24">
        <f t="shared" si="35"/>
        <v>68941.200000000012</v>
      </c>
      <c r="DN56" s="24">
        <f t="shared" si="35"/>
        <v>80335.700000000012</v>
      </c>
      <c r="DO56" s="24">
        <f t="shared" si="35"/>
        <v>63646.1</v>
      </c>
      <c r="DP56" s="24">
        <f t="shared" si="35"/>
        <v>65697.899999999994</v>
      </c>
      <c r="DQ56" s="25">
        <f t="shared" si="35"/>
        <v>67890.3</v>
      </c>
      <c r="DR56" s="24">
        <f t="shared" si="35"/>
        <v>52255.802000000003</v>
      </c>
      <c r="DS56" s="24">
        <f t="shared" si="35"/>
        <v>66273.63</v>
      </c>
      <c r="DT56" s="24">
        <f t="shared" si="35"/>
        <v>64403.147000000012</v>
      </c>
      <c r="DU56" s="24">
        <f t="shared" si="35"/>
        <v>55127.467000000004</v>
      </c>
      <c r="DV56" s="24">
        <f t="shared" si="35"/>
        <v>75160.28</v>
      </c>
      <c r="DW56" s="24">
        <f t="shared" si="35"/>
        <v>66183</v>
      </c>
      <c r="DX56" s="24">
        <f t="shared" si="35"/>
        <v>59463.94</v>
      </c>
      <c r="DY56" s="24">
        <f t="shared" si="35"/>
        <v>105039.17000000001</v>
      </c>
      <c r="DZ56" s="24">
        <f t="shared" si="35"/>
        <v>60646.73</v>
      </c>
      <c r="EA56" s="24">
        <f t="shared" ref="EA56:GL56" si="36">SUM(EA48+EA49)</f>
        <v>64303.23000000001</v>
      </c>
      <c r="EB56" s="24">
        <f t="shared" si="36"/>
        <v>88792.859999999986</v>
      </c>
      <c r="EC56" s="25">
        <f t="shared" si="36"/>
        <v>59945.43</v>
      </c>
      <c r="ED56" s="24">
        <f t="shared" si="36"/>
        <v>58202.109999999993</v>
      </c>
      <c r="EE56" s="24">
        <f t="shared" si="36"/>
        <v>64652.207999999999</v>
      </c>
      <c r="EF56" s="24">
        <f t="shared" si="36"/>
        <v>62551.529000000002</v>
      </c>
      <c r="EG56" s="24">
        <f t="shared" si="36"/>
        <v>63722.188000000009</v>
      </c>
      <c r="EH56" s="24">
        <f t="shared" si="36"/>
        <v>63996.52900000001</v>
      </c>
      <c r="EI56" s="24">
        <f t="shared" si="36"/>
        <v>70696.114999999991</v>
      </c>
      <c r="EJ56" s="24">
        <f t="shared" si="36"/>
        <v>67391.021000000008</v>
      </c>
      <c r="EK56" s="24">
        <f t="shared" si="36"/>
        <v>117461.52099999999</v>
      </c>
      <c r="EL56" s="24">
        <f t="shared" si="36"/>
        <v>67810.455000000002</v>
      </c>
      <c r="EM56" s="24">
        <f t="shared" si="36"/>
        <v>67884.236000000004</v>
      </c>
      <c r="EN56" s="24">
        <f t="shared" si="36"/>
        <v>101757.33199999999</v>
      </c>
      <c r="EO56" s="25">
        <f t="shared" si="36"/>
        <v>68842.648000000001</v>
      </c>
      <c r="EP56" s="24">
        <f t="shared" si="36"/>
        <v>65102.411125999985</v>
      </c>
      <c r="EQ56" s="24">
        <f t="shared" si="36"/>
        <v>71340.733357999998</v>
      </c>
      <c r="ER56" s="24">
        <f t="shared" si="36"/>
        <v>61530.147576000003</v>
      </c>
      <c r="ES56" s="24">
        <f t="shared" si="36"/>
        <v>74717.458450999984</v>
      </c>
      <c r="ET56" s="24">
        <f t="shared" si="36"/>
        <v>66581.221057000002</v>
      </c>
      <c r="EU56" s="24">
        <f t="shared" si="36"/>
        <v>83496.424953999987</v>
      </c>
      <c r="EV56" s="24">
        <f t="shared" si="36"/>
        <v>76899.931809000002</v>
      </c>
      <c r="EW56" s="24">
        <f t="shared" si="36"/>
        <v>138009.15917200001</v>
      </c>
      <c r="EX56" s="24">
        <f t="shared" si="36"/>
        <v>69879.641832000008</v>
      </c>
      <c r="EY56" s="24">
        <f t="shared" si="36"/>
        <v>73261.926498000001</v>
      </c>
      <c r="EZ56" s="24">
        <f t="shared" si="36"/>
        <v>102837.641273</v>
      </c>
      <c r="FA56" s="25">
        <f t="shared" si="36"/>
        <v>75780.709182000006</v>
      </c>
      <c r="FB56" s="24">
        <f t="shared" si="36"/>
        <v>69641.100664069992</v>
      </c>
      <c r="FC56" s="24">
        <f t="shared" si="36"/>
        <v>83279.242626610008</v>
      </c>
      <c r="FD56" s="24">
        <f t="shared" si="36"/>
        <v>71772.020103260002</v>
      </c>
      <c r="FE56" s="24">
        <f t="shared" si="36"/>
        <v>85827.277883264003</v>
      </c>
      <c r="FF56" s="24">
        <f t="shared" si="36"/>
        <v>84781.230633319981</v>
      </c>
      <c r="FG56" s="24">
        <f t="shared" si="36"/>
        <v>87538.830862599993</v>
      </c>
      <c r="FH56" s="24">
        <f t="shared" si="36"/>
        <v>90082.823751079995</v>
      </c>
      <c r="FI56" s="24">
        <f t="shared" si="36"/>
        <v>138878.58170083998</v>
      </c>
      <c r="FJ56" s="24">
        <f t="shared" si="36"/>
        <v>95326.22096577</v>
      </c>
      <c r="FK56" s="24">
        <f t="shared" si="36"/>
        <v>84393.738951979991</v>
      </c>
      <c r="FL56" s="24">
        <f t="shared" si="36"/>
        <v>115553.91302548001</v>
      </c>
      <c r="FM56" s="25">
        <f t="shared" si="36"/>
        <v>97433.502080999999</v>
      </c>
      <c r="FN56" s="24">
        <f t="shared" si="36"/>
        <v>84037.856243899383</v>
      </c>
      <c r="FO56" s="24">
        <f t="shared" si="36"/>
        <v>80744.034503749994</v>
      </c>
      <c r="FP56" s="24">
        <f t="shared" si="36"/>
        <v>115928.93050090002</v>
      </c>
      <c r="FQ56" s="24">
        <f t="shared" si="36"/>
        <v>95194.529259909992</v>
      </c>
      <c r="FR56" s="24">
        <f t="shared" si="36"/>
        <v>86184.898748679989</v>
      </c>
      <c r="FS56" s="24">
        <f t="shared" si="36"/>
        <v>101929.81494280997</v>
      </c>
      <c r="FT56" s="24">
        <f t="shared" si="36"/>
        <v>98111.126837029995</v>
      </c>
      <c r="FU56" s="24">
        <f t="shared" si="36"/>
        <v>192639.54081047996</v>
      </c>
      <c r="FV56" s="24">
        <f t="shared" si="36"/>
        <v>95105.492000000013</v>
      </c>
      <c r="FW56" s="24">
        <f t="shared" si="36"/>
        <v>95825.737999999983</v>
      </c>
      <c r="FX56" s="24">
        <f t="shared" si="36"/>
        <v>154315.93562567001</v>
      </c>
      <c r="FY56" s="25">
        <f t="shared" si="36"/>
        <v>89825.939500000008</v>
      </c>
      <c r="FZ56" s="24">
        <f t="shared" si="36"/>
        <v>88369.472067290015</v>
      </c>
      <c r="GA56" s="24">
        <f t="shared" si="36"/>
        <v>108747.32957346001</v>
      </c>
      <c r="GB56" s="24">
        <f t="shared" si="36"/>
        <v>98609.681041589982</v>
      </c>
      <c r="GC56" s="24">
        <f t="shared" si="36"/>
        <v>104869.94281643</v>
      </c>
      <c r="GD56" s="24">
        <f t="shared" si="36"/>
        <v>106386.25534258998</v>
      </c>
      <c r="GE56" s="24">
        <f t="shared" si="36"/>
        <v>112341.58673056</v>
      </c>
      <c r="GF56" s="24">
        <f t="shared" si="36"/>
        <v>113063.3175416</v>
      </c>
      <c r="GG56" s="24">
        <f t="shared" si="36"/>
        <v>225388.22138552007</v>
      </c>
      <c r="GH56" s="24">
        <f t="shared" si="36"/>
        <v>107608.49108927001</v>
      </c>
      <c r="GI56" s="24">
        <f t="shared" si="36"/>
        <v>103715.15375017401</v>
      </c>
      <c r="GJ56" s="24">
        <f t="shared" si="36"/>
        <v>186572.45126742896</v>
      </c>
      <c r="GK56" s="25">
        <f t="shared" si="36"/>
        <v>118748.11146082002</v>
      </c>
      <c r="GL56" s="24">
        <f t="shared" si="36"/>
        <v>95684.740878889992</v>
      </c>
      <c r="GM56" s="24">
        <f t="shared" ref="GM56:IS56" si="37">SUM(GM48+GM49)</f>
        <v>111462.22691333</v>
      </c>
      <c r="GN56" s="24">
        <f t="shared" si="37"/>
        <v>99278.460873350006</v>
      </c>
      <c r="GO56" s="24">
        <f t="shared" si="37"/>
        <v>111049.6481965</v>
      </c>
      <c r="GP56" s="24">
        <f t="shared" si="37"/>
        <v>113877.82148787001</v>
      </c>
      <c r="GQ56" s="24">
        <f t="shared" si="37"/>
        <v>122909.24436555001</v>
      </c>
      <c r="GR56" s="24">
        <f t="shared" si="37"/>
        <v>127183.05760300001</v>
      </c>
      <c r="GS56" s="24">
        <f t="shared" si="37"/>
        <v>247924.57518042004</v>
      </c>
      <c r="GT56" s="24">
        <f t="shared" si="37"/>
        <v>119457.23236710999</v>
      </c>
      <c r="GU56" s="24">
        <f t="shared" si="37"/>
        <v>101289.77348878</v>
      </c>
      <c r="GV56" s="24">
        <f t="shared" si="37"/>
        <v>220434.0960011</v>
      </c>
      <c r="GW56" s="25">
        <f t="shared" si="37"/>
        <v>110967.130001</v>
      </c>
      <c r="GX56" s="24">
        <f t="shared" si="37"/>
        <v>120962.56966362093</v>
      </c>
      <c r="GY56" s="24">
        <f t="shared" si="37"/>
        <v>124740.2392870709</v>
      </c>
      <c r="GZ56" s="24">
        <f t="shared" si="37"/>
        <v>107321.37703942636</v>
      </c>
      <c r="HA56" s="24">
        <f t="shared" si="37"/>
        <v>116459.19156273593</v>
      </c>
      <c r="HB56" s="24">
        <f t="shared" si="37"/>
        <v>120066.05980232909</v>
      </c>
      <c r="HC56" s="24">
        <f t="shared" si="37"/>
        <v>122243.07008265183</v>
      </c>
      <c r="HD56" s="24">
        <f t="shared" si="37"/>
        <v>120382.00547550003</v>
      </c>
      <c r="HE56" s="24">
        <f t="shared" si="37"/>
        <v>274864.50247280009</v>
      </c>
      <c r="HF56" s="24">
        <f t="shared" si="37"/>
        <v>121722.91617154129</v>
      </c>
      <c r="HG56" s="24">
        <f t="shared" si="37"/>
        <v>110977.03813193573</v>
      </c>
      <c r="HH56" s="24">
        <f t="shared" si="37"/>
        <v>225902.84454071207</v>
      </c>
      <c r="HI56" s="25">
        <f t="shared" si="37"/>
        <v>138560.68768324982</v>
      </c>
      <c r="HJ56" s="24">
        <f t="shared" si="37"/>
        <v>132250.75307230538</v>
      </c>
      <c r="HK56" s="24">
        <f t="shared" si="37"/>
        <v>133090.09355802072</v>
      </c>
      <c r="HL56" s="24">
        <f t="shared" si="37"/>
        <v>109385.56322048097</v>
      </c>
      <c r="HM56" s="24">
        <f t="shared" si="37"/>
        <v>123396.32282916462</v>
      </c>
      <c r="HN56" s="24">
        <f t="shared" si="37"/>
        <v>132581.07444256093</v>
      </c>
      <c r="HO56" s="24">
        <f t="shared" si="37"/>
        <v>126108.62206606627</v>
      </c>
      <c r="HP56" s="24">
        <f t="shared" si="37"/>
        <v>145667.02782966502</v>
      </c>
      <c r="HQ56" s="24">
        <f t="shared" si="37"/>
        <v>297599.04553584504</v>
      </c>
      <c r="HR56" s="24">
        <f t="shared" si="37"/>
        <v>132827.74994833797</v>
      </c>
      <c r="HS56" s="24">
        <f t="shared" si="37"/>
        <v>125167.02122176501</v>
      </c>
      <c r="HT56" s="24">
        <f t="shared" si="37"/>
        <v>199468.00179141003</v>
      </c>
      <c r="HU56" s="25">
        <f t="shared" si="37"/>
        <v>180146.87778923503</v>
      </c>
      <c r="HV56" s="24">
        <f t="shared" si="37"/>
        <v>113717.75024531444</v>
      </c>
      <c r="HW56" s="24">
        <f t="shared" si="37"/>
        <v>127212.90087619278</v>
      </c>
      <c r="HX56" s="24">
        <f t="shared" si="37"/>
        <v>103252.18374658405</v>
      </c>
      <c r="HY56" s="24">
        <f t="shared" si="37"/>
        <v>109498.67888311317</v>
      </c>
      <c r="HZ56" s="24">
        <f t="shared" si="37"/>
        <v>112140.87312598326</v>
      </c>
      <c r="IA56" s="24">
        <f t="shared" si="37"/>
        <v>124980.98006977409</v>
      </c>
      <c r="IB56" s="24">
        <f t="shared" si="37"/>
        <v>118448.97915853873</v>
      </c>
      <c r="IC56" s="24">
        <f t="shared" si="37"/>
        <v>238413.43128150489</v>
      </c>
      <c r="ID56" s="24">
        <f t="shared" si="37"/>
        <v>172499.72933874896</v>
      </c>
      <c r="IE56" s="24">
        <f t="shared" si="37"/>
        <v>117314.89338271634</v>
      </c>
      <c r="IF56" s="24">
        <f t="shared" si="37"/>
        <v>226013.3815516317</v>
      </c>
      <c r="IG56" s="25">
        <f t="shared" si="37"/>
        <v>120803.64358092868</v>
      </c>
      <c r="IH56" s="24">
        <f t="shared" si="37"/>
        <v>130676.73773368302</v>
      </c>
      <c r="II56" s="24">
        <f t="shared" si="37"/>
        <v>145523.45398222201</v>
      </c>
      <c r="IJ56" s="24">
        <f t="shared" si="37"/>
        <v>124516.98613839303</v>
      </c>
      <c r="IK56" s="24">
        <f t="shared" si="37"/>
        <v>131151.82115974199</v>
      </c>
      <c r="IL56" s="24">
        <f t="shared" si="37"/>
        <v>129720.54558501802</v>
      </c>
      <c r="IM56" s="24">
        <f t="shared" si="37"/>
        <v>152945.951667455</v>
      </c>
      <c r="IN56" s="24">
        <f t="shared" si="37"/>
        <v>199626.09385906201</v>
      </c>
      <c r="IO56" s="24">
        <f t="shared" si="37"/>
        <v>294883.52197779011</v>
      </c>
      <c r="IP56" s="24">
        <f t="shared" si="37"/>
        <v>136169.70698110398</v>
      </c>
      <c r="IQ56" s="24">
        <f t="shared" si="37"/>
        <v>137987.56422515103</v>
      </c>
      <c r="IR56" s="24">
        <f t="shared" si="37"/>
        <v>284506.72247318149</v>
      </c>
      <c r="IS56" s="25">
        <f t="shared" si="37"/>
        <v>135421.83129724726</v>
      </c>
    </row>
    <row r="57" spans="1:253" ht="24" thickBot="1">
      <c r="A57" s="4" t="s">
        <v>75</v>
      </c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5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5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5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5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5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5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5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5"/>
      <c r="CT57" s="4"/>
      <c r="CU57" s="4"/>
      <c r="CV57" s="4"/>
      <c r="CW57" s="4"/>
      <c r="CX57" s="4"/>
      <c r="CY57" s="4"/>
      <c r="CZ57" s="4"/>
      <c r="DA57" s="4"/>
      <c r="DB57" s="4"/>
      <c r="DC57" s="4"/>
      <c r="DD57" s="4"/>
      <c r="DE57" s="5"/>
      <c r="DF57" s="4"/>
      <c r="DG57" s="4"/>
      <c r="DH57" s="4"/>
      <c r="DI57" s="4"/>
      <c r="DJ57" s="4"/>
      <c r="DK57" s="4"/>
      <c r="DL57" s="4"/>
      <c r="DM57" s="4"/>
      <c r="DN57" s="4"/>
      <c r="DO57" s="4"/>
      <c r="DP57" s="4"/>
      <c r="DQ57" s="5"/>
      <c r="DR57" s="4"/>
      <c r="DS57" s="4"/>
      <c r="DT57" s="4"/>
      <c r="DU57" s="4"/>
      <c r="DV57" s="4"/>
      <c r="DW57" s="4"/>
      <c r="DX57" s="4"/>
      <c r="DY57" s="4"/>
      <c r="DZ57" s="4"/>
      <c r="EA57" s="4"/>
      <c r="EB57" s="4"/>
      <c r="EC57" s="5"/>
      <c r="ED57" s="4"/>
      <c r="EE57" s="4"/>
      <c r="EF57" s="4"/>
      <c r="EG57" s="4"/>
      <c r="EH57" s="4"/>
      <c r="EI57" s="4"/>
      <c r="EJ57" s="4"/>
      <c r="EK57" s="4"/>
      <c r="EL57" s="4"/>
      <c r="EM57" s="4"/>
      <c r="EN57" s="4"/>
      <c r="EO57" s="5"/>
      <c r="EP57" s="4"/>
      <c r="EQ57" s="4"/>
      <c r="ER57" s="4"/>
      <c r="ES57" s="4"/>
      <c r="ET57" s="4"/>
      <c r="EU57" s="4"/>
      <c r="EV57" s="4"/>
      <c r="EW57" s="4"/>
      <c r="EX57" s="4"/>
      <c r="EY57" s="4"/>
      <c r="EZ57" s="4"/>
      <c r="FA57" s="5"/>
      <c r="FB57" s="4"/>
      <c r="FC57" s="4"/>
      <c r="FD57" s="4"/>
      <c r="FE57" s="4"/>
      <c r="FF57" s="4"/>
      <c r="FG57" s="4"/>
      <c r="FH57" s="4"/>
      <c r="FI57" s="4"/>
      <c r="FJ57" s="4"/>
      <c r="FK57" s="4"/>
      <c r="FL57" s="4"/>
      <c r="FM57" s="5"/>
      <c r="FN57" s="4"/>
      <c r="FO57" s="4"/>
      <c r="FP57" s="4"/>
      <c r="FQ57" s="4"/>
      <c r="FR57" s="4"/>
      <c r="FS57" s="4"/>
      <c r="FT57" s="4"/>
      <c r="FU57" s="4"/>
      <c r="FV57" s="4"/>
      <c r="FW57" s="4"/>
      <c r="FX57" s="4"/>
      <c r="FY57" s="5"/>
      <c r="FZ57" s="4"/>
      <c r="GA57" s="4"/>
      <c r="GB57" s="4"/>
      <c r="GC57" s="4"/>
      <c r="GD57" s="4"/>
      <c r="GE57" s="4"/>
      <c r="GF57" s="4"/>
      <c r="GG57" s="4"/>
      <c r="GH57" s="4"/>
      <c r="GI57" s="4"/>
      <c r="GJ57" s="4"/>
      <c r="GK57" s="5"/>
      <c r="GL57" s="4"/>
      <c r="GM57" s="4"/>
      <c r="GN57" s="4"/>
      <c r="GO57" s="4"/>
      <c r="GP57" s="4"/>
      <c r="GQ57" s="4"/>
      <c r="GR57" s="4"/>
      <c r="GS57" s="4"/>
      <c r="GT57" s="4"/>
      <c r="GU57" s="4"/>
      <c r="GV57" s="4"/>
      <c r="GW57" s="5"/>
      <c r="GX57" s="4"/>
      <c r="GY57" s="4"/>
      <c r="GZ57" s="4"/>
      <c r="HA57" s="4"/>
      <c r="HB57" s="4"/>
      <c r="HC57" s="4"/>
      <c r="HD57" s="4"/>
      <c r="HE57" s="4"/>
      <c r="HF57" s="4"/>
      <c r="HG57" s="4"/>
      <c r="HH57" s="4"/>
      <c r="HI57" s="5"/>
      <c r="HJ57" s="4"/>
      <c r="HK57" s="4"/>
      <c r="HL57" s="4"/>
      <c r="HM57" s="4"/>
      <c r="HN57" s="4"/>
      <c r="HO57" s="4"/>
      <c r="HP57" s="4"/>
      <c r="HQ57" s="4"/>
      <c r="HR57" s="4"/>
      <c r="HS57" s="4"/>
      <c r="HT57" s="4"/>
      <c r="HU57" s="5"/>
      <c r="HV57" s="4"/>
      <c r="HW57" s="4"/>
      <c r="HX57" s="4"/>
      <c r="HY57" s="4"/>
      <c r="HZ57" s="4"/>
      <c r="IA57" s="4"/>
      <c r="IB57" s="4"/>
      <c r="IC57" s="4"/>
      <c r="ID57" s="4"/>
      <c r="IE57" s="4"/>
      <c r="IF57" s="4"/>
      <c r="IG57" s="5"/>
      <c r="IH57" s="4"/>
      <c r="II57" s="4"/>
      <c r="IJ57" s="4"/>
      <c r="IK57" s="4"/>
      <c r="IL57" s="4"/>
      <c r="IM57" s="4"/>
      <c r="IN57" s="4"/>
      <c r="IO57" s="4"/>
      <c r="IP57" s="4"/>
      <c r="IQ57" s="4"/>
      <c r="IR57" s="4"/>
      <c r="IS57" s="5"/>
    </row>
    <row r="58" spans="1:253">
      <c r="A58" s="27" t="s">
        <v>76</v>
      </c>
      <c r="B58" s="27">
        <f>SUM(B59:B60)</f>
        <v>0</v>
      </c>
      <c r="C58" s="27">
        <f t="shared" ref="C58:BN58" si="38">SUM(C59:C60)</f>
        <v>0</v>
      </c>
      <c r="D58" s="27">
        <f t="shared" si="38"/>
        <v>0</v>
      </c>
      <c r="E58" s="27">
        <f t="shared" si="38"/>
        <v>0</v>
      </c>
      <c r="F58" s="27">
        <f t="shared" si="38"/>
        <v>0</v>
      </c>
      <c r="G58" s="27">
        <f t="shared" si="38"/>
        <v>0</v>
      </c>
      <c r="H58" s="27">
        <f t="shared" si="38"/>
        <v>0</v>
      </c>
      <c r="I58" s="27">
        <f t="shared" si="38"/>
        <v>0</v>
      </c>
      <c r="J58" s="27">
        <f t="shared" si="38"/>
        <v>0</v>
      </c>
      <c r="K58" s="27">
        <f t="shared" si="38"/>
        <v>0</v>
      </c>
      <c r="L58" s="27">
        <f t="shared" si="38"/>
        <v>0</v>
      </c>
      <c r="M58" s="28">
        <f t="shared" si="38"/>
        <v>0</v>
      </c>
      <c r="N58" s="27">
        <f t="shared" si="38"/>
        <v>0</v>
      </c>
      <c r="O58" s="27">
        <f t="shared" si="38"/>
        <v>0</v>
      </c>
      <c r="P58" s="27">
        <f t="shared" si="38"/>
        <v>0</v>
      </c>
      <c r="Q58" s="27">
        <f t="shared" si="38"/>
        <v>0</v>
      </c>
      <c r="R58" s="27">
        <f t="shared" si="38"/>
        <v>0</v>
      </c>
      <c r="S58" s="27">
        <f t="shared" si="38"/>
        <v>0</v>
      </c>
      <c r="T58" s="27">
        <f t="shared" si="38"/>
        <v>0</v>
      </c>
      <c r="U58" s="27">
        <f t="shared" si="38"/>
        <v>0</v>
      </c>
      <c r="V58" s="27">
        <f t="shared" si="38"/>
        <v>0</v>
      </c>
      <c r="W58" s="27">
        <f t="shared" si="38"/>
        <v>0</v>
      </c>
      <c r="X58" s="27">
        <f t="shared" si="38"/>
        <v>0</v>
      </c>
      <c r="Y58" s="28">
        <f t="shared" si="38"/>
        <v>0</v>
      </c>
      <c r="Z58" s="27">
        <f t="shared" si="38"/>
        <v>0</v>
      </c>
      <c r="AA58" s="27">
        <f t="shared" si="38"/>
        <v>0</v>
      </c>
      <c r="AB58" s="27">
        <f t="shared" si="38"/>
        <v>0</v>
      </c>
      <c r="AC58" s="27">
        <f t="shared" si="38"/>
        <v>0</v>
      </c>
      <c r="AD58" s="27">
        <f t="shared" si="38"/>
        <v>0</v>
      </c>
      <c r="AE58" s="27">
        <f t="shared" si="38"/>
        <v>0</v>
      </c>
      <c r="AF58" s="27">
        <f t="shared" si="38"/>
        <v>0</v>
      </c>
      <c r="AG58" s="27">
        <f t="shared" si="38"/>
        <v>0</v>
      </c>
      <c r="AH58" s="27">
        <f t="shared" si="38"/>
        <v>0</v>
      </c>
      <c r="AI58" s="27">
        <f t="shared" si="38"/>
        <v>0</v>
      </c>
      <c r="AJ58" s="27">
        <f t="shared" si="38"/>
        <v>0</v>
      </c>
      <c r="AK58" s="28">
        <f t="shared" si="38"/>
        <v>0</v>
      </c>
      <c r="AL58" s="27">
        <f t="shared" si="38"/>
        <v>2756.09</v>
      </c>
      <c r="AM58" s="27">
        <f t="shared" si="38"/>
        <v>3311.8900000000003</v>
      </c>
      <c r="AN58" s="27">
        <f t="shared" si="38"/>
        <v>3668.31</v>
      </c>
      <c r="AO58" s="27">
        <f t="shared" si="38"/>
        <v>2868.46</v>
      </c>
      <c r="AP58" s="27">
        <f t="shared" si="38"/>
        <v>3406.6800000000003</v>
      </c>
      <c r="AQ58" s="27">
        <f t="shared" si="38"/>
        <v>3679.35</v>
      </c>
      <c r="AR58" s="27">
        <f t="shared" si="38"/>
        <v>3768.54</v>
      </c>
      <c r="AS58" s="27">
        <f t="shared" si="38"/>
        <v>3188.77</v>
      </c>
      <c r="AT58" s="27">
        <f t="shared" si="38"/>
        <v>3821.8</v>
      </c>
      <c r="AU58" s="27">
        <f t="shared" si="38"/>
        <v>3927.0899999999997</v>
      </c>
      <c r="AV58" s="27">
        <f t="shared" si="38"/>
        <v>3419.55</v>
      </c>
      <c r="AW58" s="28">
        <f t="shared" si="38"/>
        <v>3615.61</v>
      </c>
      <c r="AX58" s="27">
        <f t="shared" si="38"/>
        <v>3375.68</v>
      </c>
      <c r="AY58" s="27">
        <f t="shared" si="38"/>
        <v>3637.69</v>
      </c>
      <c r="AZ58" s="27">
        <f t="shared" si="38"/>
        <v>3599.68</v>
      </c>
      <c r="BA58" s="27">
        <f t="shared" si="38"/>
        <v>4321.8100000000004</v>
      </c>
      <c r="BB58" s="27">
        <f t="shared" si="38"/>
        <v>2852.67</v>
      </c>
      <c r="BC58" s="27">
        <f t="shared" si="38"/>
        <v>4174.05</v>
      </c>
      <c r="BD58" s="27">
        <f t="shared" si="38"/>
        <v>3785.9199999999996</v>
      </c>
      <c r="BE58" s="27">
        <f t="shared" si="38"/>
        <v>6046.09</v>
      </c>
      <c r="BF58" s="27">
        <f t="shared" si="38"/>
        <v>4512.33</v>
      </c>
      <c r="BG58" s="27">
        <f t="shared" si="38"/>
        <v>3195.64</v>
      </c>
      <c r="BH58" s="27">
        <f t="shared" si="38"/>
        <v>4390.2</v>
      </c>
      <c r="BI58" s="28">
        <f t="shared" si="38"/>
        <v>4830.5200000000004</v>
      </c>
      <c r="BJ58" s="27">
        <f t="shared" si="38"/>
        <v>3368.8100000000004</v>
      </c>
      <c r="BK58" s="27">
        <f t="shared" si="38"/>
        <v>3497.4399999999996</v>
      </c>
      <c r="BL58" s="27">
        <f t="shared" si="38"/>
        <v>3224.65</v>
      </c>
      <c r="BM58" s="27">
        <f t="shared" si="38"/>
        <v>3955.48</v>
      </c>
      <c r="BN58" s="27">
        <f t="shared" si="38"/>
        <v>3390.97</v>
      </c>
      <c r="BO58" s="27">
        <f t="shared" ref="BO58:DZ58" si="39">SUM(BO59:BO60)</f>
        <v>6034.35</v>
      </c>
      <c r="BP58" s="27">
        <f t="shared" si="39"/>
        <v>4682.2</v>
      </c>
      <c r="BQ58" s="27">
        <f t="shared" si="39"/>
        <v>5526.8600000000006</v>
      </c>
      <c r="BR58" s="27">
        <f t="shared" si="39"/>
        <v>5329.3499999999995</v>
      </c>
      <c r="BS58" s="27">
        <f t="shared" si="39"/>
        <v>4043.2200000000007</v>
      </c>
      <c r="BT58" s="27">
        <f t="shared" si="39"/>
        <v>4356.63</v>
      </c>
      <c r="BU58" s="28">
        <f t="shared" si="39"/>
        <v>5527.36</v>
      </c>
      <c r="BV58" s="27">
        <f t="shared" si="39"/>
        <v>0</v>
      </c>
      <c r="BW58" s="27">
        <f t="shared" si="39"/>
        <v>0</v>
      </c>
      <c r="BX58" s="27">
        <f t="shared" si="39"/>
        <v>0</v>
      </c>
      <c r="BY58" s="27">
        <f t="shared" si="39"/>
        <v>0</v>
      </c>
      <c r="BZ58" s="27">
        <f t="shared" si="39"/>
        <v>0</v>
      </c>
      <c r="CA58" s="27">
        <f t="shared" si="39"/>
        <v>0</v>
      </c>
      <c r="CB58" s="27">
        <f t="shared" si="39"/>
        <v>0</v>
      </c>
      <c r="CC58" s="27">
        <f t="shared" si="39"/>
        <v>0</v>
      </c>
      <c r="CD58" s="27">
        <f t="shared" si="39"/>
        <v>0</v>
      </c>
      <c r="CE58" s="27">
        <f t="shared" si="39"/>
        <v>0</v>
      </c>
      <c r="CF58" s="27">
        <f t="shared" si="39"/>
        <v>0</v>
      </c>
      <c r="CG58" s="28">
        <f t="shared" si="39"/>
        <v>0</v>
      </c>
      <c r="CH58" s="27">
        <f t="shared" si="39"/>
        <v>3027.8999999999996</v>
      </c>
      <c r="CI58" s="27">
        <f t="shared" si="39"/>
        <v>5065.5999999999995</v>
      </c>
      <c r="CJ58" s="27">
        <f t="shared" si="39"/>
        <v>5224.3999999999996</v>
      </c>
      <c r="CK58" s="27">
        <f t="shared" si="39"/>
        <v>4448.2</v>
      </c>
      <c r="CL58" s="27">
        <f t="shared" si="39"/>
        <v>4180.6000000000004</v>
      </c>
      <c r="CM58" s="27">
        <f t="shared" si="39"/>
        <v>7342.7</v>
      </c>
      <c r="CN58" s="27">
        <f t="shared" si="39"/>
        <v>4115</v>
      </c>
      <c r="CO58" s="27">
        <f t="shared" si="39"/>
        <v>3722.5</v>
      </c>
      <c r="CP58" s="27">
        <f t="shared" si="39"/>
        <v>5480.4000000000005</v>
      </c>
      <c r="CQ58" s="27">
        <f t="shared" si="39"/>
        <v>5891.5</v>
      </c>
      <c r="CR58" s="27">
        <f t="shared" si="39"/>
        <v>5754.6</v>
      </c>
      <c r="CS58" s="28">
        <f t="shared" si="39"/>
        <v>4146.8999999999996</v>
      </c>
      <c r="CT58" s="27">
        <f t="shared" si="39"/>
        <v>3529.5</v>
      </c>
      <c r="CU58" s="27">
        <f t="shared" si="39"/>
        <v>5588.1</v>
      </c>
      <c r="CV58" s="27">
        <f t="shared" si="39"/>
        <v>5349.8</v>
      </c>
      <c r="CW58" s="27">
        <f t="shared" si="39"/>
        <v>2587.1</v>
      </c>
      <c r="CX58" s="27">
        <f t="shared" si="39"/>
        <v>4817.7</v>
      </c>
      <c r="CY58" s="27">
        <f t="shared" si="39"/>
        <v>5969.9000000000005</v>
      </c>
      <c r="CZ58" s="27">
        <f t="shared" si="39"/>
        <v>4049.5</v>
      </c>
      <c r="DA58" s="27">
        <f t="shared" si="39"/>
        <v>5273.6</v>
      </c>
      <c r="DB58" s="27">
        <f t="shared" si="39"/>
        <v>6553.2999999999993</v>
      </c>
      <c r="DC58" s="27">
        <f t="shared" si="39"/>
        <v>6991.8</v>
      </c>
      <c r="DD58" s="27">
        <f t="shared" si="39"/>
        <v>15681.2</v>
      </c>
      <c r="DE58" s="28">
        <f t="shared" si="39"/>
        <v>8268.5</v>
      </c>
      <c r="DF58" s="27">
        <f t="shared" si="39"/>
        <v>8114.1</v>
      </c>
      <c r="DG58" s="27">
        <f t="shared" si="39"/>
        <v>9008</v>
      </c>
      <c r="DH58" s="27">
        <f t="shared" si="39"/>
        <v>7429.2999999999993</v>
      </c>
      <c r="DI58" s="27">
        <f t="shared" si="39"/>
        <v>5209.0999999999995</v>
      </c>
      <c r="DJ58" s="27">
        <f t="shared" si="39"/>
        <v>6288.0999999999995</v>
      </c>
      <c r="DK58" s="27">
        <f t="shared" si="39"/>
        <v>4770.2</v>
      </c>
      <c r="DL58" s="27">
        <f t="shared" si="39"/>
        <v>6203.2999999999993</v>
      </c>
      <c r="DM58" s="27">
        <f t="shared" si="39"/>
        <v>4744</v>
      </c>
      <c r="DN58" s="27">
        <f t="shared" si="39"/>
        <v>7324.9000000000005</v>
      </c>
      <c r="DO58" s="27">
        <f t="shared" si="39"/>
        <v>5990.9</v>
      </c>
      <c r="DP58" s="27">
        <f t="shared" si="39"/>
        <v>5582.0999999999995</v>
      </c>
      <c r="DQ58" s="28">
        <f t="shared" si="39"/>
        <v>4660.7</v>
      </c>
      <c r="DR58" s="27">
        <f t="shared" si="39"/>
        <v>3978.8</v>
      </c>
      <c r="DS58" s="27">
        <f t="shared" si="39"/>
        <v>5440.8</v>
      </c>
      <c r="DT58" s="27">
        <f t="shared" si="39"/>
        <v>4882.2</v>
      </c>
      <c r="DU58" s="27">
        <f t="shared" si="39"/>
        <v>3925.4</v>
      </c>
      <c r="DV58" s="27">
        <f t="shared" si="39"/>
        <v>3870.5</v>
      </c>
      <c r="DW58" s="27">
        <f t="shared" si="39"/>
        <v>3627.6</v>
      </c>
      <c r="DX58" s="27">
        <f t="shared" si="39"/>
        <v>2901.7999999999997</v>
      </c>
      <c r="DY58" s="27">
        <f t="shared" si="39"/>
        <v>4443.8</v>
      </c>
      <c r="DZ58" s="27">
        <f t="shared" si="39"/>
        <v>5760.3</v>
      </c>
      <c r="EA58" s="27">
        <f t="shared" ref="EA58:GL58" si="40">SUM(EA59:EA60)</f>
        <v>6019</v>
      </c>
      <c r="EB58" s="27">
        <f t="shared" si="40"/>
        <v>4672.2</v>
      </c>
      <c r="EC58" s="28">
        <f t="shared" si="40"/>
        <v>7513.7</v>
      </c>
      <c r="ED58" s="27">
        <f t="shared" si="40"/>
        <v>4717.3499999999995</v>
      </c>
      <c r="EE58" s="27">
        <f t="shared" si="40"/>
        <v>5908.43</v>
      </c>
      <c r="EF58" s="27">
        <f t="shared" si="40"/>
        <v>6425.09</v>
      </c>
      <c r="EG58" s="27">
        <f t="shared" si="40"/>
        <v>8310.18</v>
      </c>
      <c r="EH58" s="27">
        <f t="shared" si="40"/>
        <v>6275.9500000000007</v>
      </c>
      <c r="EI58" s="27">
        <f t="shared" si="40"/>
        <v>7346.04</v>
      </c>
      <c r="EJ58" s="27">
        <f t="shared" si="40"/>
        <v>6693.65</v>
      </c>
      <c r="EK58" s="27">
        <f t="shared" si="40"/>
        <v>6480.95</v>
      </c>
      <c r="EL58" s="27">
        <f t="shared" si="40"/>
        <v>6664.09</v>
      </c>
      <c r="EM58" s="27">
        <f t="shared" si="40"/>
        <v>6770.7800000000007</v>
      </c>
      <c r="EN58" s="27">
        <f t="shared" si="40"/>
        <v>6552.23</v>
      </c>
      <c r="EO58" s="28">
        <f t="shared" si="40"/>
        <v>5775.71</v>
      </c>
      <c r="EP58" s="27">
        <f t="shared" si="40"/>
        <v>7956.0990909090906</v>
      </c>
      <c r="EQ58" s="27">
        <f t="shared" si="40"/>
        <v>7921.53</v>
      </c>
      <c r="ER58" s="27">
        <f t="shared" si="40"/>
        <v>6332.96</v>
      </c>
      <c r="ES58" s="27">
        <f t="shared" si="40"/>
        <v>6719.795454545454</v>
      </c>
      <c r="ET58" s="27">
        <f t="shared" si="40"/>
        <v>7374.5596000000005</v>
      </c>
      <c r="EU58" s="27">
        <f t="shared" si="40"/>
        <v>6300.5945454545454</v>
      </c>
      <c r="EV58" s="27">
        <f t="shared" si="40"/>
        <v>5036.6849999999995</v>
      </c>
      <c r="EW58" s="27">
        <f t="shared" si="40"/>
        <v>5070.8019999999997</v>
      </c>
      <c r="EX58" s="27">
        <f t="shared" si="40"/>
        <v>6160.2690000000002</v>
      </c>
      <c r="EY58" s="27">
        <f t="shared" si="40"/>
        <v>6439.3950000000004</v>
      </c>
      <c r="EZ58" s="27">
        <f t="shared" si="40"/>
        <v>7655.3700000000008</v>
      </c>
      <c r="FA58" s="28">
        <f t="shared" si="40"/>
        <v>6934.1450000000004</v>
      </c>
      <c r="FB58" s="27">
        <f t="shared" si="40"/>
        <v>6934.1705500000007</v>
      </c>
      <c r="FC58" s="27">
        <f t="shared" si="40"/>
        <v>6693.6897499999995</v>
      </c>
      <c r="FD58" s="27">
        <f t="shared" si="40"/>
        <v>5426.8033999999998</v>
      </c>
      <c r="FE58" s="27">
        <f t="shared" si="40"/>
        <v>5847.2692999999999</v>
      </c>
      <c r="FF58" s="27">
        <f t="shared" si="40"/>
        <v>5658.2547999999997</v>
      </c>
      <c r="FG58" s="27">
        <f t="shared" si="40"/>
        <v>6518.1399000000001</v>
      </c>
      <c r="FH58" s="27">
        <f t="shared" si="40"/>
        <v>6593.1149926302005</v>
      </c>
      <c r="FI58" s="27">
        <f t="shared" si="40"/>
        <v>7732.6128343581504</v>
      </c>
      <c r="FJ58" s="27">
        <f t="shared" si="40"/>
        <v>8184.43325</v>
      </c>
      <c r="FK58" s="27">
        <f t="shared" si="40"/>
        <v>7144.3442500000001</v>
      </c>
      <c r="FL58" s="27">
        <f t="shared" si="40"/>
        <v>7206.0447999999997</v>
      </c>
      <c r="FM58" s="28">
        <f t="shared" si="40"/>
        <v>6210.8959500000001</v>
      </c>
      <c r="FN58" s="27">
        <f t="shared" si="40"/>
        <v>3688.0570104899998</v>
      </c>
      <c r="FO58" s="27">
        <f t="shared" si="40"/>
        <v>9227.9849936299979</v>
      </c>
      <c r="FP58" s="27">
        <f t="shared" si="40"/>
        <v>9611.384279670001</v>
      </c>
      <c r="FQ58" s="27">
        <f t="shared" si="40"/>
        <v>7793.4502060799996</v>
      </c>
      <c r="FR58" s="27">
        <f t="shared" si="40"/>
        <v>9568.4466768399998</v>
      </c>
      <c r="FS58" s="27">
        <f t="shared" si="40"/>
        <v>11114.785933839999</v>
      </c>
      <c r="FT58" s="27">
        <f t="shared" si="40"/>
        <v>11423.276654639998</v>
      </c>
      <c r="FU58" s="27">
        <f t="shared" si="40"/>
        <v>12970.96144427</v>
      </c>
      <c r="FV58" s="27">
        <f t="shared" si="40"/>
        <v>13838.337291349999</v>
      </c>
      <c r="FW58" s="27">
        <f t="shared" si="40"/>
        <v>8700.6192208499997</v>
      </c>
      <c r="FX58" s="27">
        <f t="shared" si="40"/>
        <v>8332.2625523900006</v>
      </c>
      <c r="FY58" s="28">
        <f t="shared" si="40"/>
        <v>9304.143686027066</v>
      </c>
      <c r="FZ58" s="27">
        <f t="shared" si="40"/>
        <v>7264.24</v>
      </c>
      <c r="GA58" s="27">
        <f t="shared" si="40"/>
        <v>8781.7200000000012</v>
      </c>
      <c r="GB58" s="27">
        <f t="shared" si="40"/>
        <v>8088.6100000000006</v>
      </c>
      <c r="GC58" s="27">
        <f t="shared" si="40"/>
        <v>7964.59</v>
      </c>
      <c r="GD58" s="27">
        <f t="shared" si="40"/>
        <v>13838.94</v>
      </c>
      <c r="GE58" s="27">
        <f t="shared" si="40"/>
        <v>14815.73</v>
      </c>
      <c r="GF58" s="27">
        <f t="shared" si="40"/>
        <v>9345.0999999999985</v>
      </c>
      <c r="GG58" s="27">
        <f t="shared" si="40"/>
        <v>8621.42</v>
      </c>
      <c r="GH58" s="27">
        <f t="shared" si="40"/>
        <v>10217.56</v>
      </c>
      <c r="GI58" s="27">
        <f t="shared" si="40"/>
        <v>8630.15</v>
      </c>
      <c r="GJ58" s="27">
        <f t="shared" si="40"/>
        <v>8866.19</v>
      </c>
      <c r="GK58" s="28">
        <f t="shared" si="40"/>
        <v>24785.45</v>
      </c>
      <c r="GL58" s="27">
        <f t="shared" si="40"/>
        <v>12955.0432</v>
      </c>
      <c r="GM58" s="27">
        <f t="shared" ref="GM58:IS58" si="41">SUM(GM59:GM60)</f>
        <v>12790.24265</v>
      </c>
      <c r="GN58" s="27">
        <f t="shared" si="41"/>
        <v>11117.56035</v>
      </c>
      <c r="GO58" s="27">
        <f t="shared" si="41"/>
        <v>10084.335849999999</v>
      </c>
      <c r="GP58" s="27">
        <f t="shared" si="41"/>
        <v>11921.012750000002</v>
      </c>
      <c r="GQ58" s="27">
        <f t="shared" si="41"/>
        <v>14592.975399999999</v>
      </c>
      <c r="GR58" s="27">
        <f t="shared" si="41"/>
        <v>11474.2004</v>
      </c>
      <c r="GS58" s="27">
        <f t="shared" si="41"/>
        <v>20728.995450000002</v>
      </c>
      <c r="GT58" s="27">
        <f t="shared" si="41"/>
        <v>21427.53025</v>
      </c>
      <c r="GU58" s="27">
        <f t="shared" si="41"/>
        <v>12027.836150000001</v>
      </c>
      <c r="GV58" s="27">
        <f t="shared" si="41"/>
        <v>13160.24</v>
      </c>
      <c r="GW58" s="28">
        <f t="shared" si="41"/>
        <v>10670.821400000001</v>
      </c>
      <c r="GX58" s="27">
        <f t="shared" si="41"/>
        <v>11913.384550000001</v>
      </c>
      <c r="GY58" s="27">
        <f t="shared" si="41"/>
        <v>23673.65</v>
      </c>
      <c r="GZ58" s="27">
        <f t="shared" si="41"/>
        <v>11843.9</v>
      </c>
      <c r="HA58" s="27">
        <f t="shared" si="41"/>
        <v>11422.81</v>
      </c>
      <c r="HB58" s="27">
        <f t="shared" si="41"/>
        <v>15106.64</v>
      </c>
      <c r="HC58" s="27">
        <f t="shared" si="41"/>
        <v>16783.869350000001</v>
      </c>
      <c r="HD58" s="27">
        <f t="shared" si="41"/>
        <v>13652.583600000002</v>
      </c>
      <c r="HE58" s="27">
        <f t="shared" si="41"/>
        <v>20319.621049999998</v>
      </c>
      <c r="HF58" s="27">
        <f t="shared" si="41"/>
        <v>16430.359900000003</v>
      </c>
      <c r="HG58" s="27">
        <f t="shared" si="41"/>
        <v>13386.857</v>
      </c>
      <c r="HH58" s="27">
        <f t="shared" si="41"/>
        <v>15117.4</v>
      </c>
      <c r="HI58" s="28">
        <f t="shared" si="41"/>
        <v>12142.316800000001</v>
      </c>
      <c r="HJ58" s="27">
        <f t="shared" si="41"/>
        <v>17921.259999999998</v>
      </c>
      <c r="HK58" s="27">
        <f t="shared" si="41"/>
        <v>12548.06185</v>
      </c>
      <c r="HL58" s="27">
        <f t="shared" si="41"/>
        <v>13894.111850000001</v>
      </c>
      <c r="HM58" s="27">
        <f t="shared" si="41"/>
        <v>14604.417100000001</v>
      </c>
      <c r="HN58" s="27">
        <f t="shared" si="41"/>
        <v>14717.288549999999</v>
      </c>
      <c r="HO58" s="27">
        <f t="shared" si="41"/>
        <v>18318.038500000002</v>
      </c>
      <c r="HP58" s="27">
        <f t="shared" si="41"/>
        <v>18544.500749999999</v>
      </c>
      <c r="HQ58" s="27">
        <f t="shared" si="41"/>
        <v>18789.567521660494</v>
      </c>
      <c r="HR58" s="27">
        <f t="shared" si="41"/>
        <v>22203.629919211649</v>
      </c>
      <c r="HS58" s="27">
        <f t="shared" si="41"/>
        <v>15222.262500000001</v>
      </c>
      <c r="HT58" s="27">
        <f t="shared" si="41"/>
        <v>18685.793999999998</v>
      </c>
      <c r="HU58" s="28">
        <f t="shared" si="41"/>
        <v>17267.552</v>
      </c>
      <c r="HV58" s="27">
        <f t="shared" si="41"/>
        <v>20572.149172727273</v>
      </c>
      <c r="HW58" s="27">
        <f t="shared" si="41"/>
        <v>18979.37476818182</v>
      </c>
      <c r="HX58" s="27">
        <f t="shared" si="41"/>
        <v>22753.361763636363</v>
      </c>
      <c r="HY58" s="27">
        <f t="shared" si="41"/>
        <v>14046.84234090909</v>
      </c>
      <c r="HZ58" s="27">
        <f t="shared" si="41"/>
        <v>16443.858454545454</v>
      </c>
      <c r="IA58" s="27">
        <f t="shared" si="41"/>
        <v>17563.772249999998</v>
      </c>
      <c r="IB58" s="27">
        <f t="shared" si="41"/>
        <v>13939.079840909089</v>
      </c>
      <c r="IC58" s="27">
        <f t="shared" si="41"/>
        <v>16289.428245454545</v>
      </c>
      <c r="ID58" s="27">
        <f t="shared" si="41"/>
        <v>17359.19329090909</v>
      </c>
      <c r="IE58" s="27">
        <f t="shared" si="41"/>
        <v>14998.588504862499</v>
      </c>
      <c r="IF58" s="27">
        <f t="shared" si="41"/>
        <v>11606.851168181818</v>
      </c>
      <c r="IG58" s="28">
        <f t="shared" si="41"/>
        <v>14855.018836363637</v>
      </c>
      <c r="IH58" s="27">
        <f t="shared" si="41"/>
        <v>13312.643940909089</v>
      </c>
      <c r="II58" s="27">
        <f t="shared" si="41"/>
        <v>14735.75564090909</v>
      </c>
      <c r="IJ58" s="27">
        <f t="shared" si="41"/>
        <v>18414.226613636365</v>
      </c>
      <c r="IK58" s="27">
        <f t="shared" si="41"/>
        <v>14889.936068181818</v>
      </c>
      <c r="IL58" s="27">
        <f t="shared" si="41"/>
        <v>19724.603105547852</v>
      </c>
      <c r="IM58" s="27">
        <f t="shared" si="41"/>
        <v>26584.958299999998</v>
      </c>
      <c r="IN58" s="27">
        <f t="shared" si="41"/>
        <v>16317.160599999999</v>
      </c>
      <c r="IO58" s="27">
        <f t="shared" si="41"/>
        <v>13601.106422727273</v>
      </c>
      <c r="IP58" s="27">
        <f t="shared" si="41"/>
        <v>23128.709572727275</v>
      </c>
      <c r="IQ58" s="27">
        <f t="shared" si="41"/>
        <v>13930.154656990628</v>
      </c>
      <c r="IR58" s="27">
        <f t="shared" si="41"/>
        <v>16727.082075667917</v>
      </c>
      <c r="IS58" s="28">
        <f t="shared" si="41"/>
        <v>17366.488231439191</v>
      </c>
    </row>
    <row r="59" spans="1:253">
      <c r="A59" s="29" t="s">
        <v>29</v>
      </c>
      <c r="B59" s="7">
        <v>0</v>
      </c>
      <c r="C59" s="7">
        <v>0</v>
      </c>
      <c r="D59" s="7">
        <v>0</v>
      </c>
      <c r="E59" s="7">
        <v>0</v>
      </c>
      <c r="F59" s="7">
        <v>0</v>
      </c>
      <c r="G59" s="7">
        <v>0</v>
      </c>
      <c r="H59" s="7">
        <v>0</v>
      </c>
      <c r="I59" s="7">
        <v>0</v>
      </c>
      <c r="J59" s="7">
        <v>0</v>
      </c>
      <c r="K59" s="7">
        <v>0</v>
      </c>
      <c r="L59" s="7">
        <v>0</v>
      </c>
      <c r="M59" s="8">
        <v>0</v>
      </c>
      <c r="N59" s="7">
        <v>0</v>
      </c>
      <c r="O59" s="7">
        <v>0</v>
      </c>
      <c r="P59" s="7">
        <v>0</v>
      </c>
      <c r="Q59" s="7">
        <v>0</v>
      </c>
      <c r="R59" s="7">
        <v>0</v>
      </c>
      <c r="S59" s="7">
        <v>0</v>
      </c>
      <c r="T59" s="7">
        <v>0</v>
      </c>
      <c r="U59" s="7">
        <v>0</v>
      </c>
      <c r="V59" s="7">
        <v>0</v>
      </c>
      <c r="W59" s="7">
        <v>0</v>
      </c>
      <c r="X59" s="7">
        <v>0</v>
      </c>
      <c r="Y59" s="8">
        <v>0</v>
      </c>
      <c r="Z59" s="7">
        <v>0</v>
      </c>
      <c r="AA59" s="7">
        <v>0</v>
      </c>
      <c r="AB59" s="7">
        <v>0</v>
      </c>
      <c r="AC59" s="7">
        <v>0</v>
      </c>
      <c r="AD59" s="7">
        <v>0</v>
      </c>
      <c r="AE59" s="7">
        <v>0</v>
      </c>
      <c r="AF59" s="7">
        <v>0</v>
      </c>
      <c r="AG59" s="7">
        <v>0</v>
      </c>
      <c r="AH59" s="7">
        <v>0</v>
      </c>
      <c r="AI59" s="7">
        <v>0</v>
      </c>
      <c r="AJ59" s="7">
        <v>0</v>
      </c>
      <c r="AK59" s="8">
        <v>0</v>
      </c>
      <c r="AL59" s="7">
        <v>2678.59</v>
      </c>
      <c r="AM59" s="7">
        <v>3179.09</v>
      </c>
      <c r="AN59" s="7">
        <v>3542.21</v>
      </c>
      <c r="AO59" s="7">
        <v>2647.96</v>
      </c>
      <c r="AP59" s="7">
        <v>3209.38</v>
      </c>
      <c r="AQ59" s="7">
        <v>3192.95</v>
      </c>
      <c r="AR59" s="7">
        <v>3440.24</v>
      </c>
      <c r="AS59" s="7">
        <v>2894.97</v>
      </c>
      <c r="AT59" s="7">
        <v>3417.5</v>
      </c>
      <c r="AU59" s="7">
        <v>3606.49</v>
      </c>
      <c r="AV59" s="7">
        <v>3177.15</v>
      </c>
      <c r="AW59" s="8">
        <v>3367.71</v>
      </c>
      <c r="AX59" s="7">
        <v>3166.58</v>
      </c>
      <c r="AY59" s="7">
        <v>3448.69</v>
      </c>
      <c r="AZ59" s="7">
        <v>3312.68</v>
      </c>
      <c r="BA59" s="7">
        <v>4099.3100000000004</v>
      </c>
      <c r="BB59" s="7">
        <v>2732.17</v>
      </c>
      <c r="BC59" s="7">
        <v>3834.25</v>
      </c>
      <c r="BD59" s="7">
        <v>3527.72</v>
      </c>
      <c r="BE59" s="7">
        <v>5474.29</v>
      </c>
      <c r="BF59" s="7">
        <v>3963.23</v>
      </c>
      <c r="BG59" s="7">
        <v>2967.04</v>
      </c>
      <c r="BH59" s="7">
        <v>4161.8999999999996</v>
      </c>
      <c r="BI59" s="8">
        <v>4641.72</v>
      </c>
      <c r="BJ59" s="7">
        <v>3160.01</v>
      </c>
      <c r="BK59" s="7">
        <v>3360.24</v>
      </c>
      <c r="BL59" s="7">
        <v>3081.25</v>
      </c>
      <c r="BM59" s="7">
        <v>3801.78</v>
      </c>
      <c r="BN59" s="7">
        <v>3208.47</v>
      </c>
      <c r="BO59" s="7">
        <v>5747.75</v>
      </c>
      <c r="BP59" s="7">
        <v>4418.2</v>
      </c>
      <c r="BQ59" s="7">
        <v>4788.0600000000004</v>
      </c>
      <c r="BR59" s="7">
        <v>4607.75</v>
      </c>
      <c r="BS59" s="7">
        <v>3699.82</v>
      </c>
      <c r="BT59" s="7">
        <v>4037.13</v>
      </c>
      <c r="BU59" s="8">
        <v>5232.8599999999997</v>
      </c>
      <c r="BV59" s="7">
        <v>0</v>
      </c>
      <c r="BW59" s="7">
        <v>0</v>
      </c>
      <c r="BX59" s="7">
        <v>0</v>
      </c>
      <c r="BY59" s="7">
        <v>0</v>
      </c>
      <c r="BZ59" s="7">
        <v>0</v>
      </c>
      <c r="CA59" s="7">
        <v>0</v>
      </c>
      <c r="CB59" s="7">
        <v>0</v>
      </c>
      <c r="CC59" s="7">
        <v>0</v>
      </c>
      <c r="CD59" s="7">
        <v>0</v>
      </c>
      <c r="CE59" s="7">
        <v>0</v>
      </c>
      <c r="CF59" s="7">
        <v>0</v>
      </c>
      <c r="CG59" s="8">
        <v>0</v>
      </c>
      <c r="CH59" s="7">
        <v>2935.2</v>
      </c>
      <c r="CI59" s="7">
        <v>4919.3999999999996</v>
      </c>
      <c r="CJ59" s="7">
        <v>5135.7</v>
      </c>
      <c r="CK59" s="7">
        <v>4382.2</v>
      </c>
      <c r="CL59" s="7">
        <v>4100.8</v>
      </c>
      <c r="CM59" s="7">
        <v>6983.7</v>
      </c>
      <c r="CN59" s="7">
        <v>3911.6</v>
      </c>
      <c r="CO59" s="7">
        <v>3393.9</v>
      </c>
      <c r="CP59" s="7">
        <v>5034.1000000000004</v>
      </c>
      <c r="CQ59" s="7">
        <v>5415.1</v>
      </c>
      <c r="CR59" s="7">
        <v>5359.5</v>
      </c>
      <c r="CS59" s="8">
        <v>3742</v>
      </c>
      <c r="CT59" s="7">
        <v>3091.1</v>
      </c>
      <c r="CU59" s="7">
        <v>5057.5</v>
      </c>
      <c r="CV59" s="7">
        <v>4939.8</v>
      </c>
      <c r="CW59" s="7">
        <v>2239.6999999999998</v>
      </c>
      <c r="CX59" s="7">
        <v>4557.8</v>
      </c>
      <c r="CY59" s="7">
        <v>5744.6</v>
      </c>
      <c r="CZ59" s="7">
        <v>3748.7</v>
      </c>
      <c r="DA59" s="7">
        <v>4925.3</v>
      </c>
      <c r="DB59" s="7">
        <v>6072.9</v>
      </c>
      <c r="DC59" s="7">
        <v>6336.7</v>
      </c>
      <c r="DD59" s="7">
        <v>9831.1</v>
      </c>
      <c r="DE59" s="8">
        <v>7313</v>
      </c>
      <c r="DF59" s="7">
        <v>6938.8</v>
      </c>
      <c r="DG59" s="7">
        <v>7072.8</v>
      </c>
      <c r="DH59" s="7">
        <v>6560.9</v>
      </c>
      <c r="DI59" s="7">
        <v>4637.3999999999996</v>
      </c>
      <c r="DJ59" s="7">
        <v>5853.9</v>
      </c>
      <c r="DK59" s="7">
        <v>4498.2</v>
      </c>
      <c r="DL59" s="7">
        <v>5732.9</v>
      </c>
      <c r="DM59" s="7">
        <v>4164.2</v>
      </c>
      <c r="DN59" s="7">
        <v>6146.6</v>
      </c>
      <c r="DO59" s="7">
        <v>4663.3</v>
      </c>
      <c r="DP59" s="7">
        <v>4330.8999999999996</v>
      </c>
      <c r="DQ59" s="8">
        <v>4054.8</v>
      </c>
      <c r="DR59" s="7">
        <v>2742.9</v>
      </c>
      <c r="DS59" s="7">
        <v>3499.8</v>
      </c>
      <c r="DT59" s="7">
        <v>4390.8999999999996</v>
      </c>
      <c r="DU59" s="7">
        <v>3450.8</v>
      </c>
      <c r="DV59" s="7">
        <v>3531.7</v>
      </c>
      <c r="DW59" s="7">
        <v>3225.9</v>
      </c>
      <c r="DX59" s="7">
        <v>2492.1</v>
      </c>
      <c r="DY59" s="7">
        <v>3473.2</v>
      </c>
      <c r="DZ59" s="7">
        <v>4603.3</v>
      </c>
      <c r="EA59" s="7">
        <v>5087.3</v>
      </c>
      <c r="EB59" s="7">
        <v>3865.4</v>
      </c>
      <c r="EC59" s="8">
        <v>6994.3</v>
      </c>
      <c r="ED59" s="7">
        <v>3649.24</v>
      </c>
      <c r="EE59" s="7">
        <v>5411</v>
      </c>
      <c r="EF59" s="7">
        <v>5103.17</v>
      </c>
      <c r="EG59" s="7">
        <v>5730.8</v>
      </c>
      <c r="EH59" s="7">
        <v>5902.52</v>
      </c>
      <c r="EI59" s="7">
        <v>6316.62</v>
      </c>
      <c r="EJ59" s="7">
        <v>5312.45</v>
      </c>
      <c r="EK59" s="7">
        <v>5725.79</v>
      </c>
      <c r="EL59" s="7">
        <v>5799.67</v>
      </c>
      <c r="EM59" s="7">
        <v>5616.27</v>
      </c>
      <c r="EN59" s="7">
        <v>5955.92</v>
      </c>
      <c r="EO59" s="8">
        <v>5158.45</v>
      </c>
      <c r="EP59" s="7">
        <v>4641.8999999999996</v>
      </c>
      <c r="EQ59" s="7">
        <v>6984.19</v>
      </c>
      <c r="ER59" s="7">
        <v>5344.11</v>
      </c>
      <c r="ES59" s="7">
        <v>5405.58</v>
      </c>
      <c r="ET59" s="7">
        <v>6483.6756000000005</v>
      </c>
      <c r="EU59" s="7">
        <v>5249.9</v>
      </c>
      <c r="EV59" s="7">
        <v>4376.125</v>
      </c>
      <c r="EW59" s="7">
        <v>4604.8019999999997</v>
      </c>
      <c r="EX59" s="7">
        <v>4771.9690000000001</v>
      </c>
      <c r="EY59" s="7">
        <v>5051.4350000000004</v>
      </c>
      <c r="EZ59" s="7">
        <v>6718.77</v>
      </c>
      <c r="FA59" s="8">
        <v>6136.4750000000004</v>
      </c>
      <c r="FB59" s="7">
        <v>5905.5205500000002</v>
      </c>
      <c r="FC59" s="7">
        <v>5748.0997499999994</v>
      </c>
      <c r="FD59" s="7">
        <v>5088.2633999999998</v>
      </c>
      <c r="FE59" s="7">
        <v>5373.0693000000001</v>
      </c>
      <c r="FF59" s="7">
        <v>5253.6347999999998</v>
      </c>
      <c r="FG59" s="7">
        <v>5673.8798999999999</v>
      </c>
      <c r="FH59" s="7">
        <v>5082.4049926302005</v>
      </c>
      <c r="FI59" s="7">
        <v>6305.1928343581503</v>
      </c>
      <c r="FJ59" s="7">
        <v>6723.9832500000002</v>
      </c>
      <c r="FK59" s="7">
        <v>5810.2042499999998</v>
      </c>
      <c r="FL59" s="7">
        <v>6666.6347999999998</v>
      </c>
      <c r="FM59" s="8">
        <v>5630.3959500000001</v>
      </c>
      <c r="FN59" s="7">
        <v>3144.7170104899997</v>
      </c>
      <c r="FO59" s="7">
        <v>8829.0049936299984</v>
      </c>
      <c r="FP59" s="7">
        <v>8983.1042796700003</v>
      </c>
      <c r="FQ59" s="7">
        <v>7015.5702060799995</v>
      </c>
      <c r="FR59" s="7">
        <v>8379.4591261499991</v>
      </c>
      <c r="FS59" s="7">
        <v>8591.2302247499993</v>
      </c>
      <c r="FT59" s="7">
        <v>7523.8166546399989</v>
      </c>
      <c r="FU59" s="7">
        <v>10113.551444270001</v>
      </c>
      <c r="FV59" s="7">
        <v>10911.82097995</v>
      </c>
      <c r="FW59" s="7">
        <v>7529.0650110400002</v>
      </c>
      <c r="FX59" s="7">
        <v>7232.4525523900002</v>
      </c>
      <c r="FY59" s="8">
        <v>8693</v>
      </c>
      <c r="FZ59" s="7">
        <v>6548.97</v>
      </c>
      <c r="GA59" s="7">
        <v>7652.81</v>
      </c>
      <c r="GB59" s="7">
        <v>6312.14</v>
      </c>
      <c r="GC59" s="7">
        <v>6264.28</v>
      </c>
      <c r="GD59" s="7">
        <v>12063</v>
      </c>
      <c r="GE59" s="7">
        <v>10668.39</v>
      </c>
      <c r="GF59" s="7">
        <v>5869.73</v>
      </c>
      <c r="GG59" s="7">
        <v>6361.81</v>
      </c>
      <c r="GH59" s="7">
        <v>7918.96</v>
      </c>
      <c r="GI59" s="7">
        <v>7764.42</v>
      </c>
      <c r="GJ59" s="7">
        <v>8096.29</v>
      </c>
      <c r="GK59" s="8">
        <v>24104.49</v>
      </c>
      <c r="GL59" s="7">
        <v>12307.903200000001</v>
      </c>
      <c r="GM59" s="7">
        <v>11671.25265</v>
      </c>
      <c r="GN59" s="7">
        <v>10282.33035</v>
      </c>
      <c r="GO59" s="7">
        <v>9406.4458500000001</v>
      </c>
      <c r="GP59" s="7">
        <v>9786.0127500000017</v>
      </c>
      <c r="GQ59" s="7">
        <v>10166.945400000001</v>
      </c>
      <c r="GR59" s="7">
        <v>8028.7704000000003</v>
      </c>
      <c r="GS59" s="7">
        <v>15475.095450000001</v>
      </c>
      <c r="GT59" s="7">
        <v>18304.670249999999</v>
      </c>
      <c r="GU59" s="7">
        <v>10104.096150000001</v>
      </c>
      <c r="GV59" s="7">
        <v>12643.11</v>
      </c>
      <c r="GW59" s="8">
        <v>10029.4614</v>
      </c>
      <c r="GX59" s="7">
        <v>10103.804550000001</v>
      </c>
      <c r="GY59" s="7">
        <v>17025.84</v>
      </c>
      <c r="GZ59" s="7">
        <v>10860.06</v>
      </c>
      <c r="HA59" s="7">
        <v>10350.129999999999</v>
      </c>
      <c r="HB59" s="7">
        <v>12878.24</v>
      </c>
      <c r="HC59" s="7">
        <v>12045.34935</v>
      </c>
      <c r="HD59" s="7">
        <v>8548.4736000000012</v>
      </c>
      <c r="HE59" s="7">
        <v>17170.321049999999</v>
      </c>
      <c r="HF59" s="7">
        <v>14143.869900000002</v>
      </c>
      <c r="HG59" s="7">
        <v>11974.437</v>
      </c>
      <c r="HH59" s="7">
        <v>13584.96</v>
      </c>
      <c r="HI59" s="8">
        <v>11349.496800000001</v>
      </c>
      <c r="HJ59" s="7">
        <v>16686.25</v>
      </c>
      <c r="HK59" s="7">
        <v>11474.591850000001</v>
      </c>
      <c r="HL59" s="7">
        <v>12230.501850000001</v>
      </c>
      <c r="HM59" s="7">
        <v>13575.9771</v>
      </c>
      <c r="HN59" s="7">
        <v>12778.38855</v>
      </c>
      <c r="HO59" s="7">
        <v>12736.138500000001</v>
      </c>
      <c r="HP59" s="7">
        <v>15707.670750000001</v>
      </c>
      <c r="HQ59" s="7">
        <v>14319.187521660495</v>
      </c>
      <c r="HR59" s="7">
        <v>17906.168502421649</v>
      </c>
      <c r="HS59" s="7">
        <v>13337.3025</v>
      </c>
      <c r="HT59" s="7">
        <v>17166.223999999998</v>
      </c>
      <c r="HU59" s="8">
        <v>16075.371999999999</v>
      </c>
      <c r="HV59" s="7">
        <v>18001.8819</v>
      </c>
      <c r="HW59" s="7">
        <v>16868.542950000003</v>
      </c>
      <c r="HX59" s="7">
        <v>18007.565399999999</v>
      </c>
      <c r="HY59" s="7">
        <v>12249.08325</v>
      </c>
      <c r="HZ59" s="7">
        <v>12871.143</v>
      </c>
      <c r="IA59" s="7">
        <v>10924.652249999999</v>
      </c>
      <c r="IB59" s="7">
        <v>9255.9307499999995</v>
      </c>
      <c r="IC59" s="7">
        <v>11979.893699999999</v>
      </c>
      <c r="ID59" s="7">
        <v>12600.0342</v>
      </c>
      <c r="IE59" s="7">
        <v>12963.631836262499</v>
      </c>
      <c r="IF59" s="7">
        <v>9920.8093499999995</v>
      </c>
      <c r="IG59" s="8">
        <v>12194.8452</v>
      </c>
      <c r="IH59" s="7">
        <v>11853.824849999999</v>
      </c>
      <c r="II59" s="7">
        <v>12052.91655</v>
      </c>
      <c r="IJ59" s="7">
        <v>12259.910250000001</v>
      </c>
      <c r="IK59" s="7">
        <v>12967.544249999999</v>
      </c>
      <c r="IL59" s="7">
        <v>12716.544347267853</v>
      </c>
      <c r="IM59" s="7">
        <v>15339.9483</v>
      </c>
      <c r="IN59" s="7">
        <v>10488.1806</v>
      </c>
      <c r="IO59" s="7">
        <v>9952.7791500000003</v>
      </c>
      <c r="IP59" s="7">
        <v>18148.272300000001</v>
      </c>
      <c r="IQ59" s="7">
        <v>12470.2735095279</v>
      </c>
      <c r="IR59" s="7">
        <v>15785.076289557917</v>
      </c>
      <c r="IS59" s="8">
        <v>16016.5083777201</v>
      </c>
    </row>
    <row r="60" spans="1:253">
      <c r="A60" s="30" t="s">
        <v>46</v>
      </c>
      <c r="B60" s="31">
        <v>0</v>
      </c>
      <c r="C60" s="31">
        <v>0</v>
      </c>
      <c r="D60" s="31">
        <v>0</v>
      </c>
      <c r="E60" s="31">
        <v>0</v>
      </c>
      <c r="F60" s="31">
        <v>0</v>
      </c>
      <c r="G60" s="31">
        <v>0</v>
      </c>
      <c r="H60" s="31">
        <v>0</v>
      </c>
      <c r="I60" s="31">
        <v>0</v>
      </c>
      <c r="J60" s="31">
        <v>0</v>
      </c>
      <c r="K60" s="31">
        <v>0</v>
      </c>
      <c r="L60" s="31">
        <v>0</v>
      </c>
      <c r="M60" s="32">
        <v>0</v>
      </c>
      <c r="N60" s="31">
        <v>0</v>
      </c>
      <c r="O60" s="31">
        <v>0</v>
      </c>
      <c r="P60" s="31">
        <v>0</v>
      </c>
      <c r="Q60" s="31">
        <v>0</v>
      </c>
      <c r="R60" s="31">
        <v>0</v>
      </c>
      <c r="S60" s="31">
        <v>0</v>
      </c>
      <c r="T60" s="31">
        <v>0</v>
      </c>
      <c r="U60" s="31">
        <v>0</v>
      </c>
      <c r="V60" s="31">
        <v>0</v>
      </c>
      <c r="W60" s="31">
        <v>0</v>
      </c>
      <c r="X60" s="31">
        <v>0</v>
      </c>
      <c r="Y60" s="32">
        <v>0</v>
      </c>
      <c r="Z60" s="31">
        <v>0</v>
      </c>
      <c r="AA60" s="31">
        <v>0</v>
      </c>
      <c r="AB60" s="31">
        <v>0</v>
      </c>
      <c r="AC60" s="31">
        <v>0</v>
      </c>
      <c r="AD60" s="31">
        <v>0</v>
      </c>
      <c r="AE60" s="31">
        <v>0</v>
      </c>
      <c r="AF60" s="31">
        <v>0</v>
      </c>
      <c r="AG60" s="31">
        <v>0</v>
      </c>
      <c r="AH60" s="31">
        <v>0</v>
      </c>
      <c r="AI60" s="31">
        <v>0</v>
      </c>
      <c r="AJ60" s="31">
        <v>0</v>
      </c>
      <c r="AK60" s="32">
        <v>0</v>
      </c>
      <c r="AL60" s="31">
        <v>77.5</v>
      </c>
      <c r="AM60" s="31">
        <v>132.80000000000001</v>
      </c>
      <c r="AN60" s="31">
        <v>126.1</v>
      </c>
      <c r="AO60" s="31">
        <v>220.5</v>
      </c>
      <c r="AP60" s="31">
        <v>197.3</v>
      </c>
      <c r="AQ60" s="31">
        <v>486.4</v>
      </c>
      <c r="AR60" s="31">
        <v>328.3</v>
      </c>
      <c r="AS60" s="31">
        <v>293.8</v>
      </c>
      <c r="AT60" s="31">
        <v>404.3</v>
      </c>
      <c r="AU60" s="31">
        <v>320.60000000000002</v>
      </c>
      <c r="AV60" s="31">
        <v>242.4</v>
      </c>
      <c r="AW60" s="32">
        <v>247.9</v>
      </c>
      <c r="AX60" s="31">
        <v>209.1</v>
      </c>
      <c r="AY60" s="31">
        <v>189</v>
      </c>
      <c r="AZ60" s="31">
        <v>287</v>
      </c>
      <c r="BA60" s="31">
        <v>222.5</v>
      </c>
      <c r="BB60" s="31">
        <v>120.5</v>
      </c>
      <c r="BC60" s="31">
        <v>339.8</v>
      </c>
      <c r="BD60" s="31">
        <v>258.2</v>
      </c>
      <c r="BE60" s="31">
        <v>571.79999999999995</v>
      </c>
      <c r="BF60" s="31">
        <v>549.09999999999945</v>
      </c>
      <c r="BG60" s="31">
        <v>228.6</v>
      </c>
      <c r="BH60" s="31">
        <v>228.3</v>
      </c>
      <c r="BI60" s="32">
        <v>188.8</v>
      </c>
      <c r="BJ60" s="31">
        <v>208.8</v>
      </c>
      <c r="BK60" s="31">
        <v>137.19999999999999</v>
      </c>
      <c r="BL60" s="31">
        <v>143.4</v>
      </c>
      <c r="BM60" s="31">
        <v>153.69999999999999</v>
      </c>
      <c r="BN60" s="31">
        <v>182.5</v>
      </c>
      <c r="BO60" s="31">
        <v>286.60000000000002</v>
      </c>
      <c r="BP60" s="31">
        <v>264</v>
      </c>
      <c r="BQ60" s="31">
        <v>738.8</v>
      </c>
      <c r="BR60" s="31">
        <v>721.59999999999945</v>
      </c>
      <c r="BS60" s="31">
        <v>343.40000000000055</v>
      </c>
      <c r="BT60" s="31">
        <v>319.5</v>
      </c>
      <c r="BU60" s="32">
        <v>294.5</v>
      </c>
      <c r="BV60" s="31">
        <v>0</v>
      </c>
      <c r="BW60" s="31">
        <v>0</v>
      </c>
      <c r="BX60" s="31">
        <v>0</v>
      </c>
      <c r="BY60" s="31">
        <v>0</v>
      </c>
      <c r="BZ60" s="31">
        <v>0</v>
      </c>
      <c r="CA60" s="31">
        <v>0</v>
      </c>
      <c r="CB60" s="31">
        <v>0</v>
      </c>
      <c r="CC60" s="31">
        <v>0</v>
      </c>
      <c r="CD60" s="31">
        <v>0</v>
      </c>
      <c r="CE60" s="31">
        <v>0</v>
      </c>
      <c r="CF60" s="31">
        <v>0</v>
      </c>
      <c r="CG60" s="32">
        <v>0</v>
      </c>
      <c r="CH60" s="31">
        <v>92.7</v>
      </c>
      <c r="CI60" s="31">
        <v>146.19999999999999</v>
      </c>
      <c r="CJ60" s="31">
        <v>88.7</v>
      </c>
      <c r="CK60" s="31">
        <v>66</v>
      </c>
      <c r="CL60" s="31">
        <v>79.8</v>
      </c>
      <c r="CM60" s="31">
        <v>359</v>
      </c>
      <c r="CN60" s="31">
        <v>203.4</v>
      </c>
      <c r="CO60" s="31">
        <v>328.6</v>
      </c>
      <c r="CP60" s="31">
        <v>446.3</v>
      </c>
      <c r="CQ60" s="31">
        <v>476.4</v>
      </c>
      <c r="CR60" s="31">
        <v>395.1</v>
      </c>
      <c r="CS60" s="32">
        <v>404.9</v>
      </c>
      <c r="CT60" s="31">
        <v>438.4</v>
      </c>
      <c r="CU60" s="31">
        <v>530.6</v>
      </c>
      <c r="CV60" s="31">
        <v>410</v>
      </c>
      <c r="CW60" s="31">
        <v>347.4</v>
      </c>
      <c r="CX60" s="31">
        <v>259.89999999999998</v>
      </c>
      <c r="CY60" s="31">
        <v>225.3</v>
      </c>
      <c r="CZ60" s="31">
        <v>300.8</v>
      </c>
      <c r="DA60" s="31">
        <v>348.3</v>
      </c>
      <c r="DB60" s="31">
        <v>480.4</v>
      </c>
      <c r="DC60" s="31">
        <v>655.1</v>
      </c>
      <c r="DD60" s="31">
        <v>5850.1</v>
      </c>
      <c r="DE60" s="32">
        <v>955.5</v>
      </c>
      <c r="DF60" s="31">
        <v>1175.3</v>
      </c>
      <c r="DG60" s="31">
        <v>1935.2</v>
      </c>
      <c r="DH60" s="31">
        <v>868.4</v>
      </c>
      <c r="DI60" s="31">
        <v>571.70000000000005</v>
      </c>
      <c r="DJ60" s="31">
        <v>434.2</v>
      </c>
      <c r="DK60" s="31">
        <v>272</v>
      </c>
      <c r="DL60" s="31">
        <v>470.4</v>
      </c>
      <c r="DM60" s="31">
        <v>579.79999999999995</v>
      </c>
      <c r="DN60" s="31">
        <v>1178.3</v>
      </c>
      <c r="DO60" s="31">
        <v>1327.6</v>
      </c>
      <c r="DP60" s="31">
        <v>1251.2</v>
      </c>
      <c r="DQ60" s="32">
        <v>605.9</v>
      </c>
      <c r="DR60" s="31">
        <v>1235.9000000000001</v>
      </c>
      <c r="DS60" s="31">
        <v>1941</v>
      </c>
      <c r="DT60" s="31">
        <v>491.3</v>
      </c>
      <c r="DU60" s="31">
        <v>474.6</v>
      </c>
      <c r="DV60" s="31">
        <v>338.8</v>
      </c>
      <c r="DW60" s="31">
        <v>401.7</v>
      </c>
      <c r="DX60" s="31">
        <v>409.7</v>
      </c>
      <c r="DY60" s="31">
        <v>970.6</v>
      </c>
      <c r="DZ60" s="31">
        <v>1157</v>
      </c>
      <c r="EA60" s="31">
        <v>931.7</v>
      </c>
      <c r="EB60" s="31">
        <v>806.8</v>
      </c>
      <c r="EC60" s="32">
        <v>519.4</v>
      </c>
      <c r="ED60" s="31">
        <v>1068.1099999999999</v>
      </c>
      <c r="EE60" s="31">
        <v>497.43</v>
      </c>
      <c r="EF60" s="31">
        <v>1321.92</v>
      </c>
      <c r="EG60" s="31">
        <v>2579.38</v>
      </c>
      <c r="EH60" s="31">
        <v>373.43</v>
      </c>
      <c r="EI60" s="31">
        <v>1029.42</v>
      </c>
      <c r="EJ60" s="31">
        <v>1381.2</v>
      </c>
      <c r="EK60" s="31">
        <v>755.16</v>
      </c>
      <c r="EL60" s="31">
        <v>864.42</v>
      </c>
      <c r="EM60" s="31">
        <v>1154.51</v>
      </c>
      <c r="EN60" s="31">
        <v>596.30999999999995</v>
      </c>
      <c r="EO60" s="32">
        <v>617.26</v>
      </c>
      <c r="EP60" s="31">
        <v>3314.1990909090914</v>
      </c>
      <c r="EQ60" s="31">
        <v>937.34</v>
      </c>
      <c r="ER60" s="31">
        <v>988.85</v>
      </c>
      <c r="ES60" s="31">
        <v>1314.2154545454546</v>
      </c>
      <c r="ET60" s="31">
        <v>890.88400000000001</v>
      </c>
      <c r="EU60" s="31">
        <v>1050.6945454545455</v>
      </c>
      <c r="EV60" s="31">
        <v>660.56</v>
      </c>
      <c r="EW60" s="31">
        <v>466</v>
      </c>
      <c r="EX60" s="31">
        <v>1388.3</v>
      </c>
      <c r="EY60" s="31">
        <v>1387.96</v>
      </c>
      <c r="EZ60" s="31">
        <v>936.6</v>
      </c>
      <c r="FA60" s="32">
        <v>797.67</v>
      </c>
      <c r="FB60" s="31">
        <v>1028.6500000000001</v>
      </c>
      <c r="FC60" s="31">
        <v>945.59</v>
      </c>
      <c r="FD60" s="31">
        <v>338.54</v>
      </c>
      <c r="FE60" s="31">
        <v>474.2</v>
      </c>
      <c r="FF60" s="31">
        <v>404.62</v>
      </c>
      <c r="FG60" s="31">
        <v>844.26</v>
      </c>
      <c r="FH60" s="31">
        <v>1510.71</v>
      </c>
      <c r="FI60" s="31">
        <v>1427.42</v>
      </c>
      <c r="FJ60" s="31">
        <v>1460.45</v>
      </c>
      <c r="FK60" s="31">
        <v>1334.14</v>
      </c>
      <c r="FL60" s="31">
        <v>539.41</v>
      </c>
      <c r="FM60" s="32">
        <v>580.5</v>
      </c>
      <c r="FN60" s="31">
        <v>543.34</v>
      </c>
      <c r="FO60" s="31">
        <v>398.98</v>
      </c>
      <c r="FP60" s="31">
        <v>628.28</v>
      </c>
      <c r="FQ60" s="31">
        <v>777.88</v>
      </c>
      <c r="FR60" s="31">
        <v>1188.98755069</v>
      </c>
      <c r="FS60" s="31">
        <v>2523.5557090900002</v>
      </c>
      <c r="FT60" s="31">
        <v>3899.46</v>
      </c>
      <c r="FU60" s="31">
        <v>2857.41</v>
      </c>
      <c r="FV60" s="31">
        <v>2926.5163113999997</v>
      </c>
      <c r="FW60" s="31">
        <v>1171.5542098099997</v>
      </c>
      <c r="FX60" s="31">
        <v>1099.81</v>
      </c>
      <c r="FY60" s="32">
        <v>611.14368602706577</v>
      </c>
      <c r="FZ60" s="31">
        <v>715.27</v>
      </c>
      <c r="GA60" s="31">
        <v>1128.9100000000001</v>
      </c>
      <c r="GB60" s="31">
        <v>1776.47</v>
      </c>
      <c r="GC60" s="31">
        <v>1700.31</v>
      </c>
      <c r="GD60" s="31">
        <v>1775.94</v>
      </c>
      <c r="GE60" s="31">
        <v>4147.34</v>
      </c>
      <c r="GF60" s="31">
        <v>3475.37</v>
      </c>
      <c r="GG60" s="31">
        <v>2259.61</v>
      </c>
      <c r="GH60" s="31">
        <v>2298.6</v>
      </c>
      <c r="GI60" s="31">
        <v>865.73</v>
      </c>
      <c r="GJ60" s="31">
        <v>769.9</v>
      </c>
      <c r="GK60" s="32">
        <v>680.96</v>
      </c>
      <c r="GL60" s="31">
        <v>647.14</v>
      </c>
      <c r="GM60" s="31">
        <v>1118.99</v>
      </c>
      <c r="GN60" s="31">
        <v>835.23</v>
      </c>
      <c r="GO60" s="31">
        <v>677.89</v>
      </c>
      <c r="GP60" s="31">
        <v>2135</v>
      </c>
      <c r="GQ60" s="31">
        <v>4426.03</v>
      </c>
      <c r="GR60" s="31">
        <v>3445.43</v>
      </c>
      <c r="GS60" s="31">
        <v>5253.9</v>
      </c>
      <c r="GT60" s="31">
        <v>3122.86</v>
      </c>
      <c r="GU60" s="31">
        <v>1923.74</v>
      </c>
      <c r="GV60" s="31">
        <v>517.13</v>
      </c>
      <c r="GW60" s="32">
        <v>641.36</v>
      </c>
      <c r="GX60" s="31">
        <v>1809.58</v>
      </c>
      <c r="GY60" s="31">
        <v>6647.81</v>
      </c>
      <c r="GZ60" s="31">
        <v>983.84</v>
      </c>
      <c r="HA60" s="31">
        <v>1072.68</v>
      </c>
      <c r="HB60" s="31">
        <v>2228.4</v>
      </c>
      <c r="HC60" s="31">
        <v>4738.5200000000004</v>
      </c>
      <c r="HD60" s="31">
        <v>5104.1099999999997</v>
      </c>
      <c r="HE60" s="31">
        <v>3149.3</v>
      </c>
      <c r="HF60" s="31">
        <v>2286.4899999999998</v>
      </c>
      <c r="HG60" s="31">
        <v>1412.42</v>
      </c>
      <c r="HH60" s="31">
        <v>1532.44</v>
      </c>
      <c r="HI60" s="32">
        <v>792.82</v>
      </c>
      <c r="HJ60" s="31">
        <v>1235.01</v>
      </c>
      <c r="HK60" s="31">
        <v>1073.47</v>
      </c>
      <c r="HL60" s="31">
        <v>1663.61</v>
      </c>
      <c r="HM60" s="31">
        <v>1028.44</v>
      </c>
      <c r="HN60" s="31">
        <v>1938.9</v>
      </c>
      <c r="HO60" s="31">
        <v>5581.9</v>
      </c>
      <c r="HP60" s="31">
        <v>2836.83</v>
      </c>
      <c r="HQ60" s="31">
        <v>4470.38</v>
      </c>
      <c r="HR60" s="31">
        <v>4297.4614167899999</v>
      </c>
      <c r="HS60" s="31">
        <v>1884.96</v>
      </c>
      <c r="HT60" s="31">
        <v>1519.57</v>
      </c>
      <c r="HU60" s="32">
        <v>1192.18</v>
      </c>
      <c r="HV60" s="31">
        <v>2570.2672727272725</v>
      </c>
      <c r="HW60" s="31">
        <v>2110.8318181818181</v>
      </c>
      <c r="HX60" s="31">
        <v>4745.7963636363629</v>
      </c>
      <c r="HY60" s="31">
        <v>1797.7590909090909</v>
      </c>
      <c r="HZ60" s="31">
        <v>3572.7154545454541</v>
      </c>
      <c r="IA60" s="31">
        <v>6639.12</v>
      </c>
      <c r="IB60" s="31">
        <v>4683.1490909090908</v>
      </c>
      <c r="IC60" s="31">
        <v>4309.5345454545459</v>
      </c>
      <c r="ID60" s="31">
        <v>4759.159090909091</v>
      </c>
      <c r="IE60" s="31">
        <v>2034.9566685999998</v>
      </c>
      <c r="IF60" s="31">
        <v>1686.0418181818181</v>
      </c>
      <c r="IG60" s="32">
        <v>2660.1736363636364</v>
      </c>
      <c r="IH60" s="31">
        <v>1458.8190909090908</v>
      </c>
      <c r="II60" s="31">
        <v>2682.8390909090908</v>
      </c>
      <c r="IJ60" s="31">
        <v>6154.3163636363633</v>
      </c>
      <c r="IK60" s="31">
        <v>1922.3918181818181</v>
      </c>
      <c r="IL60" s="31">
        <v>7008.0587582800008</v>
      </c>
      <c r="IM60" s="31">
        <v>11245.01</v>
      </c>
      <c r="IN60" s="31">
        <v>5828.98</v>
      </c>
      <c r="IO60" s="31">
        <v>3648.3272727272729</v>
      </c>
      <c r="IP60" s="31">
        <v>4980.437272727273</v>
      </c>
      <c r="IQ60" s="31">
        <v>1459.8811474627271</v>
      </c>
      <c r="IR60" s="31">
        <v>942.00578610999992</v>
      </c>
      <c r="IS60" s="32">
        <v>1349.9798537190911</v>
      </c>
    </row>
    <row r="61" spans="1:253">
      <c r="A61" s="26" t="s">
        <v>77</v>
      </c>
      <c r="B61" s="26">
        <v>0</v>
      </c>
      <c r="C61" s="26">
        <v>0</v>
      </c>
      <c r="D61" s="26">
        <v>0</v>
      </c>
      <c r="E61" s="26">
        <v>0</v>
      </c>
      <c r="F61" s="26">
        <v>0</v>
      </c>
      <c r="G61" s="26">
        <v>0</v>
      </c>
      <c r="H61" s="26">
        <v>0</v>
      </c>
      <c r="I61" s="26">
        <v>0</v>
      </c>
      <c r="J61" s="26">
        <v>0</v>
      </c>
      <c r="K61" s="26">
        <v>0</v>
      </c>
      <c r="L61" s="26">
        <v>0</v>
      </c>
      <c r="M61" s="33">
        <v>0</v>
      </c>
      <c r="N61" s="26">
        <v>0</v>
      </c>
      <c r="O61" s="26">
        <v>0</v>
      </c>
      <c r="P61" s="26">
        <v>0</v>
      </c>
      <c r="Q61" s="26">
        <v>0</v>
      </c>
      <c r="R61" s="26">
        <v>0</v>
      </c>
      <c r="S61" s="26">
        <v>0</v>
      </c>
      <c r="T61" s="26">
        <v>0</v>
      </c>
      <c r="U61" s="26">
        <v>0</v>
      </c>
      <c r="V61" s="26">
        <v>0</v>
      </c>
      <c r="W61" s="26">
        <v>0</v>
      </c>
      <c r="X61" s="26">
        <v>0</v>
      </c>
      <c r="Y61" s="33">
        <v>0</v>
      </c>
      <c r="Z61" s="26">
        <v>0</v>
      </c>
      <c r="AA61" s="26">
        <v>0</v>
      </c>
      <c r="AB61" s="26">
        <v>0</v>
      </c>
      <c r="AC61" s="26">
        <v>0</v>
      </c>
      <c r="AD61" s="26">
        <v>0</v>
      </c>
      <c r="AE61" s="26">
        <v>0</v>
      </c>
      <c r="AF61" s="26">
        <v>0</v>
      </c>
      <c r="AG61" s="26">
        <v>0</v>
      </c>
      <c r="AH61" s="26">
        <v>0</v>
      </c>
      <c r="AI61" s="26">
        <v>0</v>
      </c>
      <c r="AJ61" s="26">
        <v>0</v>
      </c>
      <c r="AK61" s="33">
        <v>0</v>
      </c>
      <c r="AL61" s="26">
        <v>0</v>
      </c>
      <c r="AM61" s="26">
        <v>0</v>
      </c>
      <c r="AN61" s="26">
        <v>0</v>
      </c>
      <c r="AO61" s="26">
        <v>0</v>
      </c>
      <c r="AP61" s="26">
        <v>0</v>
      </c>
      <c r="AQ61" s="26">
        <v>0</v>
      </c>
      <c r="AR61" s="26">
        <v>0</v>
      </c>
      <c r="AS61" s="26">
        <v>0</v>
      </c>
      <c r="AT61" s="26">
        <v>0</v>
      </c>
      <c r="AU61" s="26">
        <v>0</v>
      </c>
      <c r="AV61" s="26">
        <v>0</v>
      </c>
      <c r="AW61" s="33">
        <v>0</v>
      </c>
      <c r="AX61" s="26">
        <v>0</v>
      </c>
      <c r="AY61" s="26">
        <v>0</v>
      </c>
      <c r="AZ61" s="26">
        <v>0</v>
      </c>
      <c r="BA61" s="26">
        <v>0</v>
      </c>
      <c r="BB61" s="26">
        <v>0</v>
      </c>
      <c r="BC61" s="26">
        <v>0</v>
      </c>
      <c r="BD61" s="26">
        <v>0</v>
      </c>
      <c r="BE61" s="26">
        <v>0</v>
      </c>
      <c r="BF61" s="26">
        <v>0</v>
      </c>
      <c r="BG61" s="26">
        <v>0</v>
      </c>
      <c r="BH61" s="26">
        <v>0</v>
      </c>
      <c r="BI61" s="33">
        <v>0</v>
      </c>
      <c r="BJ61" s="26">
        <v>0</v>
      </c>
      <c r="BK61" s="26">
        <v>0</v>
      </c>
      <c r="BL61" s="26">
        <v>0</v>
      </c>
      <c r="BM61" s="26">
        <v>0</v>
      </c>
      <c r="BN61" s="26">
        <v>0</v>
      </c>
      <c r="BO61" s="26">
        <v>0</v>
      </c>
      <c r="BP61" s="26">
        <v>0</v>
      </c>
      <c r="BQ61" s="26">
        <v>0</v>
      </c>
      <c r="BR61" s="26">
        <v>0</v>
      </c>
      <c r="BS61" s="26">
        <v>0</v>
      </c>
      <c r="BT61" s="26">
        <v>0</v>
      </c>
      <c r="BU61" s="33">
        <v>0</v>
      </c>
      <c r="BV61" s="26">
        <v>0</v>
      </c>
      <c r="BW61" s="26">
        <v>0</v>
      </c>
      <c r="BX61" s="26">
        <v>0</v>
      </c>
      <c r="BY61" s="26">
        <v>0</v>
      </c>
      <c r="BZ61" s="26">
        <v>0</v>
      </c>
      <c r="CA61" s="26">
        <v>0</v>
      </c>
      <c r="CB61" s="26">
        <v>0</v>
      </c>
      <c r="CC61" s="26">
        <v>0</v>
      </c>
      <c r="CD61" s="26">
        <v>0</v>
      </c>
      <c r="CE61" s="26">
        <v>0</v>
      </c>
      <c r="CF61" s="26">
        <v>0</v>
      </c>
      <c r="CG61" s="33">
        <v>0</v>
      </c>
      <c r="CH61" s="26">
        <v>0</v>
      </c>
      <c r="CI61" s="26">
        <v>0</v>
      </c>
      <c r="CJ61" s="26">
        <v>0</v>
      </c>
      <c r="CK61" s="26">
        <v>0</v>
      </c>
      <c r="CL61" s="26">
        <v>0</v>
      </c>
      <c r="CM61" s="26">
        <v>0</v>
      </c>
      <c r="CN61" s="26">
        <v>0</v>
      </c>
      <c r="CO61" s="26">
        <v>0</v>
      </c>
      <c r="CP61" s="26">
        <v>0</v>
      </c>
      <c r="CQ61" s="26">
        <v>0</v>
      </c>
      <c r="CR61" s="26">
        <v>0</v>
      </c>
      <c r="CS61" s="33">
        <v>0</v>
      </c>
      <c r="CT61" s="26">
        <v>0</v>
      </c>
      <c r="CU61" s="26">
        <v>0</v>
      </c>
      <c r="CV61" s="26">
        <v>0</v>
      </c>
      <c r="CW61" s="26">
        <v>0</v>
      </c>
      <c r="CX61" s="26">
        <v>0</v>
      </c>
      <c r="CY61" s="26">
        <v>0</v>
      </c>
      <c r="CZ61" s="26">
        <v>0</v>
      </c>
      <c r="DA61" s="26">
        <v>0</v>
      </c>
      <c r="DB61" s="26">
        <v>0</v>
      </c>
      <c r="DC61" s="26">
        <v>0</v>
      </c>
      <c r="DD61" s="26">
        <v>0</v>
      </c>
      <c r="DE61" s="33">
        <v>0</v>
      </c>
      <c r="DF61" s="26">
        <v>276.10000000000002</v>
      </c>
      <c r="DG61" s="26">
        <v>260.8</v>
      </c>
      <c r="DH61" s="26">
        <v>248.8</v>
      </c>
      <c r="DI61" s="26">
        <v>300.60000000000002</v>
      </c>
      <c r="DJ61" s="26">
        <v>272.89999999999998</v>
      </c>
      <c r="DK61" s="26">
        <v>260.39999999999998</v>
      </c>
      <c r="DL61" s="26">
        <v>256.3</v>
      </c>
      <c r="DM61" s="26">
        <v>208.3</v>
      </c>
      <c r="DN61" s="26">
        <v>223</v>
      </c>
      <c r="DO61" s="26">
        <v>208.3</v>
      </c>
      <c r="DP61" s="26">
        <v>229.5</v>
      </c>
      <c r="DQ61" s="33">
        <v>249.4</v>
      </c>
      <c r="DR61" s="26">
        <v>259.89999999999998</v>
      </c>
      <c r="DS61" s="26">
        <v>240.7</v>
      </c>
      <c r="DT61" s="26">
        <v>255.9</v>
      </c>
      <c r="DU61" s="26">
        <v>221.6</v>
      </c>
      <c r="DV61" s="26">
        <v>267.8</v>
      </c>
      <c r="DW61" s="26">
        <v>279.7</v>
      </c>
      <c r="DX61" s="26">
        <v>264.89999999999998</v>
      </c>
      <c r="DY61" s="26">
        <v>286.7</v>
      </c>
      <c r="DZ61" s="26">
        <v>267.8</v>
      </c>
      <c r="EA61" s="26">
        <v>270.10000000000002</v>
      </c>
      <c r="EB61" s="26">
        <v>296.10000000000002</v>
      </c>
      <c r="EC61" s="33">
        <v>287.2</v>
      </c>
      <c r="ED61" s="26">
        <v>315.14999999999998</v>
      </c>
      <c r="EE61" s="26">
        <v>308.88</v>
      </c>
      <c r="EF61" s="26">
        <v>301.27</v>
      </c>
      <c r="EG61" s="26">
        <v>323.77999999999997</v>
      </c>
      <c r="EH61" s="26">
        <v>243.02</v>
      </c>
      <c r="EI61" s="26">
        <v>309.63</v>
      </c>
      <c r="EJ61" s="26">
        <v>303.02999999999997</v>
      </c>
      <c r="EK61" s="26">
        <v>329.29</v>
      </c>
      <c r="EL61" s="26">
        <v>319.39999999999998</v>
      </c>
      <c r="EM61" s="26">
        <v>339.60762500000004</v>
      </c>
      <c r="EN61" s="26">
        <v>310.08999999999997</v>
      </c>
      <c r="EO61" s="33">
        <v>329</v>
      </c>
      <c r="EP61" s="26">
        <v>345.50565</v>
      </c>
      <c r="EQ61" s="26">
        <v>300.21609999999998</v>
      </c>
      <c r="ER61" s="26">
        <v>318.18310000000014</v>
      </c>
      <c r="ES61" s="26">
        <v>317.89470000000006</v>
      </c>
      <c r="ET61" s="26">
        <v>284.42659999999995</v>
      </c>
      <c r="EU61" s="26">
        <v>326.73710000000005</v>
      </c>
      <c r="EV61" s="26">
        <v>386.68299999999999</v>
      </c>
      <c r="EW61" s="26">
        <v>388.41300000000001</v>
      </c>
      <c r="EX61" s="26">
        <v>323.43900000000002</v>
      </c>
      <c r="EY61" s="26">
        <v>364.87599999999998</v>
      </c>
      <c r="EZ61" s="26">
        <v>373.18599999999998</v>
      </c>
      <c r="FA61" s="33">
        <v>379.35</v>
      </c>
      <c r="FB61" s="26">
        <v>376.78002295750008</v>
      </c>
      <c r="FC61" s="26">
        <v>368.39559923049995</v>
      </c>
      <c r="FD61" s="26">
        <v>393.82935160250003</v>
      </c>
      <c r="FE61" s="26">
        <v>443.80314083650001</v>
      </c>
      <c r="FF61" s="26">
        <v>377.717484711</v>
      </c>
      <c r="FG61" s="26">
        <v>426.80662166550007</v>
      </c>
      <c r="FH61" s="26">
        <v>431.91599999999994</v>
      </c>
      <c r="FI61" s="26">
        <v>445.96824999999984</v>
      </c>
      <c r="FJ61" s="26">
        <v>423.71939999999995</v>
      </c>
      <c r="FK61" s="26">
        <v>458</v>
      </c>
      <c r="FL61" s="26">
        <v>432.77646000000004</v>
      </c>
      <c r="FM61" s="33">
        <v>462.36627860000004</v>
      </c>
      <c r="FN61" s="26">
        <v>473.65909999999997</v>
      </c>
      <c r="FO61" s="26">
        <v>433.53639999999996</v>
      </c>
      <c r="FP61" s="26">
        <v>539.78519999999992</v>
      </c>
      <c r="FQ61" s="26">
        <v>536.53824999999995</v>
      </c>
      <c r="FR61" s="26">
        <v>488.95079999999996</v>
      </c>
      <c r="FS61" s="26">
        <v>573.99109999999996</v>
      </c>
      <c r="FT61" s="26">
        <v>569.47519999999997</v>
      </c>
      <c r="FU61" s="26">
        <v>531.27149999999995</v>
      </c>
      <c r="FV61" s="26">
        <v>522.95000000000005</v>
      </c>
      <c r="FW61" s="26">
        <v>552.80640000000005</v>
      </c>
      <c r="FX61" s="26">
        <v>564.66624999999999</v>
      </c>
      <c r="FY61" s="33">
        <v>579.95000000000005</v>
      </c>
      <c r="FZ61" s="26">
        <v>545.24</v>
      </c>
      <c r="GA61" s="26">
        <v>592.28</v>
      </c>
      <c r="GB61" s="26">
        <v>584.13</v>
      </c>
      <c r="GC61" s="26">
        <v>554.26</v>
      </c>
      <c r="GD61" s="26">
        <v>514.37</v>
      </c>
      <c r="GE61" s="26">
        <v>610.29999999999995</v>
      </c>
      <c r="GF61" s="26">
        <v>632</v>
      </c>
      <c r="GG61" s="26">
        <v>621.24</v>
      </c>
      <c r="GH61" s="26">
        <v>596.54999999999995</v>
      </c>
      <c r="GI61" s="26">
        <v>595.85</v>
      </c>
      <c r="GJ61" s="26">
        <v>671.92</v>
      </c>
      <c r="GK61" s="33">
        <v>932.49</v>
      </c>
      <c r="GL61" s="26">
        <v>755.55415000000005</v>
      </c>
      <c r="GM61" s="26">
        <v>691.66965000000005</v>
      </c>
      <c r="GN61" s="26">
        <v>734.94620000000009</v>
      </c>
      <c r="GO61" s="26">
        <v>720.50455000000011</v>
      </c>
      <c r="GP61" s="26">
        <v>752.28045000000009</v>
      </c>
      <c r="GQ61" s="26">
        <v>748.375</v>
      </c>
      <c r="GR61" s="26">
        <v>771.66</v>
      </c>
      <c r="GS61" s="26">
        <v>824.79</v>
      </c>
      <c r="GT61" s="26">
        <v>804.82</v>
      </c>
      <c r="GU61" s="26">
        <v>756.81</v>
      </c>
      <c r="GV61" s="26">
        <v>824.6</v>
      </c>
      <c r="GW61" s="33">
        <v>785.6277</v>
      </c>
      <c r="GX61" s="26">
        <v>843.79200000000003</v>
      </c>
      <c r="GY61" s="26">
        <v>727.36</v>
      </c>
      <c r="GZ61" s="26">
        <v>806.97500000000002</v>
      </c>
      <c r="HA61" s="26">
        <v>761.29899999999998</v>
      </c>
      <c r="HB61" s="26">
        <v>733.70500000000004</v>
      </c>
      <c r="HC61" s="26">
        <v>784.95929999999998</v>
      </c>
      <c r="HD61" s="26">
        <v>808.35865000000013</v>
      </c>
      <c r="HE61" s="26">
        <v>780.83</v>
      </c>
      <c r="HF61" s="26">
        <v>839.74835000000007</v>
      </c>
      <c r="HG61" s="26">
        <v>797.08654999999999</v>
      </c>
      <c r="HH61" s="26">
        <v>840.74800000000005</v>
      </c>
      <c r="HI61" s="33">
        <v>789.45710000000008</v>
      </c>
      <c r="HJ61" s="26">
        <v>891.74064999999996</v>
      </c>
      <c r="HK61" s="26">
        <v>854.96579999999994</v>
      </c>
      <c r="HL61" s="26">
        <v>897.42644999999993</v>
      </c>
      <c r="HM61" s="26">
        <v>984.81420000000003</v>
      </c>
      <c r="HN61" s="26">
        <v>940.28200000000004</v>
      </c>
      <c r="HO61" s="26">
        <v>948.28189999999995</v>
      </c>
      <c r="HP61" s="26">
        <v>1055.1049499999999</v>
      </c>
      <c r="HQ61" s="26">
        <v>965.45715000000007</v>
      </c>
      <c r="HR61" s="26">
        <v>989.63030000000003</v>
      </c>
      <c r="HS61" s="26">
        <v>1140.1375</v>
      </c>
      <c r="HT61" s="26">
        <v>1000.665</v>
      </c>
      <c r="HU61" s="33">
        <v>956.3963</v>
      </c>
      <c r="HV61" s="26">
        <v>958.52155000000005</v>
      </c>
      <c r="HW61" s="26">
        <v>766.46075000000008</v>
      </c>
      <c r="HX61" s="26">
        <v>766.0684500000001</v>
      </c>
      <c r="HY61" s="26">
        <v>693.50235000000009</v>
      </c>
      <c r="HZ61" s="26">
        <v>589.25784999999996</v>
      </c>
      <c r="IA61" s="26">
        <v>679.64184999999998</v>
      </c>
      <c r="IB61" s="26">
        <v>725.18155000000002</v>
      </c>
      <c r="IC61" s="26">
        <v>673.00245000000007</v>
      </c>
      <c r="ID61" s="26">
        <v>812.70710000000008</v>
      </c>
      <c r="IE61" s="26">
        <v>787.36540000000014</v>
      </c>
      <c r="IF61" s="26">
        <v>772.49440000000004</v>
      </c>
      <c r="IG61" s="33">
        <v>816.19990000000007</v>
      </c>
      <c r="IH61" s="26">
        <v>850.03155000000015</v>
      </c>
      <c r="II61" s="26">
        <v>854.13554999999997</v>
      </c>
      <c r="IJ61" s="26">
        <v>930.23264999999992</v>
      </c>
      <c r="IK61" s="26">
        <v>900.18719999999996</v>
      </c>
      <c r="IL61" s="26">
        <v>834.80144999999993</v>
      </c>
      <c r="IM61" s="26">
        <v>949.2749</v>
      </c>
      <c r="IN61" s="26">
        <v>1013.6057500000002</v>
      </c>
      <c r="IO61" s="26">
        <v>904.22929999999997</v>
      </c>
      <c r="IP61" s="26">
        <v>1035.2692500000001</v>
      </c>
      <c r="IQ61" s="26">
        <v>933.66725000000008</v>
      </c>
      <c r="IR61" s="26">
        <v>985.774</v>
      </c>
      <c r="IS61" s="33">
        <v>904.54415000000017</v>
      </c>
    </row>
    <row r="62" spans="1:253" ht="24" thickBot="1">
      <c r="A62" s="27" t="s">
        <v>78</v>
      </c>
      <c r="B62" s="27">
        <v>0</v>
      </c>
      <c r="C62" s="27">
        <v>0</v>
      </c>
      <c r="D62" s="27">
        <v>0</v>
      </c>
      <c r="E62" s="27">
        <v>0</v>
      </c>
      <c r="F62" s="27">
        <v>0</v>
      </c>
      <c r="G62" s="27">
        <v>0</v>
      </c>
      <c r="H62" s="27">
        <v>0</v>
      </c>
      <c r="I62" s="27">
        <v>0</v>
      </c>
      <c r="J62" s="27">
        <v>0</v>
      </c>
      <c r="K62" s="27">
        <v>0</v>
      </c>
      <c r="L62" s="27">
        <v>0</v>
      </c>
      <c r="M62" s="28">
        <v>0</v>
      </c>
      <c r="N62" s="27">
        <v>0</v>
      </c>
      <c r="O62" s="27">
        <v>0</v>
      </c>
      <c r="P62" s="27">
        <v>0</v>
      </c>
      <c r="Q62" s="27">
        <v>0</v>
      </c>
      <c r="R62" s="27">
        <v>0</v>
      </c>
      <c r="S62" s="27">
        <v>0</v>
      </c>
      <c r="T62" s="27">
        <v>0</v>
      </c>
      <c r="U62" s="27">
        <v>0</v>
      </c>
      <c r="V62" s="27">
        <v>0</v>
      </c>
      <c r="W62" s="27">
        <v>0</v>
      </c>
      <c r="X62" s="27">
        <v>0</v>
      </c>
      <c r="Y62" s="28">
        <v>0</v>
      </c>
      <c r="Z62" s="27">
        <v>0</v>
      </c>
      <c r="AA62" s="27">
        <v>0</v>
      </c>
      <c r="AB62" s="27">
        <v>0</v>
      </c>
      <c r="AC62" s="27">
        <v>0</v>
      </c>
      <c r="AD62" s="27">
        <v>0</v>
      </c>
      <c r="AE62" s="27">
        <v>0</v>
      </c>
      <c r="AF62" s="27">
        <v>0</v>
      </c>
      <c r="AG62" s="27">
        <v>0</v>
      </c>
      <c r="AH62" s="27">
        <v>0</v>
      </c>
      <c r="AI62" s="27">
        <v>0</v>
      </c>
      <c r="AJ62" s="27">
        <v>0</v>
      </c>
      <c r="AK62" s="28">
        <v>0</v>
      </c>
      <c r="AL62" s="27">
        <v>671.4</v>
      </c>
      <c r="AM62" s="27">
        <v>734.2</v>
      </c>
      <c r="AN62" s="27">
        <v>789</v>
      </c>
      <c r="AO62" s="27">
        <v>585.79999999999995</v>
      </c>
      <c r="AP62" s="27">
        <v>814.6</v>
      </c>
      <c r="AQ62" s="27">
        <v>821.9</v>
      </c>
      <c r="AR62" s="27">
        <v>766.5</v>
      </c>
      <c r="AS62" s="27">
        <v>652.29999999999995</v>
      </c>
      <c r="AT62" s="27">
        <v>1417.6</v>
      </c>
      <c r="AU62" s="27">
        <v>757</v>
      </c>
      <c r="AV62" s="27">
        <v>1111.9000000000001</v>
      </c>
      <c r="AW62" s="28">
        <v>1225.9000000000001</v>
      </c>
      <c r="AX62" s="27">
        <v>559.6</v>
      </c>
      <c r="AY62" s="27">
        <v>459.8</v>
      </c>
      <c r="AZ62" s="27">
        <v>402.2</v>
      </c>
      <c r="BA62" s="27">
        <v>388.3</v>
      </c>
      <c r="BB62" s="27">
        <v>418.8</v>
      </c>
      <c r="BC62" s="27">
        <v>469.2</v>
      </c>
      <c r="BD62" s="27">
        <v>438.1</v>
      </c>
      <c r="BE62" s="27">
        <v>541.1</v>
      </c>
      <c r="BF62" s="27">
        <v>774.1</v>
      </c>
      <c r="BG62" s="27">
        <v>425.7</v>
      </c>
      <c r="BH62" s="27">
        <v>474.5</v>
      </c>
      <c r="BI62" s="28">
        <v>910.2</v>
      </c>
      <c r="BJ62" s="27">
        <v>429.8</v>
      </c>
      <c r="BK62" s="27">
        <v>445.6</v>
      </c>
      <c r="BL62" s="27">
        <v>506.4</v>
      </c>
      <c r="BM62" s="27">
        <v>501.6</v>
      </c>
      <c r="BN62" s="27">
        <v>410.5</v>
      </c>
      <c r="BO62" s="27">
        <v>610.1</v>
      </c>
      <c r="BP62" s="27">
        <v>486.7</v>
      </c>
      <c r="BQ62" s="27">
        <v>551.1</v>
      </c>
      <c r="BR62" s="27">
        <v>1008.5</v>
      </c>
      <c r="BS62" s="27">
        <v>572.79999999999995</v>
      </c>
      <c r="BT62" s="27">
        <v>569.4</v>
      </c>
      <c r="BU62" s="28">
        <v>1015.5</v>
      </c>
      <c r="BV62" s="27">
        <v>0</v>
      </c>
      <c r="BW62" s="27">
        <v>0</v>
      </c>
      <c r="BX62" s="27">
        <v>0</v>
      </c>
      <c r="BY62" s="27">
        <v>0</v>
      </c>
      <c r="BZ62" s="27">
        <v>0</v>
      </c>
      <c r="CA62" s="27">
        <v>0</v>
      </c>
      <c r="CB62" s="27">
        <v>0</v>
      </c>
      <c r="CC62" s="27">
        <v>0</v>
      </c>
      <c r="CD62" s="27">
        <v>0</v>
      </c>
      <c r="CE62" s="27">
        <v>0</v>
      </c>
      <c r="CF62" s="27">
        <v>0</v>
      </c>
      <c r="CG62" s="28">
        <v>0</v>
      </c>
      <c r="CH62" s="27">
        <v>681.6</v>
      </c>
      <c r="CI62" s="27">
        <v>521</v>
      </c>
      <c r="CJ62" s="27">
        <v>267.2</v>
      </c>
      <c r="CK62" s="27">
        <v>538.29999999999995</v>
      </c>
      <c r="CL62" s="27">
        <v>769.7</v>
      </c>
      <c r="CM62" s="27">
        <v>355.5</v>
      </c>
      <c r="CN62" s="27">
        <v>692</v>
      </c>
      <c r="CO62" s="27">
        <v>722.1</v>
      </c>
      <c r="CP62" s="27">
        <v>651</v>
      </c>
      <c r="CQ62" s="27">
        <v>598.5</v>
      </c>
      <c r="CR62" s="27">
        <v>615.9</v>
      </c>
      <c r="CS62" s="28">
        <v>660</v>
      </c>
      <c r="CT62" s="27">
        <v>869.6</v>
      </c>
      <c r="CU62" s="27">
        <v>757.9</v>
      </c>
      <c r="CV62" s="27">
        <v>850.5</v>
      </c>
      <c r="CW62" s="27">
        <v>522.5</v>
      </c>
      <c r="CX62" s="27">
        <v>571.20000000000005</v>
      </c>
      <c r="CY62" s="27">
        <v>501.3</v>
      </c>
      <c r="CZ62" s="27">
        <v>500.6</v>
      </c>
      <c r="DA62" s="27">
        <v>655.9</v>
      </c>
      <c r="DB62" s="27">
        <v>675.5</v>
      </c>
      <c r="DC62" s="27">
        <v>581.4</v>
      </c>
      <c r="DD62" s="27">
        <v>536.4</v>
      </c>
      <c r="DE62" s="28">
        <v>536.29999999999995</v>
      </c>
      <c r="DF62" s="27">
        <v>339.8</v>
      </c>
      <c r="DG62" s="27">
        <v>577.4</v>
      </c>
      <c r="DH62" s="27">
        <v>674.3</v>
      </c>
      <c r="DI62" s="27">
        <v>385.3</v>
      </c>
      <c r="DJ62" s="27">
        <v>651.20000000000005</v>
      </c>
      <c r="DK62" s="27">
        <v>517.4</v>
      </c>
      <c r="DL62" s="27">
        <v>465</v>
      </c>
      <c r="DM62" s="27">
        <v>369.6</v>
      </c>
      <c r="DN62" s="27">
        <v>475.1</v>
      </c>
      <c r="DO62" s="27">
        <v>522.70000000000005</v>
      </c>
      <c r="DP62" s="27">
        <v>612.4</v>
      </c>
      <c r="DQ62" s="28">
        <v>325.5</v>
      </c>
      <c r="DR62" s="27">
        <v>612.5</v>
      </c>
      <c r="DS62" s="27">
        <v>488.1</v>
      </c>
      <c r="DT62" s="27">
        <v>473.6</v>
      </c>
      <c r="DU62" s="27">
        <v>344</v>
      </c>
      <c r="DV62" s="27">
        <v>664.5</v>
      </c>
      <c r="DW62" s="27">
        <v>506.6</v>
      </c>
      <c r="DX62" s="27">
        <v>440.7</v>
      </c>
      <c r="DY62" s="27">
        <v>855.2</v>
      </c>
      <c r="DZ62" s="27">
        <v>593.70000000000005</v>
      </c>
      <c r="EA62" s="27">
        <v>414.5</v>
      </c>
      <c r="EB62" s="27">
        <v>821.2</v>
      </c>
      <c r="EC62" s="28">
        <v>1063.0999999999999</v>
      </c>
      <c r="ED62" s="27">
        <v>421.55</v>
      </c>
      <c r="EE62" s="27">
        <v>564</v>
      </c>
      <c r="EF62" s="27">
        <v>414.03</v>
      </c>
      <c r="EG62" s="27">
        <v>580.26</v>
      </c>
      <c r="EH62" s="27">
        <v>632.69000000000005</v>
      </c>
      <c r="EI62" s="27">
        <v>481.73</v>
      </c>
      <c r="EJ62" s="27">
        <v>536</v>
      </c>
      <c r="EK62" s="27">
        <v>786.86</v>
      </c>
      <c r="EL62" s="27">
        <v>916.23</v>
      </c>
      <c r="EM62" s="27">
        <v>712</v>
      </c>
      <c r="EN62" s="27">
        <v>693.61</v>
      </c>
      <c r="EO62" s="28">
        <v>958.86</v>
      </c>
      <c r="EP62" s="27">
        <v>509.29199999999997</v>
      </c>
      <c r="EQ62" s="27">
        <v>603.95399999999995</v>
      </c>
      <c r="ER62" s="27">
        <v>596.29</v>
      </c>
      <c r="ES62" s="27">
        <v>533.60400000000004</v>
      </c>
      <c r="ET62" s="27">
        <v>584.303</v>
      </c>
      <c r="EU62" s="27">
        <v>657.55</v>
      </c>
      <c r="EV62" s="27">
        <v>576.73199999999997</v>
      </c>
      <c r="EW62" s="27">
        <v>827.03200000000004</v>
      </c>
      <c r="EX62" s="27">
        <v>955.92700000000002</v>
      </c>
      <c r="EY62" s="27">
        <v>605</v>
      </c>
      <c r="EZ62" s="27">
        <v>455.49400000000003</v>
      </c>
      <c r="FA62" s="28">
        <v>1329.057</v>
      </c>
      <c r="FB62" s="27">
        <v>798.55799999999999</v>
      </c>
      <c r="FC62" s="27">
        <v>543.08799999999997</v>
      </c>
      <c r="FD62" s="27">
        <v>555.49300000000005</v>
      </c>
      <c r="FE62" s="27">
        <v>1426.2729999999999</v>
      </c>
      <c r="FF62" s="27">
        <v>655.76400000000001</v>
      </c>
      <c r="FG62" s="27">
        <v>829.23</v>
      </c>
      <c r="FH62" s="27">
        <v>720.03800000000001</v>
      </c>
      <c r="FI62" s="27">
        <v>807.29300000000001</v>
      </c>
      <c r="FJ62" s="27">
        <v>1285.9680000000001</v>
      </c>
      <c r="FK62" s="27">
        <v>696.34199999999998</v>
      </c>
      <c r="FL62" s="27">
        <v>935.553</v>
      </c>
      <c r="FM62" s="28">
        <v>1247.1732950000001</v>
      </c>
      <c r="FN62" s="27">
        <v>733.26700000000005</v>
      </c>
      <c r="FO62" s="27">
        <v>728.41499999999996</v>
      </c>
      <c r="FP62" s="27">
        <v>852.14200000000005</v>
      </c>
      <c r="FQ62" s="27">
        <v>839.755</v>
      </c>
      <c r="FR62" s="27">
        <v>703.45299999999997</v>
      </c>
      <c r="FS62" s="27">
        <v>985.94200000000001</v>
      </c>
      <c r="FT62" s="27">
        <v>740.52099999999996</v>
      </c>
      <c r="FU62" s="27">
        <v>924.00699999999995</v>
      </c>
      <c r="FV62" s="27">
        <v>1662.538</v>
      </c>
      <c r="FW62" s="27">
        <v>754.10500000000002</v>
      </c>
      <c r="FX62" s="27">
        <v>824.96100000000001</v>
      </c>
      <c r="FY62" s="28">
        <v>1476.692</v>
      </c>
      <c r="FZ62" s="27">
        <v>828.59166700000003</v>
      </c>
      <c r="GA62" s="27">
        <v>824.21194400000002</v>
      </c>
      <c r="GB62" s="27">
        <v>883.05898158911805</v>
      </c>
      <c r="GC62" s="27">
        <v>901.77133459766117</v>
      </c>
      <c r="GD62" s="27">
        <v>805.40540893734681</v>
      </c>
      <c r="GE62" s="27">
        <v>1118.2180000000001</v>
      </c>
      <c r="GF62" s="27">
        <v>819.99099999999999</v>
      </c>
      <c r="GG62" s="27">
        <v>1100</v>
      </c>
      <c r="GH62" s="27">
        <v>1860</v>
      </c>
      <c r="GI62" s="27">
        <v>820</v>
      </c>
      <c r="GJ62" s="27">
        <v>930</v>
      </c>
      <c r="GK62" s="28">
        <v>1530</v>
      </c>
      <c r="GL62" s="27">
        <v>886</v>
      </c>
      <c r="GM62" s="27">
        <v>861.56</v>
      </c>
      <c r="GN62" s="27">
        <v>1033.1099999999999</v>
      </c>
      <c r="GO62" s="27">
        <v>995.92</v>
      </c>
      <c r="GP62" s="27">
        <v>891.55</v>
      </c>
      <c r="GQ62" s="27">
        <v>1043.26</v>
      </c>
      <c r="GR62" s="27">
        <v>719.5</v>
      </c>
      <c r="GS62" s="27">
        <v>893.99</v>
      </c>
      <c r="GT62" s="27">
        <v>1770.7</v>
      </c>
      <c r="GU62" s="27">
        <v>1053.29</v>
      </c>
      <c r="GV62" s="27">
        <v>845.77</v>
      </c>
      <c r="GW62" s="28">
        <v>1404.25</v>
      </c>
      <c r="GX62" s="27">
        <v>735.01</v>
      </c>
      <c r="GY62" s="27">
        <v>724.3</v>
      </c>
      <c r="GZ62" s="27">
        <v>792.78</v>
      </c>
      <c r="HA62" s="27">
        <v>697.28</v>
      </c>
      <c r="HB62" s="27">
        <v>596.34</v>
      </c>
      <c r="HC62" s="27">
        <v>479.3</v>
      </c>
      <c r="HD62" s="27">
        <v>797.07</v>
      </c>
      <c r="HE62" s="27">
        <v>783.13</v>
      </c>
      <c r="HF62" s="27">
        <v>1835.58</v>
      </c>
      <c r="HG62" s="27">
        <v>705.81</v>
      </c>
      <c r="HH62" s="27">
        <v>877.09</v>
      </c>
      <c r="HI62" s="28">
        <v>1391.86</v>
      </c>
      <c r="HJ62" s="27">
        <v>745.31</v>
      </c>
      <c r="HK62" s="27">
        <v>781.58</v>
      </c>
      <c r="HL62" s="27">
        <v>859.55</v>
      </c>
      <c r="HM62" s="27">
        <v>824.7</v>
      </c>
      <c r="HN62" s="27">
        <v>721.03</v>
      </c>
      <c r="HO62" s="27">
        <v>814.21</v>
      </c>
      <c r="HP62" s="27">
        <v>844.57</v>
      </c>
      <c r="HQ62" s="27">
        <v>873.19</v>
      </c>
      <c r="HR62" s="27">
        <v>2148.46</v>
      </c>
      <c r="HS62" s="27">
        <v>856.62</v>
      </c>
      <c r="HT62" s="27">
        <v>818.47</v>
      </c>
      <c r="HU62" s="28">
        <v>1756.5</v>
      </c>
      <c r="HV62" s="27">
        <v>781.42600000000004</v>
      </c>
      <c r="HW62" s="27">
        <v>688.61199999999997</v>
      </c>
      <c r="HX62" s="27">
        <v>823.18899999999996</v>
      </c>
      <c r="HY62" s="27">
        <v>733.56100000000004</v>
      </c>
      <c r="HZ62" s="27">
        <v>649.09199999999998</v>
      </c>
      <c r="IA62" s="27">
        <v>817.11400000000003</v>
      </c>
      <c r="IB62" s="27">
        <v>783.00099999999998</v>
      </c>
      <c r="IC62" s="27">
        <v>776.22500000000002</v>
      </c>
      <c r="ID62" s="27">
        <v>1996.2280000000001</v>
      </c>
      <c r="IE62" s="27">
        <v>780.81200000000001</v>
      </c>
      <c r="IF62" s="27">
        <v>777.94299999999998</v>
      </c>
      <c r="IG62" s="28">
        <v>1552.7539999999999</v>
      </c>
      <c r="IH62" s="27">
        <v>802.69399999999996</v>
      </c>
      <c r="II62" s="27">
        <v>833.57900000000006</v>
      </c>
      <c r="IJ62" s="27">
        <v>983.59199999999998</v>
      </c>
      <c r="IK62" s="27">
        <v>893.43799999999999</v>
      </c>
      <c r="IL62" s="27">
        <v>806.779</v>
      </c>
      <c r="IM62" s="27">
        <v>994.84299999999996</v>
      </c>
      <c r="IN62" s="27">
        <v>947.28700000000003</v>
      </c>
      <c r="IO62" s="27">
        <v>811.66600000000005</v>
      </c>
      <c r="IP62" s="27">
        <v>2141.096</v>
      </c>
      <c r="IQ62" s="27">
        <v>898.505</v>
      </c>
      <c r="IR62" s="27">
        <v>965.59500000000003</v>
      </c>
      <c r="IS62" s="28">
        <v>1926.0239999999999</v>
      </c>
    </row>
    <row r="63" spans="1:253" ht="24" thickBot="1">
      <c r="A63" s="24" t="s">
        <v>79</v>
      </c>
      <c r="B63" s="24">
        <f>B56-B58-B61-B62</f>
        <v>27064.199999999997</v>
      </c>
      <c r="C63" s="24">
        <f t="shared" ref="C63:BN63" si="42">C56-C58-C61-C62</f>
        <v>26546.799999999999</v>
      </c>
      <c r="D63" s="24">
        <f t="shared" si="42"/>
        <v>27025.599999999999</v>
      </c>
      <c r="E63" s="24">
        <f t="shared" si="42"/>
        <v>30754.9</v>
      </c>
      <c r="F63" s="24">
        <f t="shared" si="42"/>
        <v>31476.6</v>
      </c>
      <c r="G63" s="24">
        <f t="shared" si="42"/>
        <v>31516</v>
      </c>
      <c r="H63" s="24">
        <f t="shared" si="42"/>
        <v>31034.099999999995</v>
      </c>
      <c r="I63" s="24">
        <f t="shared" si="42"/>
        <v>50207.100000000006</v>
      </c>
      <c r="J63" s="24">
        <f t="shared" si="42"/>
        <v>30741.800000000003</v>
      </c>
      <c r="K63" s="24">
        <f t="shared" si="42"/>
        <v>33337.5</v>
      </c>
      <c r="L63" s="24">
        <f t="shared" si="42"/>
        <v>53202.80000000001</v>
      </c>
      <c r="M63" s="25">
        <f t="shared" si="42"/>
        <v>32031.7</v>
      </c>
      <c r="N63" s="24">
        <f t="shared" si="42"/>
        <v>32503.800000000003</v>
      </c>
      <c r="O63" s="24">
        <f t="shared" si="42"/>
        <v>35474.9</v>
      </c>
      <c r="P63" s="24">
        <f t="shared" si="42"/>
        <v>30614.2</v>
      </c>
      <c r="Q63" s="24">
        <f t="shared" si="42"/>
        <v>38684.6</v>
      </c>
      <c r="R63" s="24">
        <f t="shared" si="42"/>
        <v>33502.6</v>
      </c>
      <c r="S63" s="24">
        <f t="shared" si="42"/>
        <v>37192.800000000003</v>
      </c>
      <c r="T63" s="24">
        <f t="shared" si="42"/>
        <v>37942.199999999997</v>
      </c>
      <c r="U63" s="24">
        <f t="shared" si="42"/>
        <v>63337.2</v>
      </c>
      <c r="V63" s="24">
        <f t="shared" si="42"/>
        <v>33699.9</v>
      </c>
      <c r="W63" s="24">
        <f t="shared" si="42"/>
        <v>39637.4</v>
      </c>
      <c r="X63" s="24">
        <f t="shared" si="42"/>
        <v>50348.7</v>
      </c>
      <c r="Y63" s="25">
        <f t="shared" si="42"/>
        <v>44035.700000000004</v>
      </c>
      <c r="Z63" s="24">
        <f t="shared" si="42"/>
        <v>30088.400000000001</v>
      </c>
      <c r="AA63" s="24">
        <f t="shared" si="42"/>
        <v>32767.5</v>
      </c>
      <c r="AB63" s="24">
        <f t="shared" si="42"/>
        <v>33310.300000000003</v>
      </c>
      <c r="AC63" s="24">
        <f t="shared" si="42"/>
        <v>43132.1</v>
      </c>
      <c r="AD63" s="24">
        <f t="shared" si="42"/>
        <v>35230.5</v>
      </c>
      <c r="AE63" s="24">
        <f t="shared" si="42"/>
        <v>41427.679999999993</v>
      </c>
      <c r="AF63" s="24">
        <f t="shared" si="42"/>
        <v>42766.5</v>
      </c>
      <c r="AG63" s="24">
        <f t="shared" si="42"/>
        <v>40577.799999999996</v>
      </c>
      <c r="AH63" s="24">
        <f t="shared" si="42"/>
        <v>62447.3</v>
      </c>
      <c r="AI63" s="24">
        <f t="shared" si="42"/>
        <v>40965.699999999997</v>
      </c>
      <c r="AJ63" s="24">
        <f t="shared" si="42"/>
        <v>66061.600000000006</v>
      </c>
      <c r="AK63" s="25">
        <f t="shared" si="42"/>
        <v>56589.100000000006</v>
      </c>
      <c r="AL63" s="24">
        <f t="shared" si="42"/>
        <v>34779.71</v>
      </c>
      <c r="AM63" s="24">
        <f t="shared" si="42"/>
        <v>35675.01</v>
      </c>
      <c r="AN63" s="24">
        <f t="shared" si="42"/>
        <v>34542.089999999997</v>
      </c>
      <c r="AO63" s="24">
        <f t="shared" si="42"/>
        <v>42734.34</v>
      </c>
      <c r="AP63" s="24">
        <f t="shared" si="42"/>
        <v>39983.520000000004</v>
      </c>
      <c r="AQ63" s="24">
        <f t="shared" si="42"/>
        <v>46060.25</v>
      </c>
      <c r="AR63" s="24">
        <f t="shared" si="42"/>
        <v>41417.760000000002</v>
      </c>
      <c r="AS63" s="24">
        <f t="shared" si="42"/>
        <v>78725.329999999987</v>
      </c>
      <c r="AT63" s="24">
        <f t="shared" si="42"/>
        <v>37908.699999999997</v>
      </c>
      <c r="AU63" s="24">
        <f t="shared" si="42"/>
        <v>43100.409999999996</v>
      </c>
      <c r="AV63" s="24">
        <f t="shared" si="42"/>
        <v>80662.350000000006</v>
      </c>
      <c r="AW63" s="25">
        <f t="shared" si="42"/>
        <v>40736.689999999995</v>
      </c>
      <c r="AX63" s="24">
        <f t="shared" si="42"/>
        <v>37083.520000000004</v>
      </c>
      <c r="AY63" s="24">
        <f t="shared" si="42"/>
        <v>42828.11</v>
      </c>
      <c r="AZ63" s="24">
        <f t="shared" si="42"/>
        <v>41698.019999999997</v>
      </c>
      <c r="BA63" s="24">
        <f t="shared" si="42"/>
        <v>47137.290000000008</v>
      </c>
      <c r="BB63" s="24">
        <f t="shared" si="42"/>
        <v>44588.930000000008</v>
      </c>
      <c r="BC63" s="24">
        <f t="shared" si="42"/>
        <v>53362.85</v>
      </c>
      <c r="BD63" s="24">
        <f t="shared" si="42"/>
        <v>46020.380000000005</v>
      </c>
      <c r="BE63" s="24">
        <f t="shared" si="42"/>
        <v>92847.41</v>
      </c>
      <c r="BF63" s="24">
        <f t="shared" si="42"/>
        <v>46852.07</v>
      </c>
      <c r="BG63" s="24">
        <f t="shared" si="42"/>
        <v>48374.16</v>
      </c>
      <c r="BH63" s="24">
        <f t="shared" si="42"/>
        <v>102364.70000000001</v>
      </c>
      <c r="BI63" s="25">
        <f t="shared" si="42"/>
        <v>49404.08</v>
      </c>
      <c r="BJ63" s="24">
        <f t="shared" si="42"/>
        <v>46223.189999999995</v>
      </c>
      <c r="BK63" s="24">
        <f t="shared" si="42"/>
        <v>49339.859999999993</v>
      </c>
      <c r="BL63" s="24">
        <f t="shared" si="42"/>
        <v>50473.15</v>
      </c>
      <c r="BM63" s="24">
        <f t="shared" si="42"/>
        <v>56636.350000000006</v>
      </c>
      <c r="BN63" s="24">
        <f t="shared" si="42"/>
        <v>53242.03</v>
      </c>
      <c r="BO63" s="24">
        <f t="shared" ref="BO63:DZ63" si="43">BO56-BO58-BO61-BO62</f>
        <v>58802.05</v>
      </c>
      <c r="BP63" s="24">
        <f t="shared" si="43"/>
        <v>52848.000000000007</v>
      </c>
      <c r="BQ63" s="24">
        <f t="shared" si="43"/>
        <v>109070.54000000001</v>
      </c>
      <c r="BR63" s="24">
        <f t="shared" si="43"/>
        <v>53522.750000000007</v>
      </c>
      <c r="BS63" s="24">
        <f t="shared" si="43"/>
        <v>68275.58</v>
      </c>
      <c r="BT63" s="24">
        <f t="shared" si="43"/>
        <v>103180.17000000003</v>
      </c>
      <c r="BU63" s="25">
        <f t="shared" si="43"/>
        <v>53481.040000000008</v>
      </c>
      <c r="BV63" s="24">
        <f t="shared" si="43"/>
        <v>56371.970000000008</v>
      </c>
      <c r="BW63" s="24">
        <f t="shared" si="43"/>
        <v>60131.189999999995</v>
      </c>
      <c r="BX63" s="24">
        <f t="shared" si="43"/>
        <v>63851.53</v>
      </c>
      <c r="BY63" s="24">
        <f t="shared" si="43"/>
        <v>69942.5</v>
      </c>
      <c r="BZ63" s="24">
        <f t="shared" si="43"/>
        <v>63870</v>
      </c>
      <c r="CA63" s="24">
        <f t="shared" si="43"/>
        <v>69872.260000000009</v>
      </c>
      <c r="CB63" s="24">
        <f t="shared" si="43"/>
        <v>69009.16</v>
      </c>
      <c r="CC63" s="24">
        <f t="shared" si="43"/>
        <v>126457.21000000002</v>
      </c>
      <c r="CD63" s="24">
        <f t="shared" si="43"/>
        <v>61489.9</v>
      </c>
      <c r="CE63" s="24">
        <f t="shared" si="43"/>
        <v>67054.7</v>
      </c>
      <c r="CF63" s="24">
        <f t="shared" si="43"/>
        <v>97114.930000000008</v>
      </c>
      <c r="CG63" s="25">
        <f t="shared" si="43"/>
        <v>90125.85</v>
      </c>
      <c r="CH63" s="24">
        <f t="shared" si="43"/>
        <v>59341.439999999995</v>
      </c>
      <c r="CI63" s="24">
        <f t="shared" si="43"/>
        <v>55368.87999999999</v>
      </c>
      <c r="CJ63" s="24">
        <f t="shared" si="43"/>
        <v>56477.159999999996</v>
      </c>
      <c r="CK63" s="24">
        <f t="shared" si="43"/>
        <v>70363.78</v>
      </c>
      <c r="CL63" s="24">
        <f t="shared" si="43"/>
        <v>68825.55</v>
      </c>
      <c r="CM63" s="24">
        <f t="shared" si="43"/>
        <v>75940.05</v>
      </c>
      <c r="CN63" s="24">
        <f t="shared" si="43"/>
        <v>64376.649999999994</v>
      </c>
      <c r="CO63" s="24">
        <f t="shared" si="43"/>
        <v>116710.95</v>
      </c>
      <c r="CP63" s="24">
        <f t="shared" si="43"/>
        <v>61682.1</v>
      </c>
      <c r="CQ63" s="24">
        <f t="shared" si="43"/>
        <v>57775.290000000008</v>
      </c>
      <c r="CR63" s="24">
        <f t="shared" si="43"/>
        <v>72517.849999999991</v>
      </c>
      <c r="CS63" s="25">
        <f t="shared" si="43"/>
        <v>84196.160000000003</v>
      </c>
      <c r="CT63" s="24">
        <f t="shared" si="43"/>
        <v>56197.9</v>
      </c>
      <c r="CU63" s="24">
        <f t="shared" si="43"/>
        <v>53940.600000000006</v>
      </c>
      <c r="CV63" s="24">
        <f t="shared" si="43"/>
        <v>60897.2</v>
      </c>
      <c r="CW63" s="24">
        <f t="shared" si="43"/>
        <v>72824.5</v>
      </c>
      <c r="CX63" s="24">
        <f t="shared" si="43"/>
        <v>62211.900000000009</v>
      </c>
      <c r="CY63" s="24">
        <f t="shared" si="43"/>
        <v>62476.700000000004</v>
      </c>
      <c r="CZ63" s="24">
        <f t="shared" si="43"/>
        <v>64613.799999999996</v>
      </c>
      <c r="DA63" s="24">
        <f t="shared" si="43"/>
        <v>72027.100000000006</v>
      </c>
      <c r="DB63" s="24">
        <f t="shared" si="43"/>
        <v>68408.799999999988</v>
      </c>
      <c r="DC63" s="24">
        <f t="shared" si="43"/>
        <v>53226.099999999984</v>
      </c>
      <c r="DD63" s="24">
        <f t="shared" si="43"/>
        <v>47930.6</v>
      </c>
      <c r="DE63" s="25">
        <f t="shared" si="43"/>
        <v>58706</v>
      </c>
      <c r="DF63" s="24">
        <f t="shared" si="43"/>
        <v>47888.5</v>
      </c>
      <c r="DG63" s="24">
        <f t="shared" si="43"/>
        <v>62499.19999999999</v>
      </c>
      <c r="DH63" s="24">
        <f t="shared" si="43"/>
        <v>53580.999999999985</v>
      </c>
      <c r="DI63" s="24">
        <f t="shared" si="43"/>
        <v>54011.200000000004</v>
      </c>
      <c r="DJ63" s="24">
        <f t="shared" si="43"/>
        <v>66177.700000000012</v>
      </c>
      <c r="DK63" s="24">
        <f t="shared" si="43"/>
        <v>59496.7</v>
      </c>
      <c r="DL63" s="24">
        <f t="shared" si="43"/>
        <v>50671.399999999994</v>
      </c>
      <c r="DM63" s="24">
        <f t="shared" si="43"/>
        <v>63619.30000000001</v>
      </c>
      <c r="DN63" s="24">
        <f t="shared" si="43"/>
        <v>72312.700000000012</v>
      </c>
      <c r="DO63" s="24">
        <f t="shared" si="43"/>
        <v>56924.2</v>
      </c>
      <c r="DP63" s="24">
        <f t="shared" si="43"/>
        <v>59273.899999999994</v>
      </c>
      <c r="DQ63" s="25">
        <f t="shared" si="43"/>
        <v>62654.700000000004</v>
      </c>
      <c r="DR63" s="24">
        <f t="shared" si="43"/>
        <v>47404.601999999999</v>
      </c>
      <c r="DS63" s="24">
        <f t="shared" si="43"/>
        <v>60104.030000000006</v>
      </c>
      <c r="DT63" s="24">
        <f t="shared" si="43"/>
        <v>58791.447000000015</v>
      </c>
      <c r="DU63" s="24">
        <f t="shared" si="43"/>
        <v>50636.467000000004</v>
      </c>
      <c r="DV63" s="24">
        <f t="shared" si="43"/>
        <v>70357.48</v>
      </c>
      <c r="DW63" s="24">
        <f t="shared" si="43"/>
        <v>61769.100000000006</v>
      </c>
      <c r="DX63" s="24">
        <f t="shared" si="43"/>
        <v>55856.54</v>
      </c>
      <c r="DY63" s="24">
        <f t="shared" si="43"/>
        <v>99453.470000000016</v>
      </c>
      <c r="DZ63" s="24">
        <f t="shared" si="43"/>
        <v>54024.93</v>
      </c>
      <c r="EA63" s="24">
        <f t="shared" ref="EA63:GL63" si="44">EA56-EA58-EA61-EA62</f>
        <v>57599.630000000012</v>
      </c>
      <c r="EB63" s="24">
        <f t="shared" si="44"/>
        <v>83003.359999999986</v>
      </c>
      <c r="EC63" s="25">
        <f t="shared" si="44"/>
        <v>51081.430000000008</v>
      </c>
      <c r="ED63" s="24">
        <f t="shared" si="44"/>
        <v>52748.05999999999</v>
      </c>
      <c r="EE63" s="24">
        <f t="shared" si="44"/>
        <v>57870.898000000001</v>
      </c>
      <c r="EF63" s="24">
        <f t="shared" si="44"/>
        <v>55411.139000000003</v>
      </c>
      <c r="EG63" s="24">
        <f t="shared" si="44"/>
        <v>54507.968000000008</v>
      </c>
      <c r="EH63" s="24">
        <f t="shared" si="44"/>
        <v>56844.869000000013</v>
      </c>
      <c r="EI63" s="24">
        <f t="shared" si="44"/>
        <v>62558.714999999989</v>
      </c>
      <c r="EJ63" s="24">
        <f t="shared" si="44"/>
        <v>59858.341000000008</v>
      </c>
      <c r="EK63" s="24">
        <f t="shared" si="44"/>
        <v>109864.421</v>
      </c>
      <c r="EL63" s="24">
        <f t="shared" si="44"/>
        <v>59910.735000000001</v>
      </c>
      <c r="EM63" s="24">
        <f t="shared" si="44"/>
        <v>60061.848375000009</v>
      </c>
      <c r="EN63" s="24">
        <f t="shared" si="44"/>
        <v>94201.402000000002</v>
      </c>
      <c r="EO63" s="25">
        <f t="shared" si="44"/>
        <v>61779.078000000001</v>
      </c>
      <c r="EP63" s="24">
        <f t="shared" si="44"/>
        <v>56291.514385090893</v>
      </c>
      <c r="EQ63" s="24">
        <f t="shared" si="44"/>
        <v>62515.033258000003</v>
      </c>
      <c r="ER63" s="24">
        <f t="shared" si="44"/>
        <v>54282.714476000001</v>
      </c>
      <c r="ES63" s="24">
        <f t="shared" si="44"/>
        <v>67146.164296454517</v>
      </c>
      <c r="ET63" s="24">
        <f t="shared" si="44"/>
        <v>58337.931857000003</v>
      </c>
      <c r="EU63" s="24">
        <f t="shared" si="44"/>
        <v>76211.543308545442</v>
      </c>
      <c r="EV63" s="24">
        <f t="shared" si="44"/>
        <v>70899.831808999996</v>
      </c>
      <c r="EW63" s="24">
        <f t="shared" si="44"/>
        <v>131722.91217200001</v>
      </c>
      <c r="EX63" s="24">
        <f t="shared" si="44"/>
        <v>62440.006832000006</v>
      </c>
      <c r="EY63" s="24">
        <f t="shared" si="44"/>
        <v>65852.655497999993</v>
      </c>
      <c r="EZ63" s="24">
        <f t="shared" si="44"/>
        <v>94353.591272999998</v>
      </c>
      <c r="FA63" s="25">
        <f t="shared" si="44"/>
        <v>67138.157181999995</v>
      </c>
      <c r="FB63" s="24">
        <f t="shared" si="44"/>
        <v>61531.592091112492</v>
      </c>
      <c r="FC63" s="24">
        <f t="shared" si="44"/>
        <v>75674.069277379502</v>
      </c>
      <c r="FD63" s="24">
        <f t="shared" si="44"/>
        <v>65395.894351657495</v>
      </c>
      <c r="FE63" s="24">
        <f t="shared" si="44"/>
        <v>78109.932442427496</v>
      </c>
      <c r="FF63" s="24">
        <f t="shared" si="44"/>
        <v>78089.494348608991</v>
      </c>
      <c r="FG63" s="24">
        <f t="shared" si="44"/>
        <v>79764.654340934503</v>
      </c>
      <c r="FH63" s="24">
        <f t="shared" si="44"/>
        <v>82337.754758449795</v>
      </c>
      <c r="FI63" s="24">
        <f t="shared" si="44"/>
        <v>129892.70761648181</v>
      </c>
      <c r="FJ63" s="24">
        <f t="shared" si="44"/>
        <v>85432.100315770003</v>
      </c>
      <c r="FK63" s="24">
        <f t="shared" si="44"/>
        <v>76095.052701979992</v>
      </c>
      <c r="FL63" s="24">
        <f t="shared" si="44"/>
        <v>106979.53876548001</v>
      </c>
      <c r="FM63" s="25">
        <f t="shared" si="44"/>
        <v>89513.066557399987</v>
      </c>
      <c r="FN63" s="24">
        <f t="shared" si="44"/>
        <v>79142.873133409375</v>
      </c>
      <c r="FO63" s="24">
        <f t="shared" si="44"/>
        <v>70354.098110120001</v>
      </c>
      <c r="FP63" s="24">
        <f t="shared" si="44"/>
        <v>104925.61902123001</v>
      </c>
      <c r="FQ63" s="24">
        <f t="shared" si="44"/>
        <v>86024.785803829989</v>
      </c>
      <c r="FR63" s="24">
        <f t="shared" si="44"/>
        <v>75424.048271839987</v>
      </c>
      <c r="FS63" s="24">
        <f t="shared" si="44"/>
        <v>89255.095908969975</v>
      </c>
      <c r="FT63" s="24">
        <f t="shared" si="44"/>
        <v>85377.853982390006</v>
      </c>
      <c r="FU63" s="24">
        <f t="shared" si="44"/>
        <v>178213.30086620993</v>
      </c>
      <c r="FV63" s="24">
        <f t="shared" si="44"/>
        <v>79081.666708650024</v>
      </c>
      <c r="FW63" s="24">
        <f t="shared" si="44"/>
        <v>85818.207379149986</v>
      </c>
      <c r="FX63" s="24">
        <f t="shared" si="44"/>
        <v>144594.04582328</v>
      </c>
      <c r="FY63" s="25">
        <f t="shared" si="44"/>
        <v>78465.153813972953</v>
      </c>
      <c r="FZ63" s="24">
        <f t="shared" si="44"/>
        <v>79731.400400290004</v>
      </c>
      <c r="GA63" s="24">
        <f t="shared" si="44"/>
        <v>98549.117629460015</v>
      </c>
      <c r="GB63" s="24">
        <f t="shared" si="44"/>
        <v>89053.882060000862</v>
      </c>
      <c r="GC63" s="24">
        <f t="shared" si="44"/>
        <v>95449.321481832347</v>
      </c>
      <c r="GD63" s="24">
        <f t="shared" si="44"/>
        <v>91227.539933652632</v>
      </c>
      <c r="GE63" s="24">
        <f t="shared" si="44"/>
        <v>95797.338730560004</v>
      </c>
      <c r="GF63" s="24">
        <f t="shared" si="44"/>
        <v>102266.2265416</v>
      </c>
      <c r="GG63" s="24">
        <f t="shared" si="44"/>
        <v>215045.56138552006</v>
      </c>
      <c r="GH63" s="24">
        <f t="shared" si="44"/>
        <v>94934.381089270013</v>
      </c>
      <c r="GI63" s="24">
        <f t="shared" si="44"/>
        <v>93669.153750174009</v>
      </c>
      <c r="GJ63" s="24">
        <f t="shared" si="44"/>
        <v>176104.34126742894</v>
      </c>
      <c r="GK63" s="25">
        <f t="shared" si="44"/>
        <v>91500.171460820013</v>
      </c>
      <c r="GL63" s="24">
        <f t="shared" si="44"/>
        <v>81088.143528889996</v>
      </c>
      <c r="GM63" s="24">
        <f t="shared" ref="GM63:IS63" si="45">GM56-GM58-GM61-GM62</f>
        <v>97118.754613330006</v>
      </c>
      <c r="GN63" s="24">
        <f t="shared" si="45"/>
        <v>86392.84432335</v>
      </c>
      <c r="GO63" s="24">
        <f t="shared" si="45"/>
        <v>99248.887796499999</v>
      </c>
      <c r="GP63" s="24">
        <f t="shared" si="45"/>
        <v>100312.97828787001</v>
      </c>
      <c r="GQ63" s="24">
        <f t="shared" si="45"/>
        <v>106524.63396555002</v>
      </c>
      <c r="GR63" s="24">
        <f t="shared" si="45"/>
        <v>114217.697203</v>
      </c>
      <c r="GS63" s="24">
        <f t="shared" si="45"/>
        <v>225476.79973042003</v>
      </c>
      <c r="GT63" s="24">
        <f t="shared" si="45"/>
        <v>95454.182117109987</v>
      </c>
      <c r="GU63" s="24">
        <f t="shared" si="45"/>
        <v>87451.837338780009</v>
      </c>
      <c r="GV63" s="24">
        <f t="shared" si="45"/>
        <v>205603.48600110001</v>
      </c>
      <c r="GW63" s="25">
        <f t="shared" si="45"/>
        <v>98106.430901</v>
      </c>
      <c r="GX63" s="24">
        <f t="shared" si="45"/>
        <v>107470.38311362093</v>
      </c>
      <c r="GY63" s="24">
        <f t="shared" si="45"/>
        <v>99614.929287070903</v>
      </c>
      <c r="GZ63" s="24">
        <f t="shared" si="45"/>
        <v>93877.722039426357</v>
      </c>
      <c r="HA63" s="24">
        <f t="shared" si="45"/>
        <v>103577.80256273593</v>
      </c>
      <c r="HB63" s="24">
        <f t="shared" si="45"/>
        <v>103629.3748023291</v>
      </c>
      <c r="HC63" s="24">
        <f t="shared" si="45"/>
        <v>104194.94143265183</v>
      </c>
      <c r="HD63" s="24">
        <f t="shared" si="45"/>
        <v>105123.99322550003</v>
      </c>
      <c r="HE63" s="24">
        <f t="shared" si="45"/>
        <v>252980.92142280011</v>
      </c>
      <c r="HF63" s="24">
        <f t="shared" si="45"/>
        <v>102617.22792154129</v>
      </c>
      <c r="HG63" s="24">
        <f t="shared" si="45"/>
        <v>96087.284581935732</v>
      </c>
      <c r="HH63" s="24">
        <f t="shared" si="45"/>
        <v>209067.60654071209</v>
      </c>
      <c r="HI63" s="25">
        <f t="shared" si="45"/>
        <v>124237.05378324982</v>
      </c>
      <c r="HJ63" s="24">
        <f t="shared" si="45"/>
        <v>112692.44242230538</v>
      </c>
      <c r="HK63" s="24">
        <f t="shared" si="45"/>
        <v>118905.48590802071</v>
      </c>
      <c r="HL63" s="24">
        <f t="shared" si="45"/>
        <v>93734.474920480963</v>
      </c>
      <c r="HM63" s="24">
        <f t="shared" si="45"/>
        <v>106982.39152916463</v>
      </c>
      <c r="HN63" s="24">
        <f t="shared" si="45"/>
        <v>116202.47389256093</v>
      </c>
      <c r="HO63" s="24">
        <f t="shared" si="45"/>
        <v>106028.09166606625</v>
      </c>
      <c r="HP63" s="24">
        <f t="shared" si="45"/>
        <v>125222.85212966501</v>
      </c>
      <c r="HQ63" s="24">
        <f t="shared" si="45"/>
        <v>276970.83086418459</v>
      </c>
      <c r="HR63" s="24">
        <f t="shared" si="45"/>
        <v>107486.02972912631</v>
      </c>
      <c r="HS63" s="24">
        <f t="shared" si="45"/>
        <v>107948.00122176502</v>
      </c>
      <c r="HT63" s="24">
        <f t="shared" si="45"/>
        <v>178963.07279141003</v>
      </c>
      <c r="HU63" s="25">
        <f t="shared" si="45"/>
        <v>160166.42948923504</v>
      </c>
      <c r="HV63" s="24">
        <f t="shared" si="45"/>
        <v>91405.653522587148</v>
      </c>
      <c r="HW63" s="24">
        <f t="shared" si="45"/>
        <v>106778.45335801097</v>
      </c>
      <c r="HX63" s="24">
        <f t="shared" si="45"/>
        <v>78909.564532947683</v>
      </c>
      <c r="HY63" s="24">
        <f t="shared" si="45"/>
        <v>94024.773192204084</v>
      </c>
      <c r="HZ63" s="24">
        <f t="shared" si="45"/>
        <v>94458.664821437807</v>
      </c>
      <c r="IA63" s="24">
        <f t="shared" si="45"/>
        <v>105920.45196977409</v>
      </c>
      <c r="IB63" s="24">
        <f t="shared" si="45"/>
        <v>103001.71676762964</v>
      </c>
      <c r="IC63" s="24">
        <f t="shared" si="45"/>
        <v>220674.77558605035</v>
      </c>
      <c r="ID63" s="24">
        <f t="shared" si="45"/>
        <v>152331.60094783988</v>
      </c>
      <c r="IE63" s="24">
        <f t="shared" si="45"/>
        <v>100748.12747785384</v>
      </c>
      <c r="IF63" s="24">
        <f t="shared" si="45"/>
        <v>212856.0929834499</v>
      </c>
      <c r="IG63" s="25">
        <f t="shared" si="45"/>
        <v>103579.67084456503</v>
      </c>
      <c r="IH63" s="24">
        <f t="shared" si="45"/>
        <v>115711.36824277393</v>
      </c>
      <c r="II63" s="24">
        <f t="shared" si="45"/>
        <v>129099.98379131292</v>
      </c>
      <c r="IJ63" s="24">
        <f t="shared" si="45"/>
        <v>104188.93487475665</v>
      </c>
      <c r="IK63" s="24">
        <f t="shared" si="45"/>
        <v>114468.25989156017</v>
      </c>
      <c r="IL63" s="24">
        <f t="shared" si="45"/>
        <v>108354.36202947017</v>
      </c>
      <c r="IM63" s="24">
        <f t="shared" si="45"/>
        <v>124416.875467455</v>
      </c>
      <c r="IN63" s="24">
        <f t="shared" si="45"/>
        <v>181348.040509062</v>
      </c>
      <c r="IO63" s="24">
        <f t="shared" si="45"/>
        <v>279566.52025506279</v>
      </c>
      <c r="IP63" s="24">
        <f t="shared" si="45"/>
        <v>109864.63215837671</v>
      </c>
      <c r="IQ63" s="24">
        <f t="shared" si="45"/>
        <v>122225.23731816039</v>
      </c>
      <c r="IR63" s="24">
        <f t="shared" si="45"/>
        <v>265828.27139751363</v>
      </c>
      <c r="IS63" s="25">
        <f t="shared" si="45"/>
        <v>115224.77491580807</v>
      </c>
    </row>
    <row r="64" spans="1:253" ht="24" thickBot="1">
      <c r="A64" s="26" t="s">
        <v>80</v>
      </c>
      <c r="B64" s="34">
        <v>0</v>
      </c>
      <c r="C64" s="34">
        <v>0</v>
      </c>
      <c r="D64" s="34">
        <v>0</v>
      </c>
      <c r="E64" s="34">
        <v>0</v>
      </c>
      <c r="F64" s="34">
        <v>0</v>
      </c>
      <c r="G64" s="34">
        <v>0</v>
      </c>
      <c r="H64" s="34">
        <v>0</v>
      </c>
      <c r="I64" s="34">
        <v>0</v>
      </c>
      <c r="J64" s="34">
        <v>0</v>
      </c>
      <c r="K64" s="34">
        <v>0</v>
      </c>
      <c r="L64" s="34">
        <v>0</v>
      </c>
      <c r="M64" s="35">
        <v>0</v>
      </c>
      <c r="N64" s="34">
        <v>0</v>
      </c>
      <c r="O64" s="34">
        <v>0</v>
      </c>
      <c r="P64" s="34">
        <v>0</v>
      </c>
      <c r="Q64" s="34">
        <v>0</v>
      </c>
      <c r="R64" s="34">
        <v>0</v>
      </c>
      <c r="S64" s="34">
        <v>0</v>
      </c>
      <c r="T64" s="34">
        <v>0</v>
      </c>
      <c r="U64" s="34">
        <v>0</v>
      </c>
      <c r="V64" s="34">
        <v>0</v>
      </c>
      <c r="W64" s="34">
        <v>0</v>
      </c>
      <c r="X64" s="34">
        <v>0</v>
      </c>
      <c r="Y64" s="35">
        <v>0</v>
      </c>
      <c r="Z64" s="34">
        <v>0</v>
      </c>
      <c r="AA64" s="34">
        <v>0</v>
      </c>
      <c r="AB64" s="34">
        <v>0</v>
      </c>
      <c r="AC64" s="34">
        <v>0</v>
      </c>
      <c r="AD64" s="34">
        <v>0</v>
      </c>
      <c r="AE64" s="34">
        <v>0</v>
      </c>
      <c r="AF64" s="34">
        <v>0</v>
      </c>
      <c r="AG64" s="34">
        <v>0</v>
      </c>
      <c r="AH64" s="34">
        <v>0</v>
      </c>
      <c r="AI64" s="34">
        <v>0</v>
      </c>
      <c r="AJ64" s="34">
        <v>0</v>
      </c>
      <c r="AK64" s="35">
        <v>0</v>
      </c>
      <c r="AL64" s="34">
        <v>0</v>
      </c>
      <c r="AM64" s="34">
        <v>0</v>
      </c>
      <c r="AN64" s="34">
        <v>0</v>
      </c>
      <c r="AO64" s="34">
        <v>0</v>
      </c>
      <c r="AP64" s="34">
        <v>0</v>
      </c>
      <c r="AQ64" s="34">
        <v>0</v>
      </c>
      <c r="AR64" s="34">
        <v>0</v>
      </c>
      <c r="AS64" s="34">
        <v>0</v>
      </c>
      <c r="AT64" s="34">
        <v>0</v>
      </c>
      <c r="AU64" s="34">
        <v>0</v>
      </c>
      <c r="AV64" s="34">
        <v>0</v>
      </c>
      <c r="AW64" s="35">
        <v>0</v>
      </c>
      <c r="AX64" s="34">
        <v>0</v>
      </c>
      <c r="AY64" s="34">
        <v>0</v>
      </c>
      <c r="AZ64" s="34">
        <v>0</v>
      </c>
      <c r="BA64" s="34">
        <v>0</v>
      </c>
      <c r="BB64" s="34">
        <v>0</v>
      </c>
      <c r="BC64" s="34">
        <v>0</v>
      </c>
      <c r="BD64" s="34">
        <v>0</v>
      </c>
      <c r="BE64" s="34">
        <v>0</v>
      </c>
      <c r="BF64" s="34">
        <v>0</v>
      </c>
      <c r="BG64" s="34">
        <v>0</v>
      </c>
      <c r="BH64" s="34">
        <v>0</v>
      </c>
      <c r="BI64" s="35">
        <v>0</v>
      </c>
      <c r="BJ64" s="34">
        <v>0</v>
      </c>
      <c r="BK64" s="34">
        <v>0</v>
      </c>
      <c r="BL64" s="34">
        <v>0</v>
      </c>
      <c r="BM64" s="34">
        <v>0</v>
      </c>
      <c r="BN64" s="34">
        <v>0</v>
      </c>
      <c r="BO64" s="34">
        <v>0</v>
      </c>
      <c r="BP64" s="34">
        <v>0</v>
      </c>
      <c r="BQ64" s="34">
        <v>0</v>
      </c>
      <c r="BR64" s="34">
        <v>0</v>
      </c>
      <c r="BS64" s="34">
        <v>0</v>
      </c>
      <c r="BT64" s="34">
        <v>0</v>
      </c>
      <c r="BU64" s="35">
        <v>0</v>
      </c>
      <c r="BV64" s="34">
        <v>0</v>
      </c>
      <c r="BW64" s="34">
        <v>0</v>
      </c>
      <c r="BX64" s="34">
        <v>0</v>
      </c>
      <c r="BY64" s="34">
        <v>0</v>
      </c>
      <c r="BZ64" s="34">
        <v>0</v>
      </c>
      <c r="CA64" s="34">
        <v>0</v>
      </c>
      <c r="CB64" s="34">
        <v>0</v>
      </c>
      <c r="CC64" s="34">
        <v>0</v>
      </c>
      <c r="CD64" s="34">
        <v>0</v>
      </c>
      <c r="CE64" s="34">
        <v>0</v>
      </c>
      <c r="CF64" s="34">
        <v>0</v>
      </c>
      <c r="CG64" s="35">
        <v>0</v>
      </c>
      <c r="CH64" s="34">
        <v>0</v>
      </c>
      <c r="CI64" s="34">
        <v>0</v>
      </c>
      <c r="CJ64" s="34">
        <v>0</v>
      </c>
      <c r="CK64" s="34">
        <v>0</v>
      </c>
      <c r="CL64" s="34">
        <v>0</v>
      </c>
      <c r="CM64" s="34">
        <v>0</v>
      </c>
      <c r="CN64" s="34">
        <v>0</v>
      </c>
      <c r="CO64" s="34">
        <v>0</v>
      </c>
      <c r="CP64" s="34">
        <v>0</v>
      </c>
      <c r="CQ64" s="34">
        <v>0</v>
      </c>
      <c r="CR64" s="34">
        <v>0</v>
      </c>
      <c r="CS64" s="35">
        <v>0</v>
      </c>
      <c r="CT64" s="34"/>
      <c r="CU64" s="34">
        <v>0</v>
      </c>
      <c r="CV64" s="34">
        <v>0</v>
      </c>
      <c r="CW64" s="34">
        <v>0</v>
      </c>
      <c r="CX64" s="34">
        <v>0</v>
      </c>
      <c r="CY64" s="34">
        <v>0</v>
      </c>
      <c r="CZ64" s="34">
        <v>0</v>
      </c>
      <c r="DA64" s="34">
        <v>0</v>
      </c>
      <c r="DB64" s="34">
        <v>0</v>
      </c>
      <c r="DC64" s="34">
        <v>0</v>
      </c>
      <c r="DD64" s="34">
        <v>0</v>
      </c>
      <c r="DE64" s="35">
        <v>0</v>
      </c>
      <c r="DF64" s="34">
        <v>0</v>
      </c>
      <c r="DG64" s="34">
        <v>0</v>
      </c>
      <c r="DH64" s="34">
        <v>0</v>
      </c>
      <c r="DI64" s="34">
        <v>0</v>
      </c>
      <c r="DJ64" s="34">
        <v>0</v>
      </c>
      <c r="DK64" s="34">
        <v>0</v>
      </c>
      <c r="DL64" s="34">
        <v>0</v>
      </c>
      <c r="DM64" s="34">
        <v>0</v>
      </c>
      <c r="DN64" s="34">
        <v>0</v>
      </c>
      <c r="DO64" s="34">
        <v>0</v>
      </c>
      <c r="DP64" s="34">
        <v>0</v>
      </c>
      <c r="DQ64" s="35">
        <v>0</v>
      </c>
      <c r="DR64" s="34">
        <v>0</v>
      </c>
      <c r="DS64" s="34">
        <v>0</v>
      </c>
      <c r="DT64" s="34">
        <v>0</v>
      </c>
      <c r="DU64" s="34">
        <v>0</v>
      </c>
      <c r="DV64" s="34">
        <v>0</v>
      </c>
      <c r="DW64" s="34">
        <v>0</v>
      </c>
      <c r="DX64" s="34">
        <v>0</v>
      </c>
      <c r="DY64" s="34">
        <v>0</v>
      </c>
      <c r="DZ64" s="34">
        <v>0</v>
      </c>
      <c r="EA64" s="34">
        <v>0</v>
      </c>
      <c r="EB64" s="34">
        <v>0</v>
      </c>
      <c r="EC64" s="35">
        <v>0</v>
      </c>
      <c r="ED64" s="34">
        <v>0</v>
      </c>
      <c r="EE64" s="34">
        <v>0</v>
      </c>
      <c r="EF64" s="34">
        <v>0</v>
      </c>
      <c r="EG64" s="34">
        <v>0</v>
      </c>
      <c r="EH64" s="34">
        <v>0</v>
      </c>
      <c r="EI64" s="34">
        <v>0</v>
      </c>
      <c r="EJ64" s="34">
        <v>0</v>
      </c>
      <c r="EK64" s="34">
        <v>0</v>
      </c>
      <c r="EL64" s="34">
        <v>0</v>
      </c>
      <c r="EM64" s="34">
        <v>0</v>
      </c>
      <c r="EN64" s="34">
        <v>0</v>
      </c>
      <c r="EO64" s="35">
        <v>0</v>
      </c>
      <c r="EP64" s="34">
        <v>0</v>
      </c>
      <c r="EQ64" s="34">
        <v>0</v>
      </c>
      <c r="ER64" s="34">
        <v>0</v>
      </c>
      <c r="ES64" s="34">
        <v>0</v>
      </c>
      <c r="ET64" s="34">
        <v>0</v>
      </c>
      <c r="EU64" s="34">
        <v>0</v>
      </c>
      <c r="EV64" s="34">
        <v>0</v>
      </c>
      <c r="EW64" s="34">
        <v>5400</v>
      </c>
      <c r="EX64" s="34">
        <v>0</v>
      </c>
      <c r="EY64" s="34">
        <v>0</v>
      </c>
      <c r="EZ64" s="34">
        <v>0</v>
      </c>
      <c r="FA64" s="35">
        <v>11125</v>
      </c>
      <c r="FB64" s="34">
        <v>0</v>
      </c>
      <c r="FC64" s="34">
        <v>0</v>
      </c>
      <c r="FD64" s="34">
        <v>0</v>
      </c>
      <c r="FE64" s="34">
        <v>0</v>
      </c>
      <c r="FF64" s="34">
        <v>0</v>
      </c>
      <c r="FG64" s="34">
        <v>0</v>
      </c>
      <c r="FH64" s="34">
        <v>12932.51</v>
      </c>
      <c r="FI64" s="34">
        <v>5965.16</v>
      </c>
      <c r="FJ64" s="34">
        <v>0</v>
      </c>
      <c r="FK64" s="34">
        <v>2711.05</v>
      </c>
      <c r="FL64" s="34">
        <v>0</v>
      </c>
      <c r="FM64" s="35">
        <v>18995.45</v>
      </c>
      <c r="FN64" s="34">
        <v>0</v>
      </c>
      <c r="FO64" s="34">
        <v>0</v>
      </c>
      <c r="FP64" s="34">
        <v>0</v>
      </c>
      <c r="FQ64" s="34">
        <v>0</v>
      </c>
      <c r="FR64" s="34">
        <v>0</v>
      </c>
      <c r="FS64" s="34">
        <v>0</v>
      </c>
      <c r="FT64" s="34">
        <v>7048.0519999999997</v>
      </c>
      <c r="FU64" s="34">
        <v>15090.07</v>
      </c>
      <c r="FV64" s="34">
        <v>0</v>
      </c>
      <c r="FW64" s="34">
        <v>0</v>
      </c>
      <c r="FX64" s="34">
        <v>0</v>
      </c>
      <c r="FY64" s="35">
        <v>25588</v>
      </c>
      <c r="FZ64" s="34">
        <v>0</v>
      </c>
      <c r="GA64" s="34">
        <v>0</v>
      </c>
      <c r="GB64" s="34">
        <v>0</v>
      </c>
      <c r="GC64" s="34">
        <v>0</v>
      </c>
      <c r="GD64" s="34">
        <v>0</v>
      </c>
      <c r="GE64" s="34">
        <v>0</v>
      </c>
      <c r="GF64" s="34">
        <v>9368.92</v>
      </c>
      <c r="GG64" s="34">
        <v>9965.32</v>
      </c>
      <c r="GH64" s="34">
        <v>8058.9949999999999</v>
      </c>
      <c r="GI64" s="34">
        <v>10783.38</v>
      </c>
      <c r="GJ64" s="34">
        <v>0</v>
      </c>
      <c r="GK64" s="35">
        <v>20223.385000000002</v>
      </c>
      <c r="GL64" s="34">
        <v>0</v>
      </c>
      <c r="GM64" s="34">
        <v>0</v>
      </c>
      <c r="GN64" s="34">
        <v>0</v>
      </c>
      <c r="GO64" s="34">
        <v>0</v>
      </c>
      <c r="GP64" s="34">
        <v>0</v>
      </c>
      <c r="GQ64" s="34">
        <v>0</v>
      </c>
      <c r="GR64" s="34">
        <v>0</v>
      </c>
      <c r="GS64" s="34">
        <v>0</v>
      </c>
      <c r="GT64" s="34">
        <v>18518.45</v>
      </c>
      <c r="GU64" s="34">
        <v>9845.9670000000006</v>
      </c>
      <c r="GV64" s="34">
        <v>10287.83</v>
      </c>
      <c r="GW64" s="35">
        <v>18659.650000000001</v>
      </c>
      <c r="GX64" s="34">
        <v>0</v>
      </c>
      <c r="GY64" s="34">
        <v>0</v>
      </c>
      <c r="GZ64" s="34">
        <v>0</v>
      </c>
      <c r="HA64" s="34">
        <v>0</v>
      </c>
      <c r="HB64" s="34">
        <v>0</v>
      </c>
      <c r="HC64" s="34">
        <v>0</v>
      </c>
      <c r="HD64" s="34">
        <v>19421.53</v>
      </c>
      <c r="HE64" s="34">
        <v>9212.73</v>
      </c>
      <c r="HF64" s="34">
        <v>0</v>
      </c>
      <c r="HG64" s="34">
        <v>9650.81</v>
      </c>
      <c r="HH64" s="34">
        <v>0</v>
      </c>
      <c r="HI64" s="35">
        <v>19306.509999999998</v>
      </c>
      <c r="HJ64" s="34">
        <v>0</v>
      </c>
      <c r="HK64" s="34">
        <v>0</v>
      </c>
      <c r="HL64" s="34">
        <v>0</v>
      </c>
      <c r="HM64" s="34">
        <v>10014.81</v>
      </c>
      <c r="HN64" s="34">
        <v>0</v>
      </c>
      <c r="HO64" s="34">
        <v>11233.03</v>
      </c>
      <c r="HP64" s="34">
        <v>0</v>
      </c>
      <c r="HQ64" s="34">
        <v>0</v>
      </c>
      <c r="HR64" s="34">
        <v>10943.04</v>
      </c>
      <c r="HS64" s="34">
        <v>0</v>
      </c>
      <c r="HT64" s="34">
        <v>0</v>
      </c>
      <c r="HU64" s="35">
        <v>33229.449999999997</v>
      </c>
      <c r="HV64" s="34">
        <v>0</v>
      </c>
      <c r="HW64" s="34">
        <v>0</v>
      </c>
      <c r="HX64" s="34">
        <v>0</v>
      </c>
      <c r="HY64" s="34">
        <v>0</v>
      </c>
      <c r="HZ64" s="34">
        <v>8650.5</v>
      </c>
      <c r="IA64" s="34">
        <v>0</v>
      </c>
      <c r="IB64" s="34">
        <v>8359.75</v>
      </c>
      <c r="IC64" s="34">
        <v>0</v>
      </c>
      <c r="ID64" s="34">
        <v>7610.07</v>
      </c>
      <c r="IE64" s="34">
        <v>0</v>
      </c>
      <c r="IF64" s="34">
        <v>9267.89</v>
      </c>
      <c r="IG64" s="35">
        <v>19943.419999999998</v>
      </c>
      <c r="IH64" s="34">
        <v>0</v>
      </c>
      <c r="II64" s="34">
        <v>0</v>
      </c>
      <c r="IJ64" s="34">
        <v>0</v>
      </c>
      <c r="IK64" s="34">
        <v>0</v>
      </c>
      <c r="IL64" s="34">
        <v>10777.66</v>
      </c>
      <c r="IM64" s="34">
        <v>0</v>
      </c>
      <c r="IN64" s="34">
        <v>11260.53</v>
      </c>
      <c r="IO64" s="34">
        <v>0</v>
      </c>
      <c r="IP64" s="34">
        <v>10263.1</v>
      </c>
      <c r="IQ64" s="34">
        <v>0</v>
      </c>
      <c r="IR64" s="34">
        <v>12170.1</v>
      </c>
      <c r="IS64" s="35">
        <v>21264.57</v>
      </c>
    </row>
    <row r="65" spans="1:253" ht="24" thickBot="1">
      <c r="A65" s="24" t="s">
        <v>81</v>
      </c>
      <c r="B65" s="24">
        <f>B63-B64</f>
        <v>27064.199999999997</v>
      </c>
      <c r="C65" s="24">
        <f t="shared" ref="C65:BN65" si="46">C63-C64</f>
        <v>26546.799999999999</v>
      </c>
      <c r="D65" s="24">
        <f t="shared" si="46"/>
        <v>27025.599999999999</v>
      </c>
      <c r="E65" s="24">
        <f t="shared" si="46"/>
        <v>30754.9</v>
      </c>
      <c r="F65" s="24">
        <f t="shared" si="46"/>
        <v>31476.6</v>
      </c>
      <c r="G65" s="24">
        <f t="shared" si="46"/>
        <v>31516</v>
      </c>
      <c r="H65" s="24">
        <f t="shared" si="46"/>
        <v>31034.099999999995</v>
      </c>
      <c r="I65" s="24">
        <f t="shared" si="46"/>
        <v>50207.100000000006</v>
      </c>
      <c r="J65" s="25">
        <f t="shared" si="46"/>
        <v>30741.800000000003</v>
      </c>
      <c r="K65" s="24">
        <f t="shared" si="46"/>
        <v>33337.5</v>
      </c>
      <c r="L65" s="24">
        <f t="shared" si="46"/>
        <v>53202.80000000001</v>
      </c>
      <c r="M65" s="25">
        <f t="shared" si="46"/>
        <v>32031.7</v>
      </c>
      <c r="N65" s="24">
        <f t="shared" si="46"/>
        <v>32503.800000000003</v>
      </c>
      <c r="O65" s="24">
        <f t="shared" si="46"/>
        <v>35474.9</v>
      </c>
      <c r="P65" s="24">
        <f t="shared" si="46"/>
        <v>30614.2</v>
      </c>
      <c r="Q65" s="24">
        <f t="shared" si="46"/>
        <v>38684.6</v>
      </c>
      <c r="R65" s="24">
        <f t="shared" si="46"/>
        <v>33502.6</v>
      </c>
      <c r="S65" s="24">
        <f t="shared" si="46"/>
        <v>37192.800000000003</v>
      </c>
      <c r="T65" s="24">
        <f t="shared" si="46"/>
        <v>37942.199999999997</v>
      </c>
      <c r="U65" s="24">
        <f t="shared" si="46"/>
        <v>63337.2</v>
      </c>
      <c r="V65" s="25">
        <f t="shared" si="46"/>
        <v>33699.9</v>
      </c>
      <c r="W65" s="24">
        <f t="shared" si="46"/>
        <v>39637.4</v>
      </c>
      <c r="X65" s="24">
        <f t="shared" si="46"/>
        <v>50348.7</v>
      </c>
      <c r="Y65" s="25">
        <f t="shared" si="46"/>
        <v>44035.700000000004</v>
      </c>
      <c r="Z65" s="24">
        <f t="shared" si="46"/>
        <v>30088.400000000001</v>
      </c>
      <c r="AA65" s="24">
        <f t="shared" si="46"/>
        <v>32767.5</v>
      </c>
      <c r="AB65" s="24">
        <f t="shared" si="46"/>
        <v>33310.300000000003</v>
      </c>
      <c r="AC65" s="24">
        <f t="shared" si="46"/>
        <v>43132.1</v>
      </c>
      <c r="AD65" s="24">
        <f t="shared" si="46"/>
        <v>35230.5</v>
      </c>
      <c r="AE65" s="24">
        <f t="shared" si="46"/>
        <v>41427.679999999993</v>
      </c>
      <c r="AF65" s="24">
        <f t="shared" si="46"/>
        <v>42766.5</v>
      </c>
      <c r="AG65" s="24">
        <f t="shared" si="46"/>
        <v>40577.799999999996</v>
      </c>
      <c r="AH65" s="25">
        <f t="shared" si="46"/>
        <v>62447.3</v>
      </c>
      <c r="AI65" s="24">
        <f t="shared" si="46"/>
        <v>40965.699999999997</v>
      </c>
      <c r="AJ65" s="24">
        <f t="shared" si="46"/>
        <v>66061.600000000006</v>
      </c>
      <c r="AK65" s="25">
        <f t="shared" si="46"/>
        <v>56589.100000000006</v>
      </c>
      <c r="AL65" s="24">
        <f t="shared" si="46"/>
        <v>34779.71</v>
      </c>
      <c r="AM65" s="24">
        <f t="shared" si="46"/>
        <v>35675.01</v>
      </c>
      <c r="AN65" s="24">
        <f t="shared" si="46"/>
        <v>34542.089999999997</v>
      </c>
      <c r="AO65" s="24">
        <f t="shared" si="46"/>
        <v>42734.34</v>
      </c>
      <c r="AP65" s="24">
        <f t="shared" si="46"/>
        <v>39983.520000000004</v>
      </c>
      <c r="AQ65" s="24">
        <f t="shared" si="46"/>
        <v>46060.25</v>
      </c>
      <c r="AR65" s="24">
        <f t="shared" si="46"/>
        <v>41417.760000000002</v>
      </c>
      <c r="AS65" s="24">
        <f t="shared" si="46"/>
        <v>78725.329999999987</v>
      </c>
      <c r="AT65" s="25">
        <f t="shared" si="46"/>
        <v>37908.699999999997</v>
      </c>
      <c r="AU65" s="24">
        <f t="shared" si="46"/>
        <v>43100.409999999996</v>
      </c>
      <c r="AV65" s="24">
        <f t="shared" si="46"/>
        <v>80662.350000000006</v>
      </c>
      <c r="AW65" s="25">
        <f t="shared" si="46"/>
        <v>40736.689999999995</v>
      </c>
      <c r="AX65" s="24">
        <f t="shared" si="46"/>
        <v>37083.520000000004</v>
      </c>
      <c r="AY65" s="24">
        <f t="shared" si="46"/>
        <v>42828.11</v>
      </c>
      <c r="AZ65" s="24">
        <f t="shared" si="46"/>
        <v>41698.019999999997</v>
      </c>
      <c r="BA65" s="24">
        <f t="shared" si="46"/>
        <v>47137.290000000008</v>
      </c>
      <c r="BB65" s="24">
        <f t="shared" si="46"/>
        <v>44588.930000000008</v>
      </c>
      <c r="BC65" s="24">
        <f t="shared" si="46"/>
        <v>53362.85</v>
      </c>
      <c r="BD65" s="24">
        <f t="shared" si="46"/>
        <v>46020.380000000005</v>
      </c>
      <c r="BE65" s="24">
        <f t="shared" si="46"/>
        <v>92847.41</v>
      </c>
      <c r="BF65" s="25">
        <f t="shared" si="46"/>
        <v>46852.07</v>
      </c>
      <c r="BG65" s="24">
        <f t="shared" si="46"/>
        <v>48374.16</v>
      </c>
      <c r="BH65" s="24">
        <f t="shared" si="46"/>
        <v>102364.70000000001</v>
      </c>
      <c r="BI65" s="25">
        <f t="shared" si="46"/>
        <v>49404.08</v>
      </c>
      <c r="BJ65" s="24">
        <f t="shared" si="46"/>
        <v>46223.189999999995</v>
      </c>
      <c r="BK65" s="24">
        <f t="shared" si="46"/>
        <v>49339.859999999993</v>
      </c>
      <c r="BL65" s="24">
        <f t="shared" si="46"/>
        <v>50473.15</v>
      </c>
      <c r="BM65" s="24">
        <f t="shared" si="46"/>
        <v>56636.350000000006</v>
      </c>
      <c r="BN65" s="24">
        <f t="shared" si="46"/>
        <v>53242.03</v>
      </c>
      <c r="BO65" s="24">
        <f t="shared" ref="BO65:DZ65" si="47">BO63-BO64</f>
        <v>58802.05</v>
      </c>
      <c r="BP65" s="24">
        <f t="shared" si="47"/>
        <v>52848.000000000007</v>
      </c>
      <c r="BQ65" s="24">
        <f t="shared" si="47"/>
        <v>109070.54000000001</v>
      </c>
      <c r="BR65" s="25">
        <f t="shared" si="47"/>
        <v>53522.750000000007</v>
      </c>
      <c r="BS65" s="24">
        <f t="shared" si="47"/>
        <v>68275.58</v>
      </c>
      <c r="BT65" s="24">
        <f t="shared" si="47"/>
        <v>103180.17000000003</v>
      </c>
      <c r="BU65" s="25">
        <f t="shared" si="47"/>
        <v>53481.040000000008</v>
      </c>
      <c r="BV65" s="24">
        <f t="shared" si="47"/>
        <v>56371.970000000008</v>
      </c>
      <c r="BW65" s="24">
        <f t="shared" si="47"/>
        <v>60131.189999999995</v>
      </c>
      <c r="BX65" s="24">
        <f t="shared" si="47"/>
        <v>63851.53</v>
      </c>
      <c r="BY65" s="24">
        <f t="shared" si="47"/>
        <v>69942.5</v>
      </c>
      <c r="BZ65" s="24">
        <f t="shared" si="47"/>
        <v>63870</v>
      </c>
      <c r="CA65" s="24">
        <f t="shared" si="47"/>
        <v>69872.260000000009</v>
      </c>
      <c r="CB65" s="24">
        <f t="shared" si="47"/>
        <v>69009.16</v>
      </c>
      <c r="CC65" s="24">
        <f t="shared" si="47"/>
        <v>126457.21000000002</v>
      </c>
      <c r="CD65" s="25">
        <f t="shared" si="47"/>
        <v>61489.9</v>
      </c>
      <c r="CE65" s="24">
        <f t="shared" si="47"/>
        <v>67054.7</v>
      </c>
      <c r="CF65" s="24">
        <f t="shared" si="47"/>
        <v>97114.930000000008</v>
      </c>
      <c r="CG65" s="25">
        <f t="shared" si="47"/>
        <v>90125.85</v>
      </c>
      <c r="CH65" s="24">
        <f t="shared" si="47"/>
        <v>59341.439999999995</v>
      </c>
      <c r="CI65" s="24">
        <f t="shared" si="47"/>
        <v>55368.87999999999</v>
      </c>
      <c r="CJ65" s="24">
        <f t="shared" si="47"/>
        <v>56477.159999999996</v>
      </c>
      <c r="CK65" s="24">
        <f t="shared" si="47"/>
        <v>70363.78</v>
      </c>
      <c r="CL65" s="24">
        <f t="shared" si="47"/>
        <v>68825.55</v>
      </c>
      <c r="CM65" s="24">
        <f t="shared" si="47"/>
        <v>75940.05</v>
      </c>
      <c r="CN65" s="24">
        <f t="shared" si="47"/>
        <v>64376.649999999994</v>
      </c>
      <c r="CO65" s="24">
        <f t="shared" si="47"/>
        <v>116710.95</v>
      </c>
      <c r="CP65" s="25">
        <f t="shared" si="47"/>
        <v>61682.1</v>
      </c>
      <c r="CQ65" s="24">
        <f t="shared" si="47"/>
        <v>57775.290000000008</v>
      </c>
      <c r="CR65" s="24">
        <f t="shared" si="47"/>
        <v>72517.849999999991</v>
      </c>
      <c r="CS65" s="25">
        <f t="shared" si="47"/>
        <v>84196.160000000003</v>
      </c>
      <c r="CT65" s="24">
        <f t="shared" si="47"/>
        <v>56197.9</v>
      </c>
      <c r="CU65" s="24">
        <f t="shared" si="47"/>
        <v>53940.600000000006</v>
      </c>
      <c r="CV65" s="24">
        <f t="shared" si="47"/>
        <v>60897.2</v>
      </c>
      <c r="CW65" s="24">
        <f t="shared" si="47"/>
        <v>72824.5</v>
      </c>
      <c r="CX65" s="24">
        <f t="shared" si="47"/>
        <v>62211.900000000009</v>
      </c>
      <c r="CY65" s="24">
        <f t="shared" si="47"/>
        <v>62476.700000000004</v>
      </c>
      <c r="CZ65" s="24">
        <f t="shared" si="47"/>
        <v>64613.799999999996</v>
      </c>
      <c r="DA65" s="24">
        <f t="shared" si="47"/>
        <v>72027.100000000006</v>
      </c>
      <c r="DB65" s="25">
        <f t="shared" si="47"/>
        <v>68408.799999999988</v>
      </c>
      <c r="DC65" s="24">
        <f t="shared" si="47"/>
        <v>53226.099999999984</v>
      </c>
      <c r="DD65" s="24">
        <f t="shared" si="47"/>
        <v>47930.6</v>
      </c>
      <c r="DE65" s="25">
        <f t="shared" si="47"/>
        <v>58706</v>
      </c>
      <c r="DF65" s="24">
        <f t="shared" si="47"/>
        <v>47888.5</v>
      </c>
      <c r="DG65" s="24">
        <f t="shared" si="47"/>
        <v>62499.19999999999</v>
      </c>
      <c r="DH65" s="24">
        <f t="shared" si="47"/>
        <v>53580.999999999985</v>
      </c>
      <c r="DI65" s="24">
        <f t="shared" si="47"/>
        <v>54011.200000000004</v>
      </c>
      <c r="DJ65" s="24">
        <f t="shared" si="47"/>
        <v>66177.700000000012</v>
      </c>
      <c r="DK65" s="24">
        <f t="shared" si="47"/>
        <v>59496.7</v>
      </c>
      <c r="DL65" s="24">
        <f t="shared" si="47"/>
        <v>50671.399999999994</v>
      </c>
      <c r="DM65" s="24">
        <f t="shared" si="47"/>
        <v>63619.30000000001</v>
      </c>
      <c r="DN65" s="25">
        <f t="shared" si="47"/>
        <v>72312.700000000012</v>
      </c>
      <c r="DO65" s="24">
        <f t="shared" si="47"/>
        <v>56924.2</v>
      </c>
      <c r="DP65" s="24">
        <f t="shared" si="47"/>
        <v>59273.899999999994</v>
      </c>
      <c r="DQ65" s="25">
        <f t="shared" si="47"/>
        <v>62654.700000000004</v>
      </c>
      <c r="DR65" s="24">
        <f t="shared" si="47"/>
        <v>47404.601999999999</v>
      </c>
      <c r="DS65" s="24">
        <f t="shared" si="47"/>
        <v>60104.030000000006</v>
      </c>
      <c r="DT65" s="24">
        <f t="shared" si="47"/>
        <v>58791.447000000015</v>
      </c>
      <c r="DU65" s="24">
        <f t="shared" si="47"/>
        <v>50636.467000000004</v>
      </c>
      <c r="DV65" s="24">
        <f t="shared" si="47"/>
        <v>70357.48</v>
      </c>
      <c r="DW65" s="24">
        <f t="shared" si="47"/>
        <v>61769.100000000006</v>
      </c>
      <c r="DX65" s="24">
        <f t="shared" si="47"/>
        <v>55856.54</v>
      </c>
      <c r="DY65" s="24">
        <f t="shared" si="47"/>
        <v>99453.470000000016</v>
      </c>
      <c r="DZ65" s="25">
        <f t="shared" si="47"/>
        <v>54024.93</v>
      </c>
      <c r="EA65" s="24">
        <f t="shared" ref="EA65:GL65" si="48">EA63-EA64</f>
        <v>57599.630000000012</v>
      </c>
      <c r="EB65" s="24">
        <f t="shared" si="48"/>
        <v>83003.359999999986</v>
      </c>
      <c r="EC65" s="25">
        <f t="shared" si="48"/>
        <v>51081.430000000008</v>
      </c>
      <c r="ED65" s="24">
        <f t="shared" si="48"/>
        <v>52748.05999999999</v>
      </c>
      <c r="EE65" s="24">
        <f t="shared" si="48"/>
        <v>57870.898000000001</v>
      </c>
      <c r="EF65" s="24">
        <f t="shared" si="48"/>
        <v>55411.139000000003</v>
      </c>
      <c r="EG65" s="24">
        <f t="shared" si="48"/>
        <v>54507.968000000008</v>
      </c>
      <c r="EH65" s="24">
        <f t="shared" si="48"/>
        <v>56844.869000000013</v>
      </c>
      <c r="EI65" s="24">
        <f t="shared" si="48"/>
        <v>62558.714999999989</v>
      </c>
      <c r="EJ65" s="24">
        <f t="shared" si="48"/>
        <v>59858.341000000008</v>
      </c>
      <c r="EK65" s="24">
        <f t="shared" si="48"/>
        <v>109864.421</v>
      </c>
      <c r="EL65" s="25">
        <f t="shared" si="48"/>
        <v>59910.735000000001</v>
      </c>
      <c r="EM65" s="24">
        <f t="shared" si="48"/>
        <v>60061.848375000009</v>
      </c>
      <c r="EN65" s="24">
        <f t="shared" si="48"/>
        <v>94201.402000000002</v>
      </c>
      <c r="EO65" s="25">
        <f t="shared" si="48"/>
        <v>61779.078000000001</v>
      </c>
      <c r="EP65" s="24">
        <f t="shared" si="48"/>
        <v>56291.514385090893</v>
      </c>
      <c r="EQ65" s="24">
        <f t="shared" si="48"/>
        <v>62515.033258000003</v>
      </c>
      <c r="ER65" s="24">
        <f t="shared" si="48"/>
        <v>54282.714476000001</v>
      </c>
      <c r="ES65" s="24">
        <f t="shared" si="48"/>
        <v>67146.164296454517</v>
      </c>
      <c r="ET65" s="24">
        <f t="shared" si="48"/>
        <v>58337.931857000003</v>
      </c>
      <c r="EU65" s="24">
        <f t="shared" si="48"/>
        <v>76211.543308545442</v>
      </c>
      <c r="EV65" s="24">
        <f t="shared" si="48"/>
        <v>70899.831808999996</v>
      </c>
      <c r="EW65" s="24">
        <f t="shared" si="48"/>
        <v>126322.91217200001</v>
      </c>
      <c r="EX65" s="25">
        <f t="shared" si="48"/>
        <v>62440.006832000006</v>
      </c>
      <c r="EY65" s="24">
        <f t="shared" si="48"/>
        <v>65852.655497999993</v>
      </c>
      <c r="EZ65" s="24">
        <f t="shared" si="48"/>
        <v>94353.591272999998</v>
      </c>
      <c r="FA65" s="25">
        <f t="shared" si="48"/>
        <v>56013.157181999995</v>
      </c>
      <c r="FB65" s="24">
        <f t="shared" si="48"/>
        <v>61531.592091112492</v>
      </c>
      <c r="FC65" s="24">
        <f t="shared" si="48"/>
        <v>75674.069277379502</v>
      </c>
      <c r="FD65" s="24">
        <f t="shared" si="48"/>
        <v>65395.894351657495</v>
      </c>
      <c r="FE65" s="24">
        <f t="shared" si="48"/>
        <v>78109.932442427496</v>
      </c>
      <c r="FF65" s="24">
        <f t="shared" si="48"/>
        <v>78089.494348608991</v>
      </c>
      <c r="FG65" s="24">
        <f t="shared" si="48"/>
        <v>79764.654340934503</v>
      </c>
      <c r="FH65" s="24">
        <f t="shared" si="48"/>
        <v>69405.2447584498</v>
      </c>
      <c r="FI65" s="24">
        <f t="shared" si="48"/>
        <v>123927.54761648181</v>
      </c>
      <c r="FJ65" s="25">
        <f t="shared" si="48"/>
        <v>85432.100315770003</v>
      </c>
      <c r="FK65" s="24">
        <f t="shared" si="48"/>
        <v>73384.002701979989</v>
      </c>
      <c r="FL65" s="24">
        <f t="shared" si="48"/>
        <v>106979.53876548001</v>
      </c>
      <c r="FM65" s="25">
        <f t="shared" si="48"/>
        <v>70517.61655739999</v>
      </c>
      <c r="FN65" s="24">
        <f t="shared" si="48"/>
        <v>79142.873133409375</v>
      </c>
      <c r="FO65" s="24">
        <f t="shared" si="48"/>
        <v>70354.098110120001</v>
      </c>
      <c r="FP65" s="24">
        <f t="shared" si="48"/>
        <v>104925.61902123001</v>
      </c>
      <c r="FQ65" s="24">
        <f t="shared" si="48"/>
        <v>86024.785803829989</v>
      </c>
      <c r="FR65" s="24">
        <f t="shared" si="48"/>
        <v>75424.048271839987</v>
      </c>
      <c r="FS65" s="24">
        <f t="shared" si="48"/>
        <v>89255.095908969975</v>
      </c>
      <c r="FT65" s="24">
        <f t="shared" si="48"/>
        <v>78329.80198239001</v>
      </c>
      <c r="FU65" s="24">
        <f t="shared" si="48"/>
        <v>163123.23086620992</v>
      </c>
      <c r="FV65" s="25">
        <f t="shared" si="48"/>
        <v>79081.666708650024</v>
      </c>
      <c r="FW65" s="24">
        <f t="shared" si="48"/>
        <v>85818.207379149986</v>
      </c>
      <c r="FX65" s="24">
        <f t="shared" si="48"/>
        <v>144594.04582328</v>
      </c>
      <c r="FY65" s="25">
        <f t="shared" si="48"/>
        <v>52877.153813972953</v>
      </c>
      <c r="FZ65" s="24">
        <f t="shared" si="48"/>
        <v>79731.400400290004</v>
      </c>
      <c r="GA65" s="24">
        <f t="shared" si="48"/>
        <v>98549.117629460015</v>
      </c>
      <c r="GB65" s="24">
        <f t="shared" si="48"/>
        <v>89053.882060000862</v>
      </c>
      <c r="GC65" s="24">
        <f t="shared" si="48"/>
        <v>95449.321481832347</v>
      </c>
      <c r="GD65" s="24">
        <f t="shared" si="48"/>
        <v>91227.539933652632</v>
      </c>
      <c r="GE65" s="24">
        <f t="shared" si="48"/>
        <v>95797.338730560004</v>
      </c>
      <c r="GF65" s="24">
        <f t="shared" si="48"/>
        <v>92897.306541600003</v>
      </c>
      <c r="GG65" s="24">
        <f t="shared" si="48"/>
        <v>205080.24138552006</v>
      </c>
      <c r="GH65" s="25">
        <f t="shared" si="48"/>
        <v>86875.386089270018</v>
      </c>
      <c r="GI65" s="24">
        <f t="shared" si="48"/>
        <v>82885.773750174005</v>
      </c>
      <c r="GJ65" s="24">
        <f t="shared" si="48"/>
        <v>176104.34126742894</v>
      </c>
      <c r="GK65" s="25">
        <f t="shared" si="48"/>
        <v>71276.786460820003</v>
      </c>
      <c r="GL65" s="24">
        <f t="shared" si="48"/>
        <v>81088.143528889996</v>
      </c>
      <c r="GM65" s="24">
        <f t="shared" ref="GM65:IS65" si="49">GM63-GM64</f>
        <v>97118.754613330006</v>
      </c>
      <c r="GN65" s="24">
        <f t="shared" si="49"/>
        <v>86392.84432335</v>
      </c>
      <c r="GO65" s="24">
        <f t="shared" si="49"/>
        <v>99248.887796499999</v>
      </c>
      <c r="GP65" s="24">
        <f t="shared" si="49"/>
        <v>100312.97828787001</v>
      </c>
      <c r="GQ65" s="24">
        <f t="shared" si="49"/>
        <v>106524.63396555002</v>
      </c>
      <c r="GR65" s="24">
        <f t="shared" si="49"/>
        <v>114217.697203</v>
      </c>
      <c r="GS65" s="24">
        <f t="shared" si="49"/>
        <v>225476.79973042003</v>
      </c>
      <c r="GT65" s="25">
        <f t="shared" si="49"/>
        <v>76935.73211710999</v>
      </c>
      <c r="GU65" s="24">
        <f t="shared" si="49"/>
        <v>77605.870338780005</v>
      </c>
      <c r="GV65" s="24">
        <f t="shared" si="49"/>
        <v>195315.65600110003</v>
      </c>
      <c r="GW65" s="25">
        <f t="shared" si="49"/>
        <v>79446.780900999991</v>
      </c>
      <c r="GX65" s="24">
        <f t="shared" si="49"/>
        <v>107470.38311362093</v>
      </c>
      <c r="GY65" s="24">
        <f t="shared" si="49"/>
        <v>99614.929287070903</v>
      </c>
      <c r="GZ65" s="24">
        <f t="shared" si="49"/>
        <v>93877.722039426357</v>
      </c>
      <c r="HA65" s="24">
        <f t="shared" si="49"/>
        <v>103577.80256273593</v>
      </c>
      <c r="HB65" s="24">
        <f t="shared" si="49"/>
        <v>103629.3748023291</v>
      </c>
      <c r="HC65" s="24">
        <f t="shared" si="49"/>
        <v>104194.94143265183</v>
      </c>
      <c r="HD65" s="24">
        <f t="shared" si="49"/>
        <v>85702.463225500032</v>
      </c>
      <c r="HE65" s="24">
        <f t="shared" si="49"/>
        <v>243768.1914228001</v>
      </c>
      <c r="HF65" s="25">
        <f t="shared" si="49"/>
        <v>102617.22792154129</v>
      </c>
      <c r="HG65" s="24">
        <f t="shared" si="49"/>
        <v>86436.474581935734</v>
      </c>
      <c r="HH65" s="24">
        <f t="shared" si="49"/>
        <v>209067.60654071209</v>
      </c>
      <c r="HI65" s="25">
        <f t="shared" si="49"/>
        <v>104930.54378324983</v>
      </c>
      <c r="HJ65" s="24">
        <f t="shared" si="49"/>
        <v>112692.44242230538</v>
      </c>
      <c r="HK65" s="24">
        <f t="shared" si="49"/>
        <v>118905.48590802071</v>
      </c>
      <c r="HL65" s="24">
        <f t="shared" si="49"/>
        <v>93734.474920480963</v>
      </c>
      <c r="HM65" s="24">
        <f t="shared" si="49"/>
        <v>96967.581529164629</v>
      </c>
      <c r="HN65" s="24">
        <f t="shared" si="49"/>
        <v>116202.47389256093</v>
      </c>
      <c r="HO65" s="24">
        <f t="shared" si="49"/>
        <v>94795.061666066249</v>
      </c>
      <c r="HP65" s="24">
        <f t="shared" si="49"/>
        <v>125222.85212966501</v>
      </c>
      <c r="HQ65" s="24">
        <f t="shared" si="49"/>
        <v>276970.83086418459</v>
      </c>
      <c r="HR65" s="25">
        <f t="shared" si="49"/>
        <v>96542.989729126304</v>
      </c>
      <c r="HS65" s="24">
        <f t="shared" si="49"/>
        <v>107948.00122176502</v>
      </c>
      <c r="HT65" s="24">
        <f t="shared" si="49"/>
        <v>178963.07279141003</v>
      </c>
      <c r="HU65" s="25">
        <f t="shared" si="49"/>
        <v>126936.97948923505</v>
      </c>
      <c r="HV65" s="24">
        <f t="shared" si="49"/>
        <v>91405.653522587148</v>
      </c>
      <c r="HW65" s="24">
        <f t="shared" si="49"/>
        <v>106778.45335801097</v>
      </c>
      <c r="HX65" s="24">
        <f t="shared" si="49"/>
        <v>78909.564532947683</v>
      </c>
      <c r="HY65" s="24">
        <f t="shared" si="49"/>
        <v>94024.773192204084</v>
      </c>
      <c r="HZ65" s="24">
        <f t="shared" si="49"/>
        <v>85808.164821437807</v>
      </c>
      <c r="IA65" s="24">
        <f t="shared" si="49"/>
        <v>105920.45196977409</v>
      </c>
      <c r="IB65" s="24">
        <f t="shared" si="49"/>
        <v>94641.966767629638</v>
      </c>
      <c r="IC65" s="24">
        <f t="shared" si="49"/>
        <v>220674.77558605035</v>
      </c>
      <c r="ID65" s="25">
        <f t="shared" si="49"/>
        <v>144721.53094783987</v>
      </c>
      <c r="IE65" s="24">
        <f t="shared" si="49"/>
        <v>100748.12747785384</v>
      </c>
      <c r="IF65" s="24">
        <f t="shared" si="49"/>
        <v>203588.20298344991</v>
      </c>
      <c r="IG65" s="25">
        <f t="shared" si="49"/>
        <v>83636.250844565031</v>
      </c>
      <c r="IH65" s="24">
        <f t="shared" si="49"/>
        <v>115711.36824277393</v>
      </c>
      <c r="II65" s="24">
        <f t="shared" si="49"/>
        <v>129099.98379131292</v>
      </c>
      <c r="IJ65" s="24">
        <f t="shared" si="49"/>
        <v>104188.93487475665</v>
      </c>
      <c r="IK65" s="24">
        <f t="shared" si="49"/>
        <v>114468.25989156017</v>
      </c>
      <c r="IL65" s="24">
        <f t="shared" si="49"/>
        <v>97576.702029470165</v>
      </c>
      <c r="IM65" s="24">
        <f t="shared" si="49"/>
        <v>124416.875467455</v>
      </c>
      <c r="IN65" s="24">
        <f t="shared" si="49"/>
        <v>170087.51050906201</v>
      </c>
      <c r="IO65" s="24">
        <f t="shared" si="49"/>
        <v>279566.52025506279</v>
      </c>
      <c r="IP65" s="25">
        <f t="shared" si="49"/>
        <v>99601.532158376707</v>
      </c>
      <c r="IQ65" s="24">
        <f t="shared" si="49"/>
        <v>122225.23731816039</v>
      </c>
      <c r="IR65" s="24">
        <f t="shared" si="49"/>
        <v>253658.17139751362</v>
      </c>
      <c r="IS65" s="25">
        <f t="shared" si="49"/>
        <v>93960.204915808077</v>
      </c>
    </row>
    <row r="66" spans="1:253" ht="21">
      <c r="A66" s="36" t="s">
        <v>82</v>
      </c>
      <c r="B66" s="36"/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  <c r="AF66" s="36"/>
      <c r="AG66" s="36"/>
      <c r="AH66" s="36"/>
      <c r="AI66" s="36"/>
      <c r="AJ66" s="36"/>
      <c r="AK66" s="36"/>
      <c r="AL66" s="36"/>
      <c r="AM66" s="36"/>
      <c r="AN66" s="36"/>
      <c r="AO66" s="36"/>
      <c r="AP66" s="36"/>
      <c r="AQ66" s="36"/>
      <c r="AR66" s="36"/>
      <c r="AS66" s="36"/>
      <c r="AT66" s="36"/>
      <c r="AU66" s="36"/>
      <c r="AV66" s="36"/>
      <c r="AW66" s="36"/>
      <c r="AX66" s="36"/>
      <c r="AY66" s="36"/>
      <c r="AZ66" s="36"/>
      <c r="BA66" s="36"/>
      <c r="BB66" s="36"/>
      <c r="BC66" s="36"/>
      <c r="BD66" s="36"/>
      <c r="BE66" s="36"/>
      <c r="BF66" s="36"/>
      <c r="BG66" s="36"/>
      <c r="BH66" s="36"/>
      <c r="BI66" s="36"/>
      <c r="BJ66" s="36"/>
      <c r="BK66" s="36"/>
      <c r="BL66" s="36"/>
      <c r="BM66" s="36"/>
      <c r="BN66" s="36"/>
      <c r="BO66" s="36"/>
      <c r="BP66" s="36"/>
      <c r="BQ66" s="36"/>
      <c r="BR66" s="36"/>
      <c r="BS66" s="36"/>
      <c r="BT66" s="36"/>
      <c r="BU66" s="36"/>
      <c r="BV66" s="36"/>
      <c r="BW66" s="36"/>
      <c r="BX66" s="36"/>
      <c r="BY66" s="36"/>
      <c r="BZ66" s="36"/>
      <c r="CA66" s="36"/>
      <c r="CB66" s="36"/>
      <c r="CC66" s="36"/>
      <c r="CD66" s="36"/>
      <c r="CE66" s="36"/>
      <c r="CF66" s="36"/>
      <c r="CG66" s="36"/>
      <c r="CH66" s="36"/>
      <c r="CI66" s="36"/>
      <c r="CJ66" s="36"/>
      <c r="CK66" s="36"/>
      <c r="CL66" s="36"/>
      <c r="CM66" s="36"/>
      <c r="CN66" s="36"/>
      <c r="CO66" s="36"/>
      <c r="CP66" s="36"/>
      <c r="CQ66" s="36"/>
      <c r="CR66" s="36"/>
      <c r="CS66" s="36"/>
      <c r="CT66" s="36"/>
      <c r="CU66" s="36"/>
      <c r="CV66" s="36"/>
      <c r="CW66" s="36"/>
      <c r="CX66" s="36"/>
      <c r="CY66" s="36"/>
      <c r="CZ66" s="36"/>
      <c r="DA66" s="36"/>
      <c r="DB66" s="36"/>
      <c r="DC66" s="36"/>
      <c r="DD66" s="36"/>
      <c r="DE66" s="36"/>
      <c r="DF66" s="36"/>
      <c r="DG66" s="36"/>
      <c r="DH66" s="36"/>
      <c r="DI66" s="36"/>
      <c r="DJ66" s="36"/>
      <c r="DK66" s="36"/>
      <c r="DL66" s="36"/>
      <c r="DM66" s="36"/>
      <c r="DN66" s="36"/>
      <c r="DO66" s="36"/>
      <c r="DP66" s="36"/>
      <c r="DQ66" s="36"/>
      <c r="DR66" s="36"/>
      <c r="DS66" s="36"/>
      <c r="DT66" s="36"/>
      <c r="DU66" s="36"/>
      <c r="DV66" s="36"/>
      <c r="DW66" s="36"/>
      <c r="DX66" s="36"/>
      <c r="DY66" s="36"/>
      <c r="DZ66" s="36"/>
      <c r="EA66" s="36"/>
      <c r="EB66" s="36"/>
      <c r="EC66" s="36"/>
      <c r="ED66" s="36"/>
      <c r="EE66" s="36"/>
      <c r="EF66" s="36"/>
      <c r="EG66" s="36"/>
      <c r="EH66" s="36"/>
      <c r="EI66" s="36"/>
      <c r="EJ66" s="36"/>
      <c r="EK66" s="36"/>
      <c r="EL66" s="36"/>
      <c r="EM66" s="36"/>
      <c r="EN66" s="36"/>
      <c r="EO66" s="36"/>
      <c r="EP66" s="36"/>
      <c r="EQ66" s="36"/>
      <c r="ER66" s="36"/>
      <c r="ES66" s="36"/>
      <c r="ET66" s="36"/>
      <c r="EU66" s="36"/>
      <c r="EV66" s="36"/>
      <c r="EW66" s="36"/>
      <c r="EX66" s="36"/>
      <c r="EY66" s="36"/>
      <c r="EZ66" s="36"/>
      <c r="FA66" s="36"/>
      <c r="FB66" s="36"/>
      <c r="FC66" s="36"/>
      <c r="FD66" s="36"/>
      <c r="FE66" s="36"/>
      <c r="FF66" s="36"/>
      <c r="FG66" s="36"/>
      <c r="FH66" s="36"/>
      <c r="FI66" s="36"/>
      <c r="FJ66" s="36"/>
      <c r="FK66" s="36"/>
      <c r="FL66" s="36"/>
      <c r="FM66" s="36"/>
      <c r="FN66" s="36"/>
      <c r="FO66" s="36"/>
      <c r="FP66" s="36"/>
      <c r="FQ66" s="36"/>
      <c r="FR66" s="36"/>
      <c r="FS66" s="36"/>
      <c r="FT66" s="36"/>
      <c r="FU66" s="36"/>
      <c r="FV66" s="36"/>
      <c r="FW66" s="36"/>
      <c r="FX66" s="36"/>
      <c r="FY66" s="36"/>
      <c r="FZ66" s="36"/>
      <c r="GA66" s="36"/>
      <c r="GB66" s="36"/>
      <c r="GC66" s="36"/>
      <c r="GD66" s="36"/>
      <c r="GE66" s="36"/>
      <c r="GF66" s="36"/>
      <c r="GG66" s="36"/>
      <c r="GH66" s="36"/>
      <c r="GI66" s="36"/>
      <c r="GJ66" s="36"/>
      <c r="GK66" s="36"/>
      <c r="GL66" s="36"/>
      <c r="GM66" s="36"/>
      <c r="GN66" s="36"/>
      <c r="GO66" s="36"/>
      <c r="GP66" s="36"/>
      <c r="GQ66" s="36"/>
      <c r="GR66" s="36"/>
      <c r="GS66" s="36"/>
      <c r="GT66" s="36"/>
      <c r="GU66" s="36"/>
      <c r="GV66" s="36"/>
      <c r="GW66" s="36"/>
      <c r="GX66" s="36"/>
      <c r="GY66" s="36"/>
      <c r="GZ66" s="36"/>
      <c r="HA66" s="36"/>
      <c r="HB66" s="36"/>
      <c r="HC66" s="36"/>
      <c r="HD66" s="36"/>
      <c r="HE66" s="36"/>
      <c r="HF66" s="36"/>
      <c r="HG66" s="36"/>
      <c r="HH66" s="36"/>
      <c r="HI66" s="36"/>
      <c r="HJ66" s="36"/>
      <c r="HK66" s="36"/>
      <c r="HL66" s="36"/>
      <c r="HM66" s="36"/>
      <c r="HN66" s="36"/>
      <c r="HO66" s="36"/>
      <c r="HP66" s="36"/>
      <c r="HQ66" s="36"/>
      <c r="HR66" s="36"/>
      <c r="HS66" s="36"/>
      <c r="HT66" s="36"/>
      <c r="HU66" s="36"/>
      <c r="HV66" s="36"/>
      <c r="HW66" s="36"/>
      <c r="HX66" s="36"/>
      <c r="HY66" s="36"/>
      <c r="HZ66" s="36"/>
      <c r="IA66" s="36"/>
      <c r="IB66" s="36"/>
      <c r="IC66" s="36"/>
      <c r="ID66" s="36"/>
      <c r="IE66" s="36"/>
      <c r="IF66" s="36"/>
      <c r="IG66" s="36"/>
      <c r="IH66" s="36"/>
      <c r="II66" s="36"/>
      <c r="IJ66" s="36"/>
      <c r="IK66" s="36"/>
      <c r="IL66" s="36"/>
      <c r="IM66" s="36"/>
      <c r="IN66" s="36"/>
      <c r="IO66" s="36"/>
      <c r="IP66" s="36"/>
      <c r="IQ66" s="36"/>
      <c r="IR66" s="36"/>
      <c r="IS66" s="36"/>
    </row>
    <row r="67" spans="1:253" ht="21">
      <c r="A67" s="36" t="s">
        <v>83</v>
      </c>
      <c r="B67" s="36"/>
      <c r="C67" s="36"/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36"/>
      <c r="O67" s="36"/>
      <c r="P67" s="36"/>
      <c r="Q67" s="36"/>
      <c r="R67" s="36"/>
      <c r="S67" s="36"/>
      <c r="T67" s="36"/>
      <c r="U67" s="36"/>
      <c r="V67" s="36"/>
      <c r="W67" s="36"/>
      <c r="X67" s="36"/>
      <c r="Y67" s="36"/>
      <c r="Z67" s="36"/>
      <c r="AA67" s="36"/>
      <c r="AB67" s="36"/>
      <c r="AC67" s="36"/>
      <c r="AD67" s="36"/>
      <c r="AE67" s="36"/>
      <c r="AF67" s="36"/>
      <c r="AG67" s="36"/>
      <c r="AH67" s="36"/>
      <c r="AI67" s="36"/>
      <c r="AJ67" s="36"/>
      <c r="AK67" s="36"/>
      <c r="AL67" s="36"/>
      <c r="AM67" s="36"/>
      <c r="AN67" s="36"/>
      <c r="AO67" s="36"/>
      <c r="AP67" s="36"/>
      <c r="AQ67" s="36"/>
      <c r="AR67" s="36"/>
      <c r="AS67" s="36"/>
      <c r="AT67" s="36"/>
      <c r="AU67" s="36"/>
      <c r="AV67" s="36"/>
      <c r="AW67" s="36"/>
      <c r="AX67" s="36"/>
      <c r="AY67" s="36"/>
      <c r="AZ67" s="36"/>
      <c r="BA67" s="36"/>
      <c r="BB67" s="36"/>
      <c r="BC67" s="36"/>
      <c r="BD67" s="36"/>
      <c r="BE67" s="36"/>
      <c r="BF67" s="36"/>
      <c r="BG67" s="36"/>
      <c r="BH67" s="36"/>
      <c r="BI67" s="36"/>
      <c r="BJ67" s="36"/>
      <c r="BK67" s="36"/>
      <c r="BL67" s="36"/>
      <c r="BM67" s="36"/>
      <c r="BN67" s="36"/>
      <c r="BO67" s="36"/>
      <c r="BP67" s="36"/>
      <c r="BQ67" s="36"/>
      <c r="BR67" s="36"/>
      <c r="BS67" s="36"/>
      <c r="BT67" s="36"/>
      <c r="BU67" s="36"/>
      <c r="BV67" s="36"/>
      <c r="BW67" s="36"/>
      <c r="BX67" s="36"/>
      <c r="BY67" s="36"/>
      <c r="BZ67" s="36"/>
      <c r="CA67" s="36"/>
      <c r="CB67" s="36"/>
      <c r="CC67" s="36"/>
      <c r="CD67" s="36"/>
      <c r="CE67" s="36"/>
      <c r="CF67" s="36"/>
      <c r="CG67" s="36"/>
      <c r="CH67" s="36"/>
      <c r="CI67" s="36"/>
      <c r="CJ67" s="36"/>
      <c r="CK67" s="36"/>
      <c r="CL67" s="36"/>
      <c r="CM67" s="36"/>
      <c r="CN67" s="36"/>
      <c r="CO67" s="36"/>
      <c r="CP67" s="36"/>
      <c r="CQ67" s="36"/>
      <c r="CR67" s="36"/>
      <c r="CS67" s="36"/>
      <c r="CT67" s="36"/>
      <c r="CU67" s="36"/>
      <c r="CV67" s="36"/>
      <c r="CW67" s="36"/>
      <c r="CX67" s="36"/>
      <c r="CY67" s="36"/>
      <c r="CZ67" s="36"/>
      <c r="DA67" s="36"/>
      <c r="DB67" s="36"/>
      <c r="DC67" s="36"/>
      <c r="DD67" s="36"/>
      <c r="DE67" s="36"/>
      <c r="DF67" s="36"/>
      <c r="DG67" s="36"/>
      <c r="DH67" s="36"/>
      <c r="DI67" s="36"/>
      <c r="DJ67" s="36"/>
      <c r="DK67" s="36"/>
      <c r="DL67" s="36"/>
      <c r="DM67" s="36"/>
      <c r="DN67" s="36"/>
      <c r="DO67" s="36"/>
      <c r="DP67" s="36"/>
      <c r="DQ67" s="36"/>
      <c r="DR67" s="36"/>
      <c r="DS67" s="36"/>
      <c r="DT67" s="36"/>
      <c r="DU67" s="36"/>
      <c r="DV67" s="36"/>
      <c r="DW67" s="36"/>
      <c r="DX67" s="36"/>
      <c r="DY67" s="36"/>
      <c r="DZ67" s="36"/>
      <c r="EA67" s="36"/>
      <c r="EB67" s="36"/>
      <c r="EC67" s="36"/>
      <c r="ED67" s="36"/>
      <c r="EE67" s="36"/>
      <c r="EF67" s="36"/>
      <c r="EG67" s="36"/>
      <c r="EH67" s="36"/>
      <c r="EI67" s="36"/>
      <c r="EJ67" s="36"/>
      <c r="EK67" s="36"/>
      <c r="EL67" s="36"/>
      <c r="EM67" s="36"/>
      <c r="EN67" s="36"/>
      <c r="EO67" s="36"/>
      <c r="EP67" s="36"/>
      <c r="EQ67" s="36"/>
      <c r="ER67" s="36"/>
      <c r="ES67" s="36"/>
      <c r="ET67" s="36"/>
      <c r="EU67" s="36"/>
      <c r="EV67" s="36"/>
      <c r="EW67" s="36"/>
      <c r="EX67" s="36"/>
      <c r="EY67" s="36"/>
      <c r="EZ67" s="36"/>
      <c r="FA67" s="36"/>
      <c r="FB67" s="36"/>
      <c r="FC67" s="36"/>
      <c r="FD67" s="36"/>
      <c r="FE67" s="36"/>
      <c r="FF67" s="36"/>
      <c r="FG67" s="36"/>
      <c r="FH67" s="36"/>
      <c r="FI67" s="36"/>
      <c r="FJ67" s="36"/>
      <c r="FK67" s="36"/>
      <c r="FL67" s="36"/>
      <c r="FM67" s="36"/>
      <c r="FN67" s="36"/>
      <c r="FO67" s="36"/>
      <c r="FP67" s="36"/>
      <c r="FQ67" s="36"/>
      <c r="FR67" s="36"/>
      <c r="FS67" s="36"/>
      <c r="FT67" s="36"/>
      <c r="FU67" s="36"/>
      <c r="FV67" s="36"/>
      <c r="FW67" s="36"/>
      <c r="FX67" s="36"/>
      <c r="FY67" s="36"/>
      <c r="FZ67" s="36"/>
      <c r="GA67" s="36"/>
      <c r="GB67" s="36"/>
      <c r="GC67" s="36"/>
      <c r="GD67" s="36"/>
      <c r="GE67" s="36"/>
      <c r="GF67" s="36"/>
      <c r="GG67" s="36"/>
      <c r="GH67" s="36"/>
      <c r="GI67" s="36"/>
      <c r="GJ67" s="36"/>
      <c r="GK67" s="36"/>
      <c r="GL67" s="36"/>
      <c r="GM67" s="36"/>
      <c r="GN67" s="36"/>
      <c r="GO67" s="36"/>
      <c r="GP67" s="36"/>
      <c r="GQ67" s="36"/>
      <c r="GR67" s="36"/>
      <c r="GS67" s="36"/>
      <c r="GT67" s="36"/>
      <c r="GU67" s="36"/>
      <c r="GV67" s="36"/>
      <c r="GW67" s="36"/>
      <c r="GX67" s="36"/>
      <c r="GY67" s="36"/>
      <c r="GZ67" s="36"/>
      <c r="HA67" s="36"/>
      <c r="HB67" s="36"/>
      <c r="HC67" s="36"/>
      <c r="HD67" s="36"/>
      <c r="HE67" s="36"/>
      <c r="HF67" s="36"/>
      <c r="HG67" s="36"/>
      <c r="HH67" s="36"/>
      <c r="HI67" s="36"/>
      <c r="HJ67" s="36"/>
      <c r="HK67" s="36"/>
      <c r="HL67" s="36"/>
      <c r="HM67" s="36"/>
      <c r="HN67" s="36"/>
      <c r="HO67" s="36"/>
      <c r="HP67" s="36"/>
      <c r="HQ67" s="36"/>
      <c r="HR67" s="36"/>
      <c r="HS67" s="36"/>
      <c r="HT67" s="36"/>
      <c r="HU67" s="36"/>
      <c r="HV67" s="36"/>
      <c r="HW67" s="36"/>
      <c r="HX67" s="36"/>
      <c r="HY67" s="36"/>
      <c r="HZ67" s="36"/>
      <c r="IA67" s="36"/>
      <c r="IB67" s="36"/>
      <c r="IC67" s="36"/>
      <c r="ID67" s="36"/>
      <c r="IE67" s="36"/>
      <c r="IF67" s="36"/>
      <c r="IG67" s="36"/>
      <c r="IH67" s="36"/>
      <c r="II67" s="36"/>
      <c r="IJ67" s="36"/>
      <c r="IK67" s="36"/>
      <c r="IL67" s="36"/>
      <c r="IM67" s="36"/>
      <c r="IN67" s="36"/>
      <c r="IO67" s="36"/>
      <c r="IP67" s="36"/>
      <c r="IQ67" s="36"/>
      <c r="IR67" s="36"/>
      <c r="IS67" s="36"/>
    </row>
    <row r="68" spans="1:253" ht="21">
      <c r="A68" s="36"/>
      <c r="B68" s="36"/>
      <c r="C68" s="36"/>
      <c r="D68" s="36"/>
      <c r="E68" s="36"/>
      <c r="F68" s="36"/>
      <c r="G68" s="36"/>
      <c r="H68" s="36"/>
      <c r="I68" s="36"/>
      <c r="J68" s="36"/>
      <c r="K68" s="36"/>
      <c r="L68" s="36"/>
      <c r="M68" s="36"/>
      <c r="N68" s="36"/>
      <c r="O68" s="36"/>
      <c r="P68" s="36"/>
      <c r="Q68" s="36"/>
      <c r="R68" s="36"/>
      <c r="S68" s="36"/>
      <c r="T68" s="36"/>
      <c r="U68" s="36"/>
      <c r="V68" s="36"/>
      <c r="W68" s="36"/>
      <c r="X68" s="36"/>
      <c r="Y68" s="36"/>
      <c r="Z68" s="36"/>
      <c r="AA68" s="36"/>
      <c r="AB68" s="36"/>
      <c r="AC68" s="36"/>
      <c r="AD68" s="36"/>
      <c r="AE68" s="36"/>
      <c r="AF68" s="36"/>
      <c r="AG68" s="36"/>
      <c r="AH68" s="36"/>
      <c r="AI68" s="36"/>
      <c r="AJ68" s="36"/>
      <c r="AK68" s="36"/>
      <c r="AL68" s="36"/>
      <c r="AM68" s="36"/>
      <c r="AN68" s="36"/>
      <c r="AO68" s="36"/>
      <c r="AP68" s="36"/>
      <c r="AQ68" s="36"/>
      <c r="AR68" s="36"/>
      <c r="AS68" s="36"/>
      <c r="AT68" s="36"/>
      <c r="AU68" s="36"/>
      <c r="AV68" s="36"/>
      <c r="AW68" s="36"/>
      <c r="AX68" s="36"/>
      <c r="AY68" s="36"/>
      <c r="AZ68" s="36"/>
      <c r="BA68" s="36"/>
      <c r="BB68" s="36"/>
      <c r="BC68" s="36"/>
      <c r="BD68" s="36"/>
      <c r="BE68" s="36"/>
      <c r="BF68" s="36"/>
      <c r="BG68" s="36"/>
      <c r="BH68" s="36"/>
      <c r="BI68" s="36"/>
      <c r="BJ68" s="36"/>
      <c r="BK68" s="36"/>
      <c r="BL68" s="36"/>
      <c r="BM68" s="36"/>
      <c r="BN68" s="36"/>
      <c r="BO68" s="36"/>
      <c r="BP68" s="36"/>
      <c r="BQ68" s="36"/>
      <c r="BR68" s="36"/>
      <c r="BS68" s="36"/>
      <c r="BT68" s="36"/>
      <c r="BU68" s="36"/>
      <c r="BV68" s="36"/>
      <c r="BW68" s="36"/>
      <c r="BX68" s="36"/>
      <c r="BY68" s="36"/>
      <c r="BZ68" s="36"/>
      <c r="CA68" s="36"/>
      <c r="CB68" s="36"/>
      <c r="CC68" s="36"/>
      <c r="CD68" s="36"/>
      <c r="CE68" s="36"/>
      <c r="CF68" s="36"/>
      <c r="CG68" s="36"/>
      <c r="CH68" s="36"/>
      <c r="CI68" s="36"/>
      <c r="CJ68" s="36"/>
      <c r="CK68" s="36"/>
      <c r="CL68" s="36"/>
      <c r="CM68" s="36"/>
      <c r="CN68" s="36"/>
      <c r="CO68" s="36"/>
      <c r="CP68" s="36"/>
      <c r="CQ68" s="36"/>
      <c r="CR68" s="36"/>
      <c r="CS68" s="36"/>
      <c r="CT68" s="36"/>
      <c r="CU68" s="36"/>
      <c r="CV68" s="36"/>
      <c r="CW68" s="36"/>
      <c r="CX68" s="36"/>
      <c r="CY68" s="36"/>
      <c r="CZ68" s="36"/>
      <c r="DA68" s="36"/>
      <c r="DB68" s="36"/>
      <c r="DC68" s="36"/>
      <c r="DD68" s="36"/>
      <c r="DE68" s="36"/>
      <c r="DF68" s="36"/>
      <c r="DG68" s="36"/>
      <c r="DH68" s="36"/>
      <c r="DI68" s="36"/>
      <c r="DJ68" s="36"/>
      <c r="DK68" s="36"/>
      <c r="DL68" s="36"/>
      <c r="DM68" s="36"/>
      <c r="DN68" s="36"/>
      <c r="DO68" s="36"/>
      <c r="DP68" s="36"/>
      <c r="DQ68" s="36"/>
      <c r="DR68" s="36"/>
      <c r="DS68" s="36"/>
      <c r="DT68" s="36"/>
      <c r="DU68" s="36"/>
      <c r="DV68" s="36"/>
      <c r="DW68" s="36"/>
      <c r="DX68" s="36"/>
      <c r="DY68" s="36"/>
      <c r="DZ68" s="36"/>
      <c r="EA68" s="36"/>
      <c r="EB68" s="36"/>
      <c r="EC68" s="36"/>
      <c r="ED68" s="36"/>
      <c r="EE68" s="36"/>
      <c r="EF68" s="36"/>
      <c r="EG68" s="36"/>
      <c r="EH68" s="36"/>
      <c r="EI68" s="36"/>
      <c r="EJ68" s="36"/>
      <c r="EK68" s="36"/>
      <c r="EL68" s="36"/>
      <c r="EM68" s="36"/>
      <c r="EN68" s="36"/>
      <c r="EO68" s="36"/>
      <c r="EP68" s="36"/>
      <c r="EQ68" s="36"/>
      <c r="ER68" s="36"/>
      <c r="ES68" s="36"/>
      <c r="ET68" s="36"/>
      <c r="EU68" s="36"/>
      <c r="EV68" s="36"/>
      <c r="EW68" s="36"/>
      <c r="EX68" s="36"/>
      <c r="EY68" s="36"/>
      <c r="EZ68" s="36"/>
      <c r="FA68" s="36"/>
      <c r="FB68" s="36"/>
      <c r="FC68" s="36"/>
      <c r="FD68" s="36"/>
      <c r="FE68" s="36"/>
      <c r="FF68" s="36"/>
      <c r="FG68" s="36"/>
      <c r="FH68" s="36"/>
      <c r="FI68" s="36"/>
      <c r="FJ68" s="36"/>
      <c r="FK68" s="36"/>
      <c r="FL68" s="36"/>
      <c r="FM68" s="36"/>
      <c r="FN68" s="36"/>
      <c r="FO68" s="36"/>
      <c r="FP68" s="36"/>
      <c r="FQ68" s="36"/>
      <c r="FR68" s="36"/>
      <c r="FS68" s="36"/>
      <c r="FT68" s="36"/>
      <c r="FU68" s="36"/>
      <c r="FV68" s="36"/>
      <c r="FW68" s="36"/>
      <c r="FX68" s="36"/>
      <c r="FY68" s="36"/>
      <c r="FZ68" s="36"/>
      <c r="GA68" s="36"/>
      <c r="GB68" s="36"/>
      <c r="GC68" s="36"/>
      <c r="GD68" s="36"/>
      <c r="GE68" s="36"/>
      <c r="GF68" s="36"/>
      <c r="GG68" s="36"/>
      <c r="GH68" s="36"/>
      <c r="GI68" s="36"/>
      <c r="GJ68" s="36"/>
      <c r="GK68" s="36"/>
      <c r="GL68" s="36"/>
      <c r="GM68" s="36"/>
      <c r="GN68" s="36"/>
      <c r="GO68" s="36"/>
      <c r="GP68" s="36"/>
      <c r="GQ68" s="36"/>
      <c r="GR68" s="36"/>
      <c r="GS68" s="36"/>
      <c r="GT68" s="36"/>
      <c r="GU68" s="36"/>
      <c r="GV68" s="36"/>
      <c r="GW68" s="36"/>
      <c r="GX68" s="36"/>
      <c r="GY68" s="36"/>
      <c r="GZ68" s="36"/>
      <c r="HA68" s="36"/>
      <c r="HB68" s="36"/>
      <c r="HC68" s="36"/>
      <c r="HD68" s="36"/>
      <c r="HE68" s="36"/>
      <c r="HF68" s="36"/>
      <c r="HG68" s="36"/>
      <c r="HH68" s="36"/>
      <c r="HI68" s="36"/>
      <c r="HJ68" s="36"/>
      <c r="HK68" s="36"/>
      <c r="HL68" s="36"/>
      <c r="HM68" s="36"/>
      <c r="HN68" s="36"/>
      <c r="HO68" s="36"/>
      <c r="HP68" s="36"/>
      <c r="HQ68" s="36"/>
      <c r="HR68" s="36"/>
      <c r="HS68" s="36"/>
      <c r="HT68" s="36"/>
      <c r="HU68" s="36"/>
      <c r="HV68" s="36"/>
      <c r="HW68" s="36"/>
      <c r="HX68" s="36"/>
      <c r="HY68" s="36"/>
      <c r="HZ68" s="36"/>
      <c r="IA68" s="36"/>
      <c r="IB68" s="36"/>
      <c r="IC68" s="36"/>
      <c r="ID68" s="36"/>
      <c r="IE68" s="36"/>
      <c r="IF68" s="36"/>
      <c r="IG68" s="36"/>
      <c r="IH68" s="36"/>
      <c r="II68" s="36"/>
      <c r="IJ68" s="36"/>
      <c r="IK68" s="36"/>
      <c r="IL68" s="36"/>
      <c r="IM68" s="36"/>
      <c r="IN68" s="36"/>
      <c r="IO68" s="36"/>
      <c r="IP68" s="36"/>
      <c r="IQ68" s="36"/>
      <c r="IR68" s="36"/>
      <c r="IS68" s="36"/>
    </row>
    <row r="69" spans="1:253">
      <c r="A69" s="37"/>
      <c r="B69" s="37"/>
      <c r="C69" s="37"/>
      <c r="D69" s="37"/>
      <c r="E69" s="37"/>
      <c r="F69" s="37"/>
      <c r="G69" s="37"/>
      <c r="H69" s="37"/>
      <c r="I69" s="37"/>
      <c r="J69" s="37"/>
      <c r="K69" s="37"/>
      <c r="L69" s="37"/>
      <c r="M69" s="37"/>
      <c r="N69" s="37"/>
      <c r="O69" s="37"/>
      <c r="P69" s="37"/>
      <c r="Q69" s="37"/>
      <c r="R69" s="37"/>
      <c r="S69" s="37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37"/>
      <c r="AH69" s="37"/>
      <c r="AI69" s="37"/>
      <c r="AJ69" s="37"/>
      <c r="AK69" s="37"/>
      <c r="AL69" s="37"/>
      <c r="AM69" s="37"/>
      <c r="AN69" s="37"/>
      <c r="AO69" s="37"/>
      <c r="AP69" s="37"/>
      <c r="AQ69" s="37"/>
      <c r="AR69" s="37"/>
      <c r="AS69" s="37"/>
      <c r="AT69" s="37"/>
      <c r="AU69" s="37"/>
      <c r="AV69" s="37"/>
      <c r="AW69" s="37"/>
      <c r="AX69" s="37"/>
      <c r="AY69" s="37"/>
      <c r="AZ69" s="37"/>
      <c r="BA69" s="37"/>
      <c r="BB69" s="37"/>
      <c r="BC69" s="37"/>
      <c r="BD69" s="37"/>
      <c r="BE69" s="37"/>
      <c r="BF69" s="37"/>
      <c r="BG69" s="37"/>
      <c r="BH69" s="37"/>
      <c r="BI69" s="37"/>
      <c r="BJ69" s="37"/>
      <c r="BK69" s="37"/>
      <c r="BL69" s="37"/>
      <c r="BM69" s="37"/>
      <c r="BN69" s="37"/>
      <c r="BO69" s="37"/>
      <c r="BP69" s="37"/>
      <c r="BQ69" s="37"/>
      <c r="BR69" s="37"/>
      <c r="BS69" s="37"/>
      <c r="BT69" s="37"/>
      <c r="BU69" s="37"/>
      <c r="BV69" s="37"/>
      <c r="BW69" s="37"/>
      <c r="BX69" s="37"/>
      <c r="BY69" s="37"/>
      <c r="BZ69" s="37"/>
      <c r="CA69" s="37"/>
      <c r="CB69" s="37"/>
      <c r="CC69" s="37"/>
      <c r="CD69" s="37"/>
      <c r="CE69" s="37"/>
      <c r="CF69" s="37"/>
      <c r="CG69" s="37"/>
      <c r="CH69" s="37"/>
      <c r="CI69" s="37"/>
      <c r="CJ69" s="37"/>
      <c r="CK69" s="37"/>
      <c r="CL69" s="37"/>
      <c r="CM69" s="37"/>
      <c r="CN69" s="37"/>
      <c r="CO69" s="37"/>
      <c r="CP69" s="37"/>
      <c r="CQ69" s="37"/>
      <c r="CR69" s="37"/>
      <c r="CS69" s="37"/>
      <c r="CT69" s="37"/>
      <c r="CU69" s="37"/>
      <c r="CV69" s="37"/>
      <c r="CW69" s="37"/>
      <c r="CX69" s="37"/>
      <c r="CY69" s="37"/>
      <c r="CZ69" s="37"/>
      <c r="DA69" s="37"/>
      <c r="DB69" s="37"/>
      <c r="DC69" s="37"/>
      <c r="DD69" s="37"/>
      <c r="DE69" s="37"/>
      <c r="DF69" s="37"/>
      <c r="DG69" s="37"/>
      <c r="DH69" s="37"/>
      <c r="DI69" s="37"/>
      <c r="DJ69" s="37"/>
      <c r="DK69" s="37"/>
      <c r="DL69" s="37"/>
      <c r="DM69" s="37"/>
      <c r="DN69" s="37"/>
      <c r="DO69" s="37"/>
      <c r="DP69" s="37"/>
      <c r="DQ69" s="37"/>
      <c r="DR69" s="37"/>
      <c r="DS69" s="37"/>
      <c r="DT69" s="37"/>
      <c r="DU69" s="37"/>
      <c r="DV69" s="37"/>
      <c r="DW69" s="37"/>
      <c r="DX69" s="37"/>
      <c r="DY69" s="37"/>
      <c r="DZ69" s="37"/>
      <c r="EA69" s="37"/>
      <c r="EB69" s="37"/>
      <c r="EC69" s="37"/>
      <c r="ED69" s="37"/>
      <c r="EE69" s="37"/>
      <c r="EF69" s="37"/>
      <c r="EG69" s="37"/>
      <c r="EH69" s="37"/>
      <c r="EI69" s="37"/>
      <c r="EJ69" s="37"/>
      <c r="EK69" s="37"/>
      <c r="EL69" s="37"/>
      <c r="EM69" s="37"/>
      <c r="EN69" s="37"/>
      <c r="EO69" s="37"/>
      <c r="EP69" s="37"/>
      <c r="EQ69" s="37"/>
      <c r="ER69" s="37"/>
      <c r="ES69" s="37"/>
      <c r="ET69" s="37"/>
      <c r="EU69" s="37"/>
      <c r="EV69" s="37"/>
      <c r="EW69" s="37"/>
      <c r="EX69" s="37"/>
      <c r="EY69" s="37"/>
      <c r="EZ69" s="37"/>
      <c r="FA69" s="37"/>
      <c r="FB69" s="37"/>
      <c r="FC69" s="37"/>
      <c r="FD69" s="37"/>
      <c r="FE69" s="37"/>
      <c r="FF69" s="37"/>
      <c r="FG69" s="37"/>
      <c r="FH69" s="37"/>
      <c r="FI69" s="37"/>
      <c r="FJ69" s="37"/>
      <c r="FK69" s="37"/>
      <c r="FL69" s="37"/>
      <c r="FM69" s="37"/>
      <c r="FN69" s="37"/>
      <c r="FO69" s="37"/>
      <c r="FP69" s="37"/>
      <c r="FQ69" s="37"/>
      <c r="FR69" s="37"/>
      <c r="FS69" s="37"/>
      <c r="FT69" s="37"/>
      <c r="FU69" s="37"/>
      <c r="FV69" s="37"/>
      <c r="FW69" s="37"/>
      <c r="FX69" s="37"/>
      <c r="FY69" s="37"/>
      <c r="FZ69" s="37"/>
      <c r="GA69" s="37"/>
      <c r="GB69" s="37"/>
      <c r="GC69" s="37"/>
      <c r="GD69" s="37"/>
      <c r="GE69" s="37"/>
      <c r="GF69" s="37"/>
      <c r="GG69" s="37"/>
      <c r="GH69" s="37"/>
      <c r="GI69" s="37"/>
      <c r="GJ69" s="37"/>
      <c r="GK69" s="37"/>
      <c r="GL69" s="37"/>
      <c r="GM69" s="37"/>
      <c r="GN69" s="37"/>
      <c r="GO69" s="37"/>
      <c r="GP69" s="37"/>
      <c r="GQ69" s="37"/>
      <c r="GR69" s="37"/>
      <c r="GS69" s="37"/>
      <c r="GT69" s="37"/>
      <c r="GU69" s="37"/>
      <c r="GV69" s="37"/>
      <c r="GW69" s="37"/>
      <c r="GX69" s="37"/>
      <c r="GY69" s="37"/>
      <c r="GZ69" s="37"/>
      <c r="HA69" s="37"/>
      <c r="HB69" s="37"/>
      <c r="HC69" s="37"/>
      <c r="HD69" s="37"/>
      <c r="HE69" s="37"/>
      <c r="HF69" s="37"/>
      <c r="HG69" s="37"/>
      <c r="HH69" s="37"/>
      <c r="HI69" s="37"/>
      <c r="HJ69" s="37"/>
      <c r="HK69" s="37"/>
      <c r="HL69" s="37"/>
      <c r="HM69" s="37"/>
      <c r="HN69" s="37"/>
      <c r="HO69" s="37"/>
      <c r="HP69" s="37"/>
      <c r="HQ69" s="37"/>
      <c r="HR69" s="37"/>
      <c r="HS69" s="37"/>
      <c r="HT69" s="37"/>
      <c r="HU69" s="37"/>
      <c r="HV69" s="37"/>
      <c r="HW69" s="37"/>
      <c r="HX69" s="37"/>
      <c r="HY69" s="37"/>
      <c r="HZ69" s="37"/>
      <c r="IA69" s="37"/>
      <c r="IB69" s="37"/>
      <c r="IC69" s="37"/>
      <c r="ID69" s="37"/>
      <c r="IE69" s="37"/>
      <c r="IF69" s="37"/>
      <c r="IG69" s="37"/>
      <c r="IH69" s="37"/>
      <c r="II69" s="37"/>
      <c r="IJ69" s="37"/>
      <c r="IK69" s="37"/>
      <c r="IL69" s="37"/>
      <c r="IM69" s="37"/>
      <c r="IN69" s="37"/>
      <c r="IO69" s="37"/>
      <c r="IP69" s="37"/>
      <c r="IQ69" s="37"/>
      <c r="IR69" s="37"/>
      <c r="IS69" s="37"/>
    </row>
    <row r="77" spans="1:253" hidden="1">
      <c r="A77" s="38" t="s">
        <v>247</v>
      </c>
      <c r="B77" s="39">
        <f>+IF(MONTH(B4)&gt;9,YEAR(B4)+544,YEAR(B4)+543)</f>
        <v>2533</v>
      </c>
      <c r="C77" s="39">
        <f t="shared" ref="C77:BN77" si="50">+IF(MONTH(C4)&gt;9,YEAR(C4)+544,YEAR(C4)+543)</f>
        <v>2533</v>
      </c>
      <c r="D77" s="39">
        <f t="shared" si="50"/>
        <v>2533</v>
      </c>
      <c r="E77" s="39">
        <f t="shared" si="50"/>
        <v>2533</v>
      </c>
      <c r="F77" s="39">
        <f t="shared" si="50"/>
        <v>2533</v>
      </c>
      <c r="G77" s="39">
        <f t="shared" si="50"/>
        <v>2533</v>
      </c>
      <c r="H77" s="39">
        <f t="shared" si="50"/>
        <v>2533</v>
      </c>
      <c r="I77" s="39">
        <f t="shared" si="50"/>
        <v>2533</v>
      </c>
      <c r="J77" s="39">
        <f t="shared" si="50"/>
        <v>2533</v>
      </c>
      <c r="K77" s="39">
        <f t="shared" si="50"/>
        <v>2533</v>
      </c>
      <c r="L77" s="39">
        <f t="shared" si="50"/>
        <v>2533</v>
      </c>
      <c r="M77" s="39">
        <f t="shared" si="50"/>
        <v>2533</v>
      </c>
      <c r="N77" s="39">
        <f t="shared" si="50"/>
        <v>2534</v>
      </c>
      <c r="O77" s="39">
        <f t="shared" si="50"/>
        <v>2534</v>
      </c>
      <c r="P77" s="39">
        <f t="shared" si="50"/>
        <v>2534</v>
      </c>
      <c r="Q77" s="39">
        <f t="shared" si="50"/>
        <v>2534</v>
      </c>
      <c r="R77" s="39">
        <f t="shared" si="50"/>
        <v>2534</v>
      </c>
      <c r="S77" s="39">
        <f t="shared" si="50"/>
        <v>2534</v>
      </c>
      <c r="T77" s="39">
        <f t="shared" si="50"/>
        <v>2534</v>
      </c>
      <c r="U77" s="39">
        <f t="shared" si="50"/>
        <v>2534</v>
      </c>
      <c r="V77" s="39">
        <f t="shared" si="50"/>
        <v>2534</v>
      </c>
      <c r="W77" s="39">
        <f t="shared" si="50"/>
        <v>2534</v>
      </c>
      <c r="X77" s="39">
        <f t="shared" si="50"/>
        <v>2534</v>
      </c>
      <c r="Y77" s="39">
        <f t="shared" si="50"/>
        <v>2534</v>
      </c>
      <c r="Z77" s="39">
        <f t="shared" si="50"/>
        <v>2535</v>
      </c>
      <c r="AA77" s="39">
        <f t="shared" si="50"/>
        <v>2535</v>
      </c>
      <c r="AB77" s="39">
        <f t="shared" si="50"/>
        <v>2535</v>
      </c>
      <c r="AC77" s="39">
        <f t="shared" si="50"/>
        <v>2535</v>
      </c>
      <c r="AD77" s="39">
        <f t="shared" si="50"/>
        <v>2535</v>
      </c>
      <c r="AE77" s="39">
        <f t="shared" si="50"/>
        <v>2535</v>
      </c>
      <c r="AF77" s="39">
        <f t="shared" si="50"/>
        <v>2535</v>
      </c>
      <c r="AG77" s="39">
        <f t="shared" si="50"/>
        <v>2535</v>
      </c>
      <c r="AH77" s="39">
        <f t="shared" si="50"/>
        <v>2535</v>
      </c>
      <c r="AI77" s="39">
        <f t="shared" si="50"/>
        <v>2535</v>
      </c>
      <c r="AJ77" s="39">
        <f t="shared" si="50"/>
        <v>2535</v>
      </c>
      <c r="AK77" s="39">
        <f t="shared" si="50"/>
        <v>2535</v>
      </c>
      <c r="AL77" s="39">
        <f t="shared" si="50"/>
        <v>2536</v>
      </c>
      <c r="AM77" s="39">
        <f t="shared" si="50"/>
        <v>2536</v>
      </c>
      <c r="AN77" s="39">
        <f t="shared" si="50"/>
        <v>2536</v>
      </c>
      <c r="AO77" s="39">
        <f t="shared" si="50"/>
        <v>2536</v>
      </c>
      <c r="AP77" s="39">
        <f t="shared" si="50"/>
        <v>2536</v>
      </c>
      <c r="AQ77" s="39">
        <f t="shared" si="50"/>
        <v>2536</v>
      </c>
      <c r="AR77" s="39">
        <f t="shared" si="50"/>
        <v>2536</v>
      </c>
      <c r="AS77" s="39">
        <f t="shared" si="50"/>
        <v>2536</v>
      </c>
      <c r="AT77" s="39">
        <f t="shared" si="50"/>
        <v>2536</v>
      </c>
      <c r="AU77" s="39">
        <f t="shared" si="50"/>
        <v>2536</v>
      </c>
      <c r="AV77" s="39">
        <f t="shared" si="50"/>
        <v>2536</v>
      </c>
      <c r="AW77" s="39">
        <f t="shared" si="50"/>
        <v>2536</v>
      </c>
      <c r="AX77" s="39">
        <f t="shared" si="50"/>
        <v>2537</v>
      </c>
      <c r="AY77" s="39">
        <f t="shared" si="50"/>
        <v>2537</v>
      </c>
      <c r="AZ77" s="39">
        <f t="shared" si="50"/>
        <v>2537</v>
      </c>
      <c r="BA77" s="39">
        <f t="shared" si="50"/>
        <v>2537</v>
      </c>
      <c r="BB77" s="39">
        <f t="shared" si="50"/>
        <v>2537</v>
      </c>
      <c r="BC77" s="39">
        <f t="shared" si="50"/>
        <v>2537</v>
      </c>
      <c r="BD77" s="39">
        <f t="shared" si="50"/>
        <v>2537</v>
      </c>
      <c r="BE77" s="39">
        <f t="shared" si="50"/>
        <v>2537</v>
      </c>
      <c r="BF77" s="39">
        <f t="shared" si="50"/>
        <v>2537</v>
      </c>
      <c r="BG77" s="39">
        <f t="shared" si="50"/>
        <v>2537</v>
      </c>
      <c r="BH77" s="39">
        <f t="shared" si="50"/>
        <v>2537</v>
      </c>
      <c r="BI77" s="39">
        <f t="shared" si="50"/>
        <v>2537</v>
      </c>
      <c r="BJ77" s="39">
        <f t="shared" si="50"/>
        <v>2538</v>
      </c>
      <c r="BK77" s="39">
        <f t="shared" si="50"/>
        <v>2538</v>
      </c>
      <c r="BL77" s="39">
        <f t="shared" si="50"/>
        <v>2538</v>
      </c>
      <c r="BM77" s="39">
        <f t="shared" si="50"/>
        <v>2538</v>
      </c>
      <c r="BN77" s="39">
        <f t="shared" si="50"/>
        <v>2538</v>
      </c>
      <c r="BO77" s="39">
        <f t="shared" ref="BO77:DZ77" si="51">+IF(MONTH(BO4)&gt;9,YEAR(BO4)+544,YEAR(BO4)+543)</f>
        <v>2538</v>
      </c>
      <c r="BP77" s="39">
        <f t="shared" si="51"/>
        <v>2538</v>
      </c>
      <c r="BQ77" s="39">
        <f t="shared" si="51"/>
        <v>2538</v>
      </c>
      <c r="BR77" s="39">
        <f t="shared" si="51"/>
        <v>2538</v>
      </c>
      <c r="BS77" s="39">
        <f t="shared" si="51"/>
        <v>2538</v>
      </c>
      <c r="BT77" s="39">
        <f t="shared" si="51"/>
        <v>2538</v>
      </c>
      <c r="BU77" s="39">
        <f t="shared" si="51"/>
        <v>2538</v>
      </c>
      <c r="BV77" s="39">
        <f t="shared" si="51"/>
        <v>2539</v>
      </c>
      <c r="BW77" s="39">
        <f t="shared" si="51"/>
        <v>2539</v>
      </c>
      <c r="BX77" s="39">
        <f t="shared" si="51"/>
        <v>2539</v>
      </c>
      <c r="BY77" s="39">
        <f t="shared" si="51"/>
        <v>2539</v>
      </c>
      <c r="BZ77" s="39">
        <f t="shared" si="51"/>
        <v>2539</v>
      </c>
      <c r="CA77" s="39">
        <f t="shared" si="51"/>
        <v>2539</v>
      </c>
      <c r="CB77" s="39">
        <f t="shared" si="51"/>
        <v>2539</v>
      </c>
      <c r="CC77" s="39">
        <f t="shared" si="51"/>
        <v>2539</v>
      </c>
      <c r="CD77" s="39">
        <f t="shared" si="51"/>
        <v>2539</v>
      </c>
      <c r="CE77" s="39">
        <f t="shared" si="51"/>
        <v>2539</v>
      </c>
      <c r="CF77" s="39">
        <f t="shared" si="51"/>
        <v>2539</v>
      </c>
      <c r="CG77" s="39">
        <f t="shared" si="51"/>
        <v>2539</v>
      </c>
      <c r="CH77" s="39">
        <f t="shared" si="51"/>
        <v>2540</v>
      </c>
      <c r="CI77" s="39">
        <f t="shared" si="51"/>
        <v>2540</v>
      </c>
      <c r="CJ77" s="39">
        <f t="shared" si="51"/>
        <v>2540</v>
      </c>
      <c r="CK77" s="39">
        <f t="shared" si="51"/>
        <v>2540</v>
      </c>
      <c r="CL77" s="39">
        <f t="shared" si="51"/>
        <v>2540</v>
      </c>
      <c r="CM77" s="39">
        <f t="shared" si="51"/>
        <v>2540</v>
      </c>
      <c r="CN77" s="39">
        <f t="shared" si="51"/>
        <v>2540</v>
      </c>
      <c r="CO77" s="39">
        <f t="shared" si="51"/>
        <v>2540</v>
      </c>
      <c r="CP77" s="39">
        <f t="shared" si="51"/>
        <v>2540</v>
      </c>
      <c r="CQ77" s="39">
        <f t="shared" si="51"/>
        <v>2540</v>
      </c>
      <c r="CR77" s="39">
        <f t="shared" si="51"/>
        <v>2540</v>
      </c>
      <c r="CS77" s="39">
        <f t="shared" si="51"/>
        <v>2540</v>
      </c>
      <c r="CT77" s="39">
        <f t="shared" si="51"/>
        <v>2541</v>
      </c>
      <c r="CU77" s="39">
        <f t="shared" si="51"/>
        <v>2541</v>
      </c>
      <c r="CV77" s="39">
        <f t="shared" si="51"/>
        <v>2541</v>
      </c>
      <c r="CW77" s="39">
        <f t="shared" si="51"/>
        <v>2541</v>
      </c>
      <c r="CX77" s="39">
        <f t="shared" si="51"/>
        <v>2541</v>
      </c>
      <c r="CY77" s="39">
        <f t="shared" si="51"/>
        <v>2541</v>
      </c>
      <c r="CZ77" s="39">
        <f t="shared" si="51"/>
        <v>2541</v>
      </c>
      <c r="DA77" s="39">
        <f t="shared" si="51"/>
        <v>2541</v>
      </c>
      <c r="DB77" s="39">
        <f t="shared" si="51"/>
        <v>2541</v>
      </c>
      <c r="DC77" s="39">
        <f t="shared" si="51"/>
        <v>2541</v>
      </c>
      <c r="DD77" s="39">
        <f t="shared" si="51"/>
        <v>2541</v>
      </c>
      <c r="DE77" s="39">
        <f t="shared" si="51"/>
        <v>2541</v>
      </c>
      <c r="DF77" s="39">
        <f t="shared" si="51"/>
        <v>2542</v>
      </c>
      <c r="DG77" s="39">
        <f t="shared" si="51"/>
        <v>2542</v>
      </c>
      <c r="DH77" s="39">
        <f t="shared" si="51"/>
        <v>2542</v>
      </c>
      <c r="DI77" s="39">
        <f t="shared" si="51"/>
        <v>2542</v>
      </c>
      <c r="DJ77" s="39">
        <f t="shared" si="51"/>
        <v>2542</v>
      </c>
      <c r="DK77" s="39">
        <f t="shared" si="51"/>
        <v>2542</v>
      </c>
      <c r="DL77" s="39">
        <f t="shared" si="51"/>
        <v>2542</v>
      </c>
      <c r="DM77" s="39">
        <f t="shared" si="51"/>
        <v>2542</v>
      </c>
      <c r="DN77" s="39">
        <f t="shared" si="51"/>
        <v>2542</v>
      </c>
      <c r="DO77" s="39">
        <f t="shared" si="51"/>
        <v>2542</v>
      </c>
      <c r="DP77" s="39">
        <f t="shared" si="51"/>
        <v>2542</v>
      </c>
      <c r="DQ77" s="39">
        <f t="shared" si="51"/>
        <v>2542</v>
      </c>
      <c r="DR77" s="39">
        <f t="shared" si="51"/>
        <v>2543</v>
      </c>
      <c r="DS77" s="39">
        <f t="shared" si="51"/>
        <v>2543</v>
      </c>
      <c r="DT77" s="39">
        <f t="shared" si="51"/>
        <v>2543</v>
      </c>
      <c r="DU77" s="39">
        <f t="shared" si="51"/>
        <v>2543</v>
      </c>
      <c r="DV77" s="39">
        <f t="shared" si="51"/>
        <v>2543</v>
      </c>
      <c r="DW77" s="39">
        <f t="shared" si="51"/>
        <v>2543</v>
      </c>
      <c r="DX77" s="39">
        <f t="shared" si="51"/>
        <v>2543</v>
      </c>
      <c r="DY77" s="39">
        <f t="shared" si="51"/>
        <v>2543</v>
      </c>
      <c r="DZ77" s="39">
        <f t="shared" si="51"/>
        <v>2543</v>
      </c>
      <c r="EA77" s="39">
        <f t="shared" ref="EA77:GL77" si="52">+IF(MONTH(EA4)&gt;9,YEAR(EA4)+544,YEAR(EA4)+543)</f>
        <v>2543</v>
      </c>
      <c r="EB77" s="39">
        <f t="shared" si="52"/>
        <v>2543</v>
      </c>
      <c r="EC77" s="39">
        <f t="shared" si="52"/>
        <v>2543</v>
      </c>
      <c r="ED77" s="39">
        <f t="shared" si="52"/>
        <v>2544</v>
      </c>
      <c r="EE77" s="39">
        <f t="shared" si="52"/>
        <v>2544</v>
      </c>
      <c r="EF77" s="39">
        <f t="shared" si="52"/>
        <v>2544</v>
      </c>
      <c r="EG77" s="39">
        <f t="shared" si="52"/>
        <v>2544</v>
      </c>
      <c r="EH77" s="39">
        <f t="shared" si="52"/>
        <v>2544</v>
      </c>
      <c r="EI77" s="39">
        <f t="shared" si="52"/>
        <v>2544</v>
      </c>
      <c r="EJ77" s="39">
        <f t="shared" si="52"/>
        <v>2544</v>
      </c>
      <c r="EK77" s="39">
        <f t="shared" si="52"/>
        <v>2544</v>
      </c>
      <c r="EL77" s="39">
        <f t="shared" si="52"/>
        <v>2544</v>
      </c>
      <c r="EM77" s="39">
        <f t="shared" si="52"/>
        <v>2544</v>
      </c>
      <c r="EN77" s="39">
        <f t="shared" si="52"/>
        <v>2544</v>
      </c>
      <c r="EO77" s="39">
        <f t="shared" si="52"/>
        <v>2544</v>
      </c>
      <c r="EP77" s="39">
        <f t="shared" si="52"/>
        <v>2545</v>
      </c>
      <c r="EQ77" s="39">
        <f t="shared" si="52"/>
        <v>2545</v>
      </c>
      <c r="ER77" s="39">
        <f t="shared" si="52"/>
        <v>2545</v>
      </c>
      <c r="ES77" s="39">
        <f t="shared" si="52"/>
        <v>2545</v>
      </c>
      <c r="ET77" s="39">
        <f t="shared" si="52"/>
        <v>2545</v>
      </c>
      <c r="EU77" s="39">
        <f t="shared" si="52"/>
        <v>2545</v>
      </c>
      <c r="EV77" s="39">
        <f t="shared" si="52"/>
        <v>2545</v>
      </c>
      <c r="EW77" s="39">
        <f t="shared" si="52"/>
        <v>2545</v>
      </c>
      <c r="EX77" s="39">
        <f t="shared" si="52"/>
        <v>2545</v>
      </c>
      <c r="EY77" s="39">
        <f t="shared" si="52"/>
        <v>2545</v>
      </c>
      <c r="EZ77" s="39">
        <f t="shared" si="52"/>
        <v>2545</v>
      </c>
      <c r="FA77" s="39">
        <f t="shared" si="52"/>
        <v>2545</v>
      </c>
      <c r="FB77" s="39">
        <f t="shared" si="52"/>
        <v>2546</v>
      </c>
      <c r="FC77" s="39">
        <f t="shared" si="52"/>
        <v>2546</v>
      </c>
      <c r="FD77" s="39">
        <f t="shared" si="52"/>
        <v>2546</v>
      </c>
      <c r="FE77" s="39">
        <f t="shared" si="52"/>
        <v>2546</v>
      </c>
      <c r="FF77" s="39">
        <f t="shared" si="52"/>
        <v>2546</v>
      </c>
      <c r="FG77" s="39">
        <f t="shared" si="52"/>
        <v>2546</v>
      </c>
      <c r="FH77" s="39">
        <f t="shared" si="52"/>
        <v>2546</v>
      </c>
      <c r="FI77" s="39">
        <f t="shared" si="52"/>
        <v>2546</v>
      </c>
      <c r="FJ77" s="39">
        <f t="shared" si="52"/>
        <v>2546</v>
      </c>
      <c r="FK77" s="39">
        <f t="shared" si="52"/>
        <v>2546</v>
      </c>
      <c r="FL77" s="39">
        <f t="shared" si="52"/>
        <v>2546</v>
      </c>
      <c r="FM77" s="39">
        <f t="shared" si="52"/>
        <v>2546</v>
      </c>
      <c r="FN77" s="39">
        <f t="shared" si="52"/>
        <v>2547</v>
      </c>
      <c r="FO77" s="39">
        <f t="shared" si="52"/>
        <v>2547</v>
      </c>
      <c r="FP77" s="39">
        <f t="shared" si="52"/>
        <v>2547</v>
      </c>
      <c r="FQ77" s="39">
        <f t="shared" si="52"/>
        <v>2547</v>
      </c>
      <c r="FR77" s="39">
        <f t="shared" si="52"/>
        <v>2547</v>
      </c>
      <c r="FS77" s="39">
        <f t="shared" si="52"/>
        <v>2547</v>
      </c>
      <c r="FT77" s="39">
        <f t="shared" si="52"/>
        <v>2547</v>
      </c>
      <c r="FU77" s="39">
        <f t="shared" si="52"/>
        <v>2547</v>
      </c>
      <c r="FV77" s="39">
        <f t="shared" si="52"/>
        <v>2547</v>
      </c>
      <c r="FW77" s="39">
        <f t="shared" si="52"/>
        <v>2547</v>
      </c>
      <c r="FX77" s="39">
        <f t="shared" si="52"/>
        <v>2547</v>
      </c>
      <c r="FY77" s="39">
        <f t="shared" si="52"/>
        <v>2547</v>
      </c>
      <c r="FZ77" s="39">
        <f t="shared" si="52"/>
        <v>2548</v>
      </c>
      <c r="GA77" s="39">
        <f t="shared" si="52"/>
        <v>2548</v>
      </c>
      <c r="GB77" s="39">
        <f t="shared" si="52"/>
        <v>2548</v>
      </c>
      <c r="GC77" s="39">
        <f t="shared" si="52"/>
        <v>2548</v>
      </c>
      <c r="GD77" s="39">
        <f t="shared" si="52"/>
        <v>2548</v>
      </c>
      <c r="GE77" s="39">
        <f t="shared" si="52"/>
        <v>2548</v>
      </c>
      <c r="GF77" s="39">
        <f t="shared" si="52"/>
        <v>2548</v>
      </c>
      <c r="GG77" s="39">
        <f t="shared" si="52"/>
        <v>2548</v>
      </c>
      <c r="GH77" s="39">
        <f t="shared" si="52"/>
        <v>2548</v>
      </c>
      <c r="GI77" s="39">
        <f t="shared" si="52"/>
        <v>2548</v>
      </c>
      <c r="GJ77" s="39">
        <f t="shared" si="52"/>
        <v>2548</v>
      </c>
      <c r="GK77" s="39">
        <f t="shared" si="52"/>
        <v>2548</v>
      </c>
      <c r="GL77" s="39">
        <f t="shared" si="52"/>
        <v>2549</v>
      </c>
      <c r="GM77" s="39">
        <f t="shared" ref="GM77:IS77" si="53">+IF(MONTH(GM4)&gt;9,YEAR(GM4)+544,YEAR(GM4)+543)</f>
        <v>2549</v>
      </c>
      <c r="GN77" s="39">
        <f t="shared" si="53"/>
        <v>2549</v>
      </c>
      <c r="GO77" s="39">
        <f t="shared" si="53"/>
        <v>2549</v>
      </c>
      <c r="GP77" s="39">
        <f t="shared" si="53"/>
        <v>2549</v>
      </c>
      <c r="GQ77" s="39">
        <f t="shared" si="53"/>
        <v>2549</v>
      </c>
      <c r="GR77" s="39">
        <f t="shared" si="53"/>
        <v>2549</v>
      </c>
      <c r="GS77" s="39">
        <f t="shared" si="53"/>
        <v>2549</v>
      </c>
      <c r="GT77" s="39">
        <f t="shared" si="53"/>
        <v>2549</v>
      </c>
      <c r="GU77" s="39">
        <f t="shared" si="53"/>
        <v>2549</v>
      </c>
      <c r="GV77" s="39">
        <f t="shared" si="53"/>
        <v>2549</v>
      </c>
      <c r="GW77" s="39">
        <f t="shared" si="53"/>
        <v>2549</v>
      </c>
      <c r="GX77" s="39">
        <f t="shared" si="53"/>
        <v>2550</v>
      </c>
      <c r="GY77" s="39">
        <f t="shared" si="53"/>
        <v>2550</v>
      </c>
      <c r="GZ77" s="39">
        <f t="shared" si="53"/>
        <v>2550</v>
      </c>
      <c r="HA77" s="39">
        <f t="shared" si="53"/>
        <v>2550</v>
      </c>
      <c r="HB77" s="39">
        <f t="shared" si="53"/>
        <v>2550</v>
      </c>
      <c r="HC77" s="39">
        <f t="shared" si="53"/>
        <v>2550</v>
      </c>
      <c r="HD77" s="39">
        <f t="shared" si="53"/>
        <v>2550</v>
      </c>
      <c r="HE77" s="39">
        <f t="shared" si="53"/>
        <v>2550</v>
      </c>
      <c r="HF77" s="39">
        <f t="shared" si="53"/>
        <v>2550</v>
      </c>
      <c r="HG77" s="39">
        <f t="shared" si="53"/>
        <v>2550</v>
      </c>
      <c r="HH77" s="39">
        <f t="shared" si="53"/>
        <v>2550</v>
      </c>
      <c r="HI77" s="39">
        <f t="shared" si="53"/>
        <v>2550</v>
      </c>
      <c r="HJ77" s="39">
        <f t="shared" si="53"/>
        <v>2551</v>
      </c>
      <c r="HK77" s="39">
        <f t="shared" si="53"/>
        <v>2551</v>
      </c>
      <c r="HL77" s="39">
        <f t="shared" si="53"/>
        <v>2551</v>
      </c>
      <c r="HM77" s="39">
        <f t="shared" si="53"/>
        <v>2551</v>
      </c>
      <c r="HN77" s="39">
        <f t="shared" si="53"/>
        <v>2551</v>
      </c>
      <c r="HO77" s="39">
        <f t="shared" si="53"/>
        <v>2551</v>
      </c>
      <c r="HP77" s="39">
        <f t="shared" si="53"/>
        <v>2551</v>
      </c>
      <c r="HQ77" s="39">
        <f t="shared" si="53"/>
        <v>2551</v>
      </c>
      <c r="HR77" s="39">
        <f t="shared" si="53"/>
        <v>2551</v>
      </c>
      <c r="HS77" s="39">
        <f t="shared" si="53"/>
        <v>2551</v>
      </c>
      <c r="HT77" s="39">
        <f t="shared" si="53"/>
        <v>2551</v>
      </c>
      <c r="HU77" s="39">
        <f t="shared" si="53"/>
        <v>2551</v>
      </c>
      <c r="HV77" s="39">
        <f t="shared" si="53"/>
        <v>2552</v>
      </c>
      <c r="HW77" s="39">
        <f t="shared" si="53"/>
        <v>2552</v>
      </c>
      <c r="HX77" s="39">
        <f t="shared" si="53"/>
        <v>2552</v>
      </c>
      <c r="HY77" s="39">
        <f t="shared" si="53"/>
        <v>2552</v>
      </c>
      <c r="HZ77" s="39">
        <f t="shared" si="53"/>
        <v>2552</v>
      </c>
      <c r="IA77" s="39">
        <f t="shared" si="53"/>
        <v>2552</v>
      </c>
      <c r="IB77" s="39">
        <f t="shared" si="53"/>
        <v>2552</v>
      </c>
      <c r="IC77" s="39">
        <f t="shared" si="53"/>
        <v>2552</v>
      </c>
      <c r="ID77" s="39">
        <f t="shared" si="53"/>
        <v>2552</v>
      </c>
      <c r="IE77" s="39">
        <f t="shared" si="53"/>
        <v>2552</v>
      </c>
      <c r="IF77" s="39">
        <f t="shared" si="53"/>
        <v>2552</v>
      </c>
      <c r="IG77" s="39">
        <f t="shared" si="53"/>
        <v>2552</v>
      </c>
      <c r="IH77" s="39">
        <f t="shared" si="53"/>
        <v>2553</v>
      </c>
      <c r="II77" s="39">
        <f t="shared" si="53"/>
        <v>2553</v>
      </c>
      <c r="IJ77" s="39">
        <f t="shared" si="53"/>
        <v>2553</v>
      </c>
      <c r="IK77" s="39">
        <f t="shared" si="53"/>
        <v>2553</v>
      </c>
      <c r="IL77" s="39">
        <f t="shared" si="53"/>
        <v>2553</v>
      </c>
      <c r="IM77" s="39">
        <f t="shared" si="53"/>
        <v>2553</v>
      </c>
      <c r="IN77" s="39">
        <f t="shared" si="53"/>
        <v>2553</v>
      </c>
      <c r="IO77" s="39">
        <f t="shared" si="53"/>
        <v>2553</v>
      </c>
      <c r="IP77" s="39">
        <f t="shared" si="53"/>
        <v>2553</v>
      </c>
      <c r="IQ77" s="39">
        <f t="shared" si="53"/>
        <v>2553</v>
      </c>
      <c r="IR77" s="39">
        <f t="shared" si="53"/>
        <v>2553</v>
      </c>
      <c r="IS77" s="39">
        <f t="shared" si="53"/>
        <v>2553</v>
      </c>
    </row>
  </sheetData>
  <mergeCells count="22">
    <mergeCell ref="GX3:HI3"/>
    <mergeCell ref="HJ3:HU3"/>
    <mergeCell ref="HV3:IG3"/>
    <mergeCell ref="IH3:IS3"/>
    <mergeCell ref="ED3:EO3"/>
    <mergeCell ref="EP3:FA3"/>
    <mergeCell ref="FB3:FM3"/>
    <mergeCell ref="FN3:FY3"/>
    <mergeCell ref="FZ3:GK3"/>
    <mergeCell ref="GL3:GW3"/>
    <mergeCell ref="DR3:EC3"/>
    <mergeCell ref="A3:A4"/>
    <mergeCell ref="B3:M3"/>
    <mergeCell ref="N3:Y3"/>
    <mergeCell ref="Z3:AK3"/>
    <mergeCell ref="AL3:AW3"/>
    <mergeCell ref="AX3:BI3"/>
    <mergeCell ref="BJ3:BU3"/>
    <mergeCell ref="BV3:CG3"/>
    <mergeCell ref="CH3:CS3"/>
    <mergeCell ref="CT3:DE3"/>
    <mergeCell ref="DF3:DQ3"/>
  </mergeCell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1E8A8E-46E8-44EE-BB90-2E5FE0890DDF}">
  <sheetPr>
    <tabColor rgb="FFFFC000"/>
  </sheetPr>
  <dimension ref="A1:GK77"/>
  <sheetViews>
    <sheetView tabSelected="1" zoomScale="95" zoomScaleNormal="95" workbookViewId="0">
      <pane xSplit="1" ySplit="4" topLeftCell="FZ55" activePane="bottomRight" state="frozen"/>
      <selection pane="topRight" activeCell="B1" sqref="B1"/>
      <selection pane="bottomLeft" activeCell="A5" sqref="A5"/>
      <selection pane="bottomRight" activeCell="GN71" sqref="GN71"/>
    </sheetView>
  </sheetViews>
  <sheetFormatPr defaultRowHeight="23.25"/>
  <cols>
    <col min="1" max="1" width="42.85546875" style="38" customWidth="1"/>
    <col min="2" max="61" width="12.5703125" style="38" customWidth="1"/>
    <col min="62" max="73" width="12.42578125" style="38" customWidth="1"/>
    <col min="74" max="97" width="12.5703125" style="38" customWidth="1"/>
    <col min="98" max="157" width="9.140625" style="38" customWidth="1"/>
    <col min="158" max="169" width="10.85546875" style="38"/>
    <col min="170" max="181" width="10.85546875" customWidth="1"/>
    <col min="182" max="182" width="9.7109375" bestFit="1" customWidth="1"/>
  </cols>
  <sheetData>
    <row r="1" spans="1:193" ht="26.25">
      <c r="A1" s="40" t="s">
        <v>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  <c r="AT1" s="42"/>
      <c r="AU1" s="42"/>
      <c r="AV1" s="42"/>
      <c r="AW1" s="42"/>
      <c r="AX1" s="42"/>
      <c r="AY1" s="42"/>
      <c r="AZ1" s="42"/>
      <c r="BA1" s="42"/>
      <c r="BB1" s="42"/>
      <c r="BC1" s="42"/>
      <c r="BD1" s="42"/>
      <c r="BE1" s="42"/>
      <c r="BF1" s="42"/>
      <c r="BG1" s="42"/>
      <c r="BH1" s="42"/>
      <c r="BI1" s="42"/>
      <c r="BJ1" s="42"/>
      <c r="BK1" s="42"/>
      <c r="BL1" s="42"/>
      <c r="BM1" s="42"/>
      <c r="BN1" s="42"/>
      <c r="BO1" s="42"/>
      <c r="BP1" s="42"/>
      <c r="BQ1" s="42"/>
      <c r="BR1" s="42"/>
      <c r="BS1" s="42"/>
      <c r="BT1" s="42"/>
      <c r="BU1" s="42"/>
      <c r="BV1" s="42"/>
      <c r="BW1" s="42"/>
      <c r="BX1" s="42"/>
      <c r="BY1" s="42"/>
      <c r="BZ1" s="42"/>
      <c r="CA1" s="42"/>
      <c r="CB1" s="42"/>
      <c r="CC1" s="42"/>
      <c r="CD1" s="42"/>
      <c r="CE1" s="42"/>
      <c r="CF1" s="42"/>
      <c r="CG1" s="42"/>
      <c r="CH1" s="42"/>
      <c r="CI1" s="42"/>
      <c r="CJ1" s="42"/>
      <c r="CK1" s="42"/>
      <c r="CL1" s="42"/>
      <c r="CM1" s="42"/>
      <c r="CN1" s="42"/>
      <c r="CO1" s="42"/>
      <c r="CP1" s="42"/>
      <c r="CQ1" s="42"/>
      <c r="CR1" s="42"/>
      <c r="CS1" s="42"/>
      <c r="CT1" s="42"/>
      <c r="CU1" s="42"/>
      <c r="CV1" s="42"/>
      <c r="CW1" s="42"/>
      <c r="CX1" s="42"/>
      <c r="CY1" s="42"/>
      <c r="CZ1" s="42"/>
      <c r="DA1" s="42"/>
      <c r="DB1" s="42"/>
      <c r="DC1" s="42"/>
      <c r="DD1" s="42"/>
      <c r="DE1" s="42"/>
      <c r="DF1" s="42"/>
      <c r="DG1" s="42"/>
      <c r="DH1" s="42"/>
      <c r="DI1" s="42"/>
      <c r="DJ1" s="42"/>
      <c r="DK1" s="42"/>
      <c r="DL1" s="42"/>
      <c r="DM1" s="42"/>
      <c r="DN1" s="42"/>
      <c r="DO1" s="42"/>
      <c r="DP1" s="42"/>
      <c r="DQ1" s="42"/>
      <c r="DR1" s="42"/>
      <c r="DS1" s="42"/>
      <c r="DT1" s="42"/>
      <c r="DU1" s="42"/>
      <c r="DV1" s="42"/>
      <c r="DW1" s="42"/>
      <c r="DX1" s="42"/>
      <c r="DY1" s="42"/>
      <c r="DZ1" s="42"/>
      <c r="EA1" s="42"/>
      <c r="EB1" s="42"/>
      <c r="EC1" s="42"/>
      <c r="ED1" s="42"/>
      <c r="EE1" s="42"/>
      <c r="EF1" s="42"/>
      <c r="EG1" s="42"/>
      <c r="EH1" s="42"/>
      <c r="EI1" s="42"/>
      <c r="EJ1" s="42"/>
      <c r="EK1" s="42"/>
      <c r="EL1" s="42"/>
      <c r="EM1" s="42"/>
      <c r="EN1" s="42"/>
      <c r="EO1" s="42"/>
      <c r="EP1" s="42"/>
      <c r="EQ1" s="42"/>
      <c r="ER1" s="42"/>
      <c r="ES1" s="42"/>
      <c r="ET1" s="42"/>
      <c r="EU1" s="42"/>
      <c r="EV1" s="42"/>
      <c r="EW1" s="42"/>
      <c r="EX1" s="42"/>
      <c r="EY1" s="42"/>
      <c r="EZ1" s="42"/>
      <c r="FA1" s="42"/>
      <c r="FB1" s="42"/>
      <c r="FC1" s="42"/>
      <c r="FD1" s="42"/>
      <c r="FE1" s="42"/>
      <c r="FF1" s="42"/>
      <c r="FG1" s="42"/>
      <c r="FH1" s="42"/>
      <c r="FI1" s="42"/>
      <c r="FJ1" s="42"/>
      <c r="FK1" s="42"/>
      <c r="FL1" s="42"/>
      <c r="FM1" s="42"/>
    </row>
    <row r="2" spans="1:193" ht="27" thickBot="1">
      <c r="A2" s="40" t="s">
        <v>251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  <c r="AT2" s="42"/>
      <c r="AU2" s="42"/>
      <c r="AV2" s="42"/>
      <c r="AW2" s="42"/>
      <c r="AX2" s="42"/>
      <c r="AY2" s="42"/>
      <c r="AZ2" s="42"/>
      <c r="BA2" s="42"/>
      <c r="BB2" s="42"/>
      <c r="BC2" s="42"/>
      <c r="BD2" s="42"/>
      <c r="BE2" s="42"/>
      <c r="BF2" s="42"/>
      <c r="BG2" s="42"/>
      <c r="BH2" s="42"/>
      <c r="BI2" s="42"/>
      <c r="BJ2" s="42"/>
      <c r="BK2" s="42"/>
      <c r="BL2" s="42"/>
      <c r="BM2" s="42"/>
      <c r="BN2" s="42"/>
      <c r="BO2" s="42"/>
      <c r="BP2" s="42"/>
      <c r="BQ2" s="42"/>
      <c r="BR2" s="42"/>
      <c r="BS2" s="42"/>
      <c r="BT2" s="42"/>
      <c r="BU2" s="42"/>
      <c r="BV2" s="42"/>
      <c r="BW2" s="42"/>
      <c r="BX2" s="42"/>
      <c r="BY2" s="42"/>
      <c r="BZ2" s="42"/>
      <c r="CA2" s="42"/>
      <c r="CB2" s="42"/>
      <c r="CC2" s="42"/>
      <c r="CD2" s="42"/>
      <c r="CE2" s="42"/>
      <c r="CF2" s="42"/>
      <c r="CG2" s="42"/>
      <c r="CH2" s="42"/>
      <c r="CI2" s="42"/>
      <c r="CJ2" s="42"/>
      <c r="CK2" s="42"/>
      <c r="CL2" s="42"/>
      <c r="CM2" s="42"/>
      <c r="CN2" s="42"/>
      <c r="CO2" s="42"/>
      <c r="CP2" s="42"/>
      <c r="CQ2" s="42"/>
      <c r="CR2" s="42"/>
      <c r="CS2" s="42"/>
      <c r="CT2" s="42"/>
      <c r="CU2" s="42"/>
      <c r="CV2" s="42"/>
      <c r="CW2" s="42"/>
      <c r="CX2" s="42"/>
      <c r="CY2" s="42"/>
      <c r="CZ2" s="42"/>
      <c r="DA2" s="42"/>
      <c r="DB2" s="42"/>
      <c r="DC2" s="42"/>
      <c r="DD2" s="42"/>
      <c r="DE2" s="42"/>
      <c r="DF2" s="42"/>
      <c r="DG2" s="42"/>
      <c r="DH2" s="42"/>
      <c r="DI2" s="42"/>
      <c r="DJ2" s="42"/>
      <c r="DK2" s="42"/>
      <c r="DL2" s="42"/>
      <c r="DM2" s="42"/>
      <c r="DN2" s="42"/>
      <c r="DO2" s="42"/>
      <c r="DP2" s="42"/>
      <c r="DQ2" s="42"/>
      <c r="DR2" s="42"/>
      <c r="DS2" s="42"/>
      <c r="DT2" s="42"/>
      <c r="DU2" s="42"/>
      <c r="DV2" s="42"/>
      <c r="DW2" s="42"/>
      <c r="DX2" s="42"/>
      <c r="DY2" s="42"/>
      <c r="DZ2" s="42"/>
      <c r="EA2" s="42"/>
      <c r="EB2" s="42"/>
      <c r="EC2" s="42"/>
      <c r="ED2" s="42"/>
      <c r="EE2" s="42"/>
      <c r="EF2" s="42"/>
      <c r="EG2" s="42"/>
      <c r="EH2" s="42"/>
      <c r="EI2" s="42"/>
      <c r="EJ2" s="42"/>
      <c r="EK2" s="42"/>
      <c r="EL2" s="42"/>
      <c r="EM2" s="42"/>
      <c r="EN2" s="42"/>
      <c r="EO2" s="42"/>
      <c r="EP2" s="42"/>
      <c r="EQ2" s="42"/>
      <c r="ER2" s="42"/>
      <c r="ES2" s="42"/>
      <c r="ET2" s="42"/>
      <c r="EU2" s="42"/>
      <c r="EV2" s="42"/>
      <c r="EW2" s="42"/>
      <c r="EX2" s="42"/>
      <c r="EY2" s="42"/>
      <c r="EZ2" s="42"/>
      <c r="FA2" s="42"/>
      <c r="FB2" s="42"/>
      <c r="FC2" s="42"/>
      <c r="FD2" s="42"/>
      <c r="FE2" s="42"/>
      <c r="FF2" s="42"/>
      <c r="FG2" s="42"/>
      <c r="FH2" s="42"/>
      <c r="FI2" s="42"/>
      <c r="FJ2" s="42"/>
      <c r="FK2" s="42"/>
      <c r="FL2" s="42"/>
      <c r="FM2" s="42"/>
    </row>
    <row r="3" spans="1:193" ht="26.25" thickBot="1">
      <c r="A3" s="105" t="s">
        <v>84</v>
      </c>
      <c r="B3" s="102" t="s">
        <v>85</v>
      </c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8"/>
      <c r="N3" s="102" t="s">
        <v>86</v>
      </c>
      <c r="O3" s="107"/>
      <c r="P3" s="107"/>
      <c r="Q3" s="107"/>
      <c r="R3" s="107"/>
      <c r="S3" s="107"/>
      <c r="T3" s="107"/>
      <c r="U3" s="107"/>
      <c r="V3" s="107"/>
      <c r="W3" s="107"/>
      <c r="X3" s="107"/>
      <c r="Y3" s="108"/>
      <c r="Z3" s="102" t="s">
        <v>87</v>
      </c>
      <c r="AA3" s="107"/>
      <c r="AB3" s="107"/>
      <c r="AC3" s="107"/>
      <c r="AD3" s="107"/>
      <c r="AE3" s="107"/>
      <c r="AF3" s="107"/>
      <c r="AG3" s="107"/>
      <c r="AH3" s="107"/>
      <c r="AI3" s="107"/>
      <c r="AJ3" s="107"/>
      <c r="AK3" s="108"/>
      <c r="AL3" s="102" t="s">
        <v>88</v>
      </c>
      <c r="AM3" s="107"/>
      <c r="AN3" s="107"/>
      <c r="AO3" s="107"/>
      <c r="AP3" s="107"/>
      <c r="AQ3" s="107"/>
      <c r="AR3" s="107"/>
      <c r="AS3" s="107"/>
      <c r="AT3" s="107"/>
      <c r="AU3" s="107"/>
      <c r="AV3" s="107"/>
      <c r="AW3" s="108"/>
      <c r="AX3" s="102" t="s">
        <v>89</v>
      </c>
      <c r="AY3" s="107"/>
      <c r="AZ3" s="107"/>
      <c r="BA3" s="107"/>
      <c r="BB3" s="107"/>
      <c r="BC3" s="107"/>
      <c r="BD3" s="107"/>
      <c r="BE3" s="107"/>
      <c r="BF3" s="107"/>
      <c r="BG3" s="107"/>
      <c r="BH3" s="107"/>
      <c r="BI3" s="108"/>
      <c r="BJ3" s="102" t="s">
        <v>90</v>
      </c>
      <c r="BK3" s="107"/>
      <c r="BL3" s="107"/>
      <c r="BM3" s="107"/>
      <c r="BN3" s="107"/>
      <c r="BO3" s="107"/>
      <c r="BP3" s="107"/>
      <c r="BQ3" s="107"/>
      <c r="BR3" s="107"/>
      <c r="BS3" s="107"/>
      <c r="BT3" s="107"/>
      <c r="BU3" s="108"/>
      <c r="BV3" s="102" t="s">
        <v>91</v>
      </c>
      <c r="BW3" s="107"/>
      <c r="BX3" s="107"/>
      <c r="BY3" s="107"/>
      <c r="BZ3" s="107"/>
      <c r="CA3" s="107"/>
      <c r="CB3" s="107"/>
      <c r="CC3" s="107"/>
      <c r="CD3" s="107"/>
      <c r="CE3" s="107"/>
      <c r="CF3" s="107"/>
      <c r="CG3" s="108"/>
      <c r="CH3" s="102" t="s">
        <v>92</v>
      </c>
      <c r="CI3" s="107"/>
      <c r="CJ3" s="107"/>
      <c r="CK3" s="107"/>
      <c r="CL3" s="107"/>
      <c r="CM3" s="107"/>
      <c r="CN3" s="107"/>
      <c r="CO3" s="107"/>
      <c r="CP3" s="107"/>
      <c r="CQ3" s="107"/>
      <c r="CR3" s="107"/>
      <c r="CS3" s="108"/>
      <c r="CT3" s="102" t="s">
        <v>93</v>
      </c>
      <c r="CU3" s="107"/>
      <c r="CV3" s="107"/>
      <c r="CW3" s="107"/>
      <c r="CX3" s="107"/>
      <c r="CY3" s="107"/>
      <c r="CZ3" s="107"/>
      <c r="DA3" s="107"/>
      <c r="DB3" s="107"/>
      <c r="DC3" s="107"/>
      <c r="DD3" s="107"/>
      <c r="DE3" s="108"/>
      <c r="DF3" s="102" t="s">
        <v>94</v>
      </c>
      <c r="DG3" s="107"/>
      <c r="DH3" s="107"/>
      <c r="DI3" s="107"/>
      <c r="DJ3" s="107"/>
      <c r="DK3" s="107"/>
      <c r="DL3" s="107"/>
      <c r="DM3" s="107"/>
      <c r="DN3" s="107"/>
      <c r="DO3" s="107"/>
      <c r="DP3" s="107"/>
      <c r="DQ3" s="108"/>
      <c r="DR3" s="102" t="s">
        <v>95</v>
      </c>
      <c r="DS3" s="107"/>
      <c r="DT3" s="107"/>
      <c r="DU3" s="107"/>
      <c r="DV3" s="107"/>
      <c r="DW3" s="107"/>
      <c r="DX3" s="107"/>
      <c r="DY3" s="107"/>
      <c r="DZ3" s="107"/>
      <c r="EA3" s="107"/>
      <c r="EB3" s="107"/>
      <c r="EC3" s="108"/>
      <c r="ED3" s="102" t="s">
        <v>96</v>
      </c>
      <c r="EE3" s="107"/>
      <c r="EF3" s="107"/>
      <c r="EG3" s="107"/>
      <c r="EH3" s="107"/>
      <c r="EI3" s="107"/>
      <c r="EJ3" s="107"/>
      <c r="EK3" s="107"/>
      <c r="EL3" s="107"/>
      <c r="EM3" s="107"/>
      <c r="EN3" s="107"/>
      <c r="EO3" s="108"/>
      <c r="EP3" s="102" t="s">
        <v>97</v>
      </c>
      <c r="EQ3" s="107"/>
      <c r="ER3" s="107"/>
      <c r="ES3" s="107"/>
      <c r="ET3" s="107"/>
      <c r="EU3" s="107"/>
      <c r="EV3" s="107"/>
      <c r="EW3" s="107"/>
      <c r="EX3" s="107"/>
      <c r="EY3" s="107"/>
      <c r="EZ3" s="107"/>
      <c r="FA3" s="108"/>
      <c r="FB3" s="102" t="s">
        <v>98</v>
      </c>
      <c r="FC3" s="107"/>
      <c r="FD3" s="107"/>
      <c r="FE3" s="107"/>
      <c r="FF3" s="107"/>
      <c r="FG3" s="107"/>
      <c r="FH3" s="107"/>
      <c r="FI3" s="107"/>
      <c r="FJ3" s="107"/>
      <c r="FK3" s="107"/>
      <c r="FL3" s="107"/>
      <c r="FM3" s="108"/>
      <c r="FN3" s="102" t="s">
        <v>248</v>
      </c>
      <c r="FO3" s="107"/>
      <c r="FP3" s="107"/>
      <c r="FQ3" s="107"/>
      <c r="FR3" s="107"/>
      <c r="FS3" s="107"/>
      <c r="FT3" s="107"/>
      <c r="FU3" s="107"/>
      <c r="FV3" s="107"/>
      <c r="FW3" s="107"/>
      <c r="FX3" s="107"/>
      <c r="FY3" s="108"/>
      <c r="FZ3" s="102" t="s">
        <v>249</v>
      </c>
      <c r="GA3" s="107"/>
      <c r="GB3" s="107"/>
      <c r="GC3" s="107"/>
      <c r="GD3" s="107"/>
      <c r="GE3" s="107"/>
      <c r="GF3" s="107"/>
      <c r="GG3" s="107"/>
      <c r="GH3" s="107"/>
      <c r="GI3" s="107"/>
      <c r="GJ3" s="107"/>
      <c r="GK3" s="108"/>
    </row>
    <row r="4" spans="1:193" ht="26.25" thickBot="1">
      <c r="A4" s="106"/>
      <c r="B4" s="3">
        <v>40452</v>
      </c>
      <c r="C4" s="3">
        <v>40483</v>
      </c>
      <c r="D4" s="3">
        <v>40513</v>
      </c>
      <c r="E4" s="3">
        <v>40544</v>
      </c>
      <c r="F4" s="3">
        <v>40575</v>
      </c>
      <c r="G4" s="3">
        <v>40603</v>
      </c>
      <c r="H4" s="3">
        <v>40634</v>
      </c>
      <c r="I4" s="3">
        <v>40664</v>
      </c>
      <c r="J4" s="3">
        <v>40695</v>
      </c>
      <c r="K4" s="3">
        <v>40725</v>
      </c>
      <c r="L4" s="3">
        <v>40756</v>
      </c>
      <c r="M4" s="3">
        <v>40787</v>
      </c>
      <c r="N4" s="3">
        <v>40817</v>
      </c>
      <c r="O4" s="3">
        <v>40848</v>
      </c>
      <c r="P4" s="3">
        <v>40878</v>
      </c>
      <c r="Q4" s="3">
        <v>40909</v>
      </c>
      <c r="R4" s="3">
        <v>40940</v>
      </c>
      <c r="S4" s="3">
        <v>40969</v>
      </c>
      <c r="T4" s="3">
        <v>41000</v>
      </c>
      <c r="U4" s="3">
        <v>41030</v>
      </c>
      <c r="V4" s="3">
        <v>41061</v>
      </c>
      <c r="W4" s="3">
        <v>41091</v>
      </c>
      <c r="X4" s="3">
        <v>41122</v>
      </c>
      <c r="Y4" s="3">
        <v>41153</v>
      </c>
      <c r="Z4" s="3">
        <v>41183</v>
      </c>
      <c r="AA4" s="3">
        <v>41214</v>
      </c>
      <c r="AB4" s="3">
        <v>41244</v>
      </c>
      <c r="AC4" s="3">
        <v>41275</v>
      </c>
      <c r="AD4" s="3">
        <v>41306</v>
      </c>
      <c r="AE4" s="3">
        <v>41334</v>
      </c>
      <c r="AF4" s="3">
        <v>41365</v>
      </c>
      <c r="AG4" s="3">
        <v>41395</v>
      </c>
      <c r="AH4" s="3">
        <v>41426</v>
      </c>
      <c r="AI4" s="3">
        <v>41456</v>
      </c>
      <c r="AJ4" s="3">
        <v>41487</v>
      </c>
      <c r="AK4" s="3">
        <v>41518</v>
      </c>
      <c r="AL4" s="3">
        <v>41548</v>
      </c>
      <c r="AM4" s="3">
        <v>41579</v>
      </c>
      <c r="AN4" s="3">
        <v>41609</v>
      </c>
      <c r="AO4" s="3">
        <v>41640</v>
      </c>
      <c r="AP4" s="3">
        <v>41671</v>
      </c>
      <c r="AQ4" s="3">
        <v>41699</v>
      </c>
      <c r="AR4" s="3">
        <v>41730</v>
      </c>
      <c r="AS4" s="3">
        <v>41760</v>
      </c>
      <c r="AT4" s="3">
        <v>41791</v>
      </c>
      <c r="AU4" s="3">
        <v>41821</v>
      </c>
      <c r="AV4" s="3">
        <v>41852</v>
      </c>
      <c r="AW4" s="3">
        <v>41883</v>
      </c>
      <c r="AX4" s="3">
        <v>41913</v>
      </c>
      <c r="AY4" s="3">
        <v>41944</v>
      </c>
      <c r="AZ4" s="3">
        <v>41974</v>
      </c>
      <c r="BA4" s="3">
        <v>42005</v>
      </c>
      <c r="BB4" s="3">
        <v>42036</v>
      </c>
      <c r="BC4" s="3">
        <v>42064</v>
      </c>
      <c r="BD4" s="3">
        <v>42095</v>
      </c>
      <c r="BE4" s="3">
        <v>42125</v>
      </c>
      <c r="BF4" s="3">
        <v>42156</v>
      </c>
      <c r="BG4" s="3">
        <v>42186</v>
      </c>
      <c r="BH4" s="3">
        <v>42217</v>
      </c>
      <c r="BI4" s="3">
        <v>42248</v>
      </c>
      <c r="BJ4" s="3">
        <v>42278</v>
      </c>
      <c r="BK4" s="3">
        <v>42309</v>
      </c>
      <c r="BL4" s="3">
        <v>42339</v>
      </c>
      <c r="BM4" s="3">
        <v>42370</v>
      </c>
      <c r="BN4" s="3">
        <v>42401</v>
      </c>
      <c r="BO4" s="3">
        <v>42430</v>
      </c>
      <c r="BP4" s="3">
        <v>42461</v>
      </c>
      <c r="BQ4" s="3">
        <v>42491</v>
      </c>
      <c r="BR4" s="3">
        <v>42522</v>
      </c>
      <c r="BS4" s="3">
        <v>42552</v>
      </c>
      <c r="BT4" s="3">
        <v>42583</v>
      </c>
      <c r="BU4" s="3">
        <v>42614</v>
      </c>
      <c r="BV4" s="3">
        <v>42644</v>
      </c>
      <c r="BW4" s="3">
        <v>42675</v>
      </c>
      <c r="BX4" s="3">
        <v>42705</v>
      </c>
      <c r="BY4" s="3">
        <v>42736</v>
      </c>
      <c r="BZ4" s="3">
        <v>42767</v>
      </c>
      <c r="CA4" s="3">
        <v>42795</v>
      </c>
      <c r="CB4" s="3">
        <v>42826</v>
      </c>
      <c r="CC4" s="3">
        <v>42856</v>
      </c>
      <c r="CD4" s="3">
        <v>42887</v>
      </c>
      <c r="CE4" s="3">
        <v>42917</v>
      </c>
      <c r="CF4" s="3">
        <v>42948</v>
      </c>
      <c r="CG4" s="3">
        <v>42979</v>
      </c>
      <c r="CH4" s="3">
        <v>43009</v>
      </c>
      <c r="CI4" s="3">
        <v>43040</v>
      </c>
      <c r="CJ4" s="3">
        <v>43070</v>
      </c>
      <c r="CK4" s="3">
        <v>43101</v>
      </c>
      <c r="CL4" s="3">
        <v>43132</v>
      </c>
      <c r="CM4" s="3">
        <v>43160</v>
      </c>
      <c r="CN4" s="3">
        <v>43191</v>
      </c>
      <c r="CO4" s="3">
        <v>43221</v>
      </c>
      <c r="CP4" s="3">
        <v>43252</v>
      </c>
      <c r="CQ4" s="3">
        <v>43282</v>
      </c>
      <c r="CR4" s="3">
        <v>43313</v>
      </c>
      <c r="CS4" s="3">
        <v>43344</v>
      </c>
      <c r="CT4" s="3">
        <v>43374</v>
      </c>
      <c r="CU4" s="3">
        <v>43405</v>
      </c>
      <c r="CV4" s="3">
        <v>43435</v>
      </c>
      <c r="CW4" s="3">
        <v>43466</v>
      </c>
      <c r="CX4" s="3">
        <v>43497</v>
      </c>
      <c r="CY4" s="3">
        <v>43525</v>
      </c>
      <c r="CZ4" s="3">
        <v>43556</v>
      </c>
      <c r="DA4" s="3">
        <v>43586</v>
      </c>
      <c r="DB4" s="3">
        <v>43617</v>
      </c>
      <c r="DC4" s="3">
        <v>43647</v>
      </c>
      <c r="DD4" s="3">
        <v>43678</v>
      </c>
      <c r="DE4" s="3">
        <v>43709</v>
      </c>
      <c r="DF4" s="3">
        <v>43739</v>
      </c>
      <c r="DG4" s="3">
        <v>43770</v>
      </c>
      <c r="DH4" s="3">
        <v>43800</v>
      </c>
      <c r="DI4" s="3">
        <v>43831</v>
      </c>
      <c r="DJ4" s="3">
        <v>43862</v>
      </c>
      <c r="DK4" s="3">
        <v>43891</v>
      </c>
      <c r="DL4" s="3">
        <v>43922</v>
      </c>
      <c r="DM4" s="3">
        <v>43952</v>
      </c>
      <c r="DN4" s="3">
        <v>43983</v>
      </c>
      <c r="DO4" s="3">
        <v>44013</v>
      </c>
      <c r="DP4" s="3">
        <v>44044</v>
      </c>
      <c r="DQ4" s="3">
        <v>44075</v>
      </c>
      <c r="DR4" s="3">
        <v>44105</v>
      </c>
      <c r="DS4" s="3">
        <v>44136</v>
      </c>
      <c r="DT4" s="3">
        <v>44166</v>
      </c>
      <c r="DU4" s="3">
        <v>44197</v>
      </c>
      <c r="DV4" s="3">
        <v>44228</v>
      </c>
      <c r="DW4" s="3">
        <v>44256</v>
      </c>
      <c r="DX4" s="3">
        <v>44287</v>
      </c>
      <c r="DY4" s="3">
        <v>44317</v>
      </c>
      <c r="DZ4" s="3">
        <v>44348</v>
      </c>
      <c r="EA4" s="3">
        <v>44378</v>
      </c>
      <c r="EB4" s="3">
        <v>44409</v>
      </c>
      <c r="EC4" s="3">
        <v>44440</v>
      </c>
      <c r="ED4" s="3">
        <v>44470</v>
      </c>
      <c r="EE4" s="3">
        <v>44501</v>
      </c>
      <c r="EF4" s="3">
        <v>44531</v>
      </c>
      <c r="EG4" s="3">
        <v>44562</v>
      </c>
      <c r="EH4" s="3">
        <v>44593</v>
      </c>
      <c r="EI4" s="3">
        <v>44621</v>
      </c>
      <c r="EJ4" s="3">
        <v>44652</v>
      </c>
      <c r="EK4" s="3">
        <v>44682</v>
      </c>
      <c r="EL4" s="3">
        <v>44713</v>
      </c>
      <c r="EM4" s="3">
        <v>44743</v>
      </c>
      <c r="EN4" s="3">
        <v>44774</v>
      </c>
      <c r="EO4" s="3">
        <v>44805</v>
      </c>
      <c r="EP4" s="3">
        <v>44835</v>
      </c>
      <c r="EQ4" s="3">
        <v>44866</v>
      </c>
      <c r="ER4" s="3">
        <v>44896</v>
      </c>
      <c r="ES4" s="3">
        <v>44927</v>
      </c>
      <c r="ET4" s="3">
        <v>44958</v>
      </c>
      <c r="EU4" s="3">
        <v>44986</v>
      </c>
      <c r="EV4" s="3">
        <v>45017</v>
      </c>
      <c r="EW4" s="3">
        <v>45047</v>
      </c>
      <c r="EX4" s="3">
        <v>45078</v>
      </c>
      <c r="EY4" s="3">
        <v>45108</v>
      </c>
      <c r="EZ4" s="3">
        <v>45139</v>
      </c>
      <c r="FA4" s="3">
        <v>45170</v>
      </c>
      <c r="FB4" s="3">
        <v>45200</v>
      </c>
      <c r="FC4" s="3">
        <v>45231</v>
      </c>
      <c r="FD4" s="3">
        <v>45261</v>
      </c>
      <c r="FE4" s="3">
        <v>45292</v>
      </c>
      <c r="FF4" s="3">
        <v>45323</v>
      </c>
      <c r="FG4" s="3">
        <v>45352</v>
      </c>
      <c r="FH4" s="3">
        <v>45383</v>
      </c>
      <c r="FI4" s="3">
        <v>45413</v>
      </c>
      <c r="FJ4" s="3">
        <v>45444</v>
      </c>
      <c r="FK4" s="3">
        <v>45474</v>
      </c>
      <c r="FL4" s="3">
        <v>45505</v>
      </c>
      <c r="FM4" s="3">
        <v>45536</v>
      </c>
      <c r="FN4" s="3">
        <v>45566</v>
      </c>
      <c r="FO4" s="3">
        <v>45597</v>
      </c>
      <c r="FP4" s="3">
        <v>45627</v>
      </c>
      <c r="FQ4" s="3">
        <v>45658</v>
      </c>
      <c r="FR4" s="3">
        <v>45689</v>
      </c>
      <c r="FS4" s="3">
        <v>45717</v>
      </c>
      <c r="FT4" s="3">
        <v>45748</v>
      </c>
      <c r="FU4" s="3">
        <v>45778</v>
      </c>
      <c r="FV4" s="3">
        <v>45809</v>
      </c>
      <c r="FW4" s="3">
        <v>45839</v>
      </c>
      <c r="FX4" s="3">
        <v>45870</v>
      </c>
      <c r="FY4" s="3">
        <v>45901</v>
      </c>
      <c r="FZ4" s="3">
        <v>45931</v>
      </c>
      <c r="GA4" s="3">
        <v>45962</v>
      </c>
      <c r="GB4" s="3">
        <v>45992</v>
      </c>
      <c r="GC4" s="3">
        <v>46023</v>
      </c>
      <c r="GD4" s="3">
        <v>46054</v>
      </c>
      <c r="GE4" s="3">
        <v>46082</v>
      </c>
      <c r="GF4" s="3">
        <v>46113</v>
      </c>
      <c r="GG4" s="3">
        <v>46143</v>
      </c>
      <c r="GH4" s="3">
        <v>46174</v>
      </c>
      <c r="GI4" s="3">
        <v>46204</v>
      </c>
      <c r="GJ4" s="3">
        <v>46235</v>
      </c>
      <c r="GK4" s="3">
        <v>46266</v>
      </c>
    </row>
    <row r="5" spans="1:193" ht="24" thickBot="1">
      <c r="A5" s="4" t="s">
        <v>24</v>
      </c>
      <c r="B5" s="4">
        <f t="shared" ref="B5:BI5" si="0">SUM(B6:B15)</f>
        <v>79285.535093966551</v>
      </c>
      <c r="C5" s="4">
        <f t="shared" si="0"/>
        <v>100944.6608388071</v>
      </c>
      <c r="D5" s="4">
        <f t="shared" si="0"/>
        <v>81578.402233803543</v>
      </c>
      <c r="E5" s="4">
        <f t="shared" si="0"/>
        <v>95349.091685262712</v>
      </c>
      <c r="F5" s="4">
        <f t="shared" si="0"/>
        <v>90914.66627200089</v>
      </c>
      <c r="G5" s="4">
        <f t="shared" si="0"/>
        <v>98504.939394618355</v>
      </c>
      <c r="H5" s="4">
        <f t="shared" si="0"/>
        <v>92662.50730209118</v>
      </c>
      <c r="I5" s="4">
        <f t="shared" si="0"/>
        <v>325159.21226594533</v>
      </c>
      <c r="J5" s="4">
        <f t="shared" si="0"/>
        <v>97419.384449504985</v>
      </c>
      <c r="K5" s="4">
        <f t="shared" si="0"/>
        <v>88438.876023348988</v>
      </c>
      <c r="L5" s="4">
        <f t="shared" si="0"/>
        <v>272839.03920928499</v>
      </c>
      <c r="M5" s="5">
        <f t="shared" si="0"/>
        <v>92661.631977790006</v>
      </c>
      <c r="N5" s="4">
        <f t="shared" si="0"/>
        <v>88823.79773771546</v>
      </c>
      <c r="O5" s="4">
        <f t="shared" si="0"/>
        <v>98403.334871970277</v>
      </c>
      <c r="P5" s="4">
        <f t="shared" si="0"/>
        <v>91520.252496855916</v>
      </c>
      <c r="Q5" s="4">
        <f t="shared" si="0"/>
        <v>99215.490962994183</v>
      </c>
      <c r="R5" s="4">
        <f t="shared" si="0"/>
        <v>113459.75586111835</v>
      </c>
      <c r="S5" s="4">
        <f t="shared" si="0"/>
        <v>110472.15960811355</v>
      </c>
      <c r="T5" s="4">
        <f t="shared" si="0"/>
        <v>105828.01694469045</v>
      </c>
      <c r="U5" s="4">
        <f t="shared" si="0"/>
        <v>277713.70743485022</v>
      </c>
      <c r="V5" s="4">
        <f t="shared" si="0"/>
        <v>152926.82494750808</v>
      </c>
      <c r="W5" s="4">
        <f t="shared" si="0"/>
        <v>100699.18573863832</v>
      </c>
      <c r="X5" s="4">
        <f t="shared" si="0"/>
        <v>207575.14981252674</v>
      </c>
      <c r="Y5" s="5">
        <f t="shared" si="0"/>
        <v>170655.60088044827</v>
      </c>
      <c r="Z5" s="4">
        <f t="shared" si="0"/>
        <v>106728.19977525192</v>
      </c>
      <c r="AA5" s="4">
        <f t="shared" si="0"/>
        <v>122454.25451769045</v>
      </c>
      <c r="AB5" s="4">
        <f t="shared" si="0"/>
        <v>117689.27866574861</v>
      </c>
      <c r="AC5" s="4">
        <f t="shared" si="0"/>
        <v>124094.52927357328</v>
      </c>
      <c r="AD5" s="4">
        <f t="shared" si="0"/>
        <v>115559.71816267508</v>
      </c>
      <c r="AE5" s="4">
        <f t="shared" si="0"/>
        <v>116651.458180519</v>
      </c>
      <c r="AF5" s="4">
        <f t="shared" si="0"/>
        <v>118534.06843054092</v>
      </c>
      <c r="AG5" s="4">
        <f t="shared" si="0"/>
        <v>292149.34331894765</v>
      </c>
      <c r="AH5" s="4">
        <f t="shared" si="0"/>
        <v>165256.21450787634</v>
      </c>
      <c r="AI5" s="4">
        <f t="shared" si="0"/>
        <v>104448.73622557183</v>
      </c>
      <c r="AJ5" s="4">
        <f t="shared" si="0"/>
        <v>181731.72921455096</v>
      </c>
      <c r="AK5" s="5">
        <f t="shared" si="0"/>
        <v>199706.15268437692</v>
      </c>
      <c r="AL5" s="4">
        <f t="shared" si="0"/>
        <v>112324.11935356435</v>
      </c>
      <c r="AM5" s="4">
        <f t="shared" si="0"/>
        <v>118160.23899737481</v>
      </c>
      <c r="AN5" s="4">
        <f t="shared" si="0"/>
        <v>126301.28323182801</v>
      </c>
      <c r="AO5" s="4">
        <f t="shared" si="0"/>
        <v>120655.37803087727</v>
      </c>
      <c r="AP5" s="4">
        <f t="shared" si="0"/>
        <v>115870.32577758381</v>
      </c>
      <c r="AQ5" s="4">
        <f t="shared" si="0"/>
        <v>112692.60930969981</v>
      </c>
      <c r="AR5" s="4">
        <f t="shared" si="0"/>
        <v>111184.413098416</v>
      </c>
      <c r="AS5" s="4">
        <f t="shared" si="0"/>
        <v>252517.15976864018</v>
      </c>
      <c r="AT5" s="4">
        <f t="shared" si="0"/>
        <v>180180.66973870154</v>
      </c>
      <c r="AU5" s="4">
        <f t="shared" si="0"/>
        <v>110005.21336737601</v>
      </c>
      <c r="AV5" s="4">
        <f t="shared" si="0"/>
        <v>175680.70208395002</v>
      </c>
      <c r="AW5" s="5">
        <f t="shared" si="0"/>
        <v>194215.27392519603</v>
      </c>
      <c r="AX5" s="4">
        <f t="shared" si="0"/>
        <v>111837.8817144389</v>
      </c>
      <c r="AY5" s="4">
        <f t="shared" si="0"/>
        <v>119203.02897908428</v>
      </c>
      <c r="AZ5" s="4">
        <f t="shared" si="0"/>
        <v>118497.97546895681</v>
      </c>
      <c r="BA5" s="4">
        <f t="shared" si="0"/>
        <v>126301.76875501865</v>
      </c>
      <c r="BB5" s="4">
        <f t="shared" si="0"/>
        <v>111212.05279467498</v>
      </c>
      <c r="BC5" s="4">
        <f t="shared" si="0"/>
        <v>123393.62746757201</v>
      </c>
      <c r="BD5" s="4">
        <f t="shared" si="0"/>
        <v>117807.96736870072</v>
      </c>
      <c r="BE5" s="4">
        <f t="shared" si="0"/>
        <v>193793.71692426738</v>
      </c>
      <c r="BF5" s="4">
        <f t="shared" si="0"/>
        <v>229124.69906663158</v>
      </c>
      <c r="BG5" s="4">
        <f>SUM(BG6:BG15)</f>
        <v>110332.38028825936</v>
      </c>
      <c r="BH5" s="4">
        <f t="shared" si="0"/>
        <v>180267.01671284056</v>
      </c>
      <c r="BI5" s="5">
        <f t="shared" si="0"/>
        <v>187557.93046538596</v>
      </c>
      <c r="BJ5" s="4">
        <f>SUM(BJ6:BJ15)</f>
        <v>110833.43065178992</v>
      </c>
      <c r="BK5" s="4">
        <f t="shared" ref="BK5:BR5" si="1">SUM(BK6:BK15)</f>
        <v>120416.22882679194</v>
      </c>
      <c r="BL5" s="4">
        <f t="shared" si="1"/>
        <v>126789.522264315</v>
      </c>
      <c r="BM5" s="4">
        <f t="shared" si="1"/>
        <v>128417.03836582463</v>
      </c>
      <c r="BN5" s="4">
        <f t="shared" si="1"/>
        <v>111786.9845464122</v>
      </c>
      <c r="BO5" s="4">
        <f t="shared" si="1"/>
        <v>125211.49448903403</v>
      </c>
      <c r="BP5" s="4">
        <f t="shared" si="1"/>
        <v>124744.39564250164</v>
      </c>
      <c r="BQ5" s="4">
        <f>SUM(BQ6:BQ15)</f>
        <v>216340.37092701916</v>
      </c>
      <c r="BR5" s="4">
        <f t="shared" si="1"/>
        <v>199615.43171332064</v>
      </c>
      <c r="BS5" s="4">
        <f>SUM(BS6:BS15)</f>
        <v>113632.94079934599</v>
      </c>
      <c r="BT5" s="4">
        <f>SUM(BT6:BT15)</f>
        <v>178263.80671131919</v>
      </c>
      <c r="BU5" s="4">
        <f>SUM(BU6:BU15)</f>
        <v>201895.0526834483</v>
      </c>
      <c r="BV5" s="4">
        <f t="shared" ref="BV5:CS5" si="2">SUM(BV6:BV15)</f>
        <v>114089.86018754501</v>
      </c>
      <c r="BW5" s="4">
        <f t="shared" si="2"/>
        <v>123574.553593224</v>
      </c>
      <c r="BX5" s="4">
        <f t="shared" si="2"/>
        <v>129168.67883683601</v>
      </c>
      <c r="BY5" s="4">
        <f t="shared" si="2"/>
        <v>131850.39030317892</v>
      </c>
      <c r="BZ5" s="4">
        <f t="shared" si="2"/>
        <v>116555.27356978699</v>
      </c>
      <c r="CA5" s="4">
        <f t="shared" si="2"/>
        <v>129519.17572917599</v>
      </c>
      <c r="CB5" s="5">
        <f t="shared" si="2"/>
        <v>122401.63299727399</v>
      </c>
      <c r="CC5" s="5">
        <f t="shared" si="2"/>
        <v>217320.14735849993</v>
      </c>
      <c r="CD5" s="5">
        <f t="shared" si="2"/>
        <v>205596.32296292204</v>
      </c>
      <c r="CE5" s="5">
        <f t="shared" si="2"/>
        <v>113420.95016247501</v>
      </c>
      <c r="CF5" s="5">
        <f t="shared" si="2"/>
        <v>186438.807585451</v>
      </c>
      <c r="CG5" s="5">
        <f t="shared" si="2"/>
        <v>203602.70397747101</v>
      </c>
      <c r="CH5" s="4">
        <f t="shared" si="2"/>
        <v>116657.11258884001</v>
      </c>
      <c r="CI5" s="4">
        <f t="shared" si="2"/>
        <v>123910.60479726999</v>
      </c>
      <c r="CJ5" s="4">
        <f t="shared" si="2"/>
        <v>130114.24907647001</v>
      </c>
      <c r="CK5" s="4">
        <f t="shared" si="2"/>
        <v>137788.01815665999</v>
      </c>
      <c r="CL5" s="4">
        <f t="shared" si="2"/>
        <v>127213.94166853001</v>
      </c>
      <c r="CM5" s="4">
        <f t="shared" si="2"/>
        <v>134201.98599122997</v>
      </c>
      <c r="CN5" s="5">
        <f t="shared" si="2"/>
        <v>129551.03531919002</v>
      </c>
      <c r="CO5" s="5">
        <f t="shared" si="2"/>
        <v>233042.73857461999</v>
      </c>
      <c r="CP5" s="5">
        <f t="shared" si="2"/>
        <v>223860.95147237997</v>
      </c>
      <c r="CQ5" s="5">
        <f t="shared" si="2"/>
        <v>137230.19155076001</v>
      </c>
      <c r="CR5" s="5">
        <f t="shared" si="2"/>
        <v>195981.62324522002</v>
      </c>
      <c r="CS5" s="5">
        <f t="shared" si="2"/>
        <v>225903.33290100002</v>
      </c>
      <c r="CT5" s="5">
        <f>SUM(CT6:CT14)</f>
        <v>123566.84888746</v>
      </c>
      <c r="CU5" s="5">
        <f t="shared" ref="CU5:CZ5" si="3">SUM(CU6:CU14)</f>
        <v>151037.37468218003</v>
      </c>
      <c r="CV5" s="5">
        <f t="shared" si="3"/>
        <v>137842.76990705001</v>
      </c>
      <c r="CW5" s="5">
        <f>SUM(CW6:CW14)</f>
        <v>143469.63294718001</v>
      </c>
      <c r="CX5" s="5">
        <f t="shared" si="3"/>
        <v>132714.12522748002</v>
      </c>
      <c r="CY5" s="5">
        <f t="shared" si="3"/>
        <v>134938.87515333996</v>
      </c>
      <c r="CZ5" s="5">
        <f t="shared" si="3"/>
        <v>133116.08811788997</v>
      </c>
      <c r="DA5" s="5">
        <f>SUM(DA6:DA15)</f>
        <v>263039.67363072</v>
      </c>
      <c r="DB5" s="5">
        <f>SUM(DB6:DB15)</f>
        <v>252024.54243528005</v>
      </c>
      <c r="DC5" s="5">
        <f>SUM(DC6:DC15)</f>
        <v>123670.01625659002</v>
      </c>
      <c r="DD5" s="5">
        <f>SUM(DD6:DD15)</f>
        <v>179680.54730224999</v>
      </c>
      <c r="DE5" s="5">
        <f>SUM(DE6:DE15)</f>
        <v>234209.72270330001</v>
      </c>
      <c r="DF5" s="5">
        <f t="shared" ref="DF5:DL5" si="4">SUM(DF6:DF14)</f>
        <v>122014.86442691</v>
      </c>
      <c r="DG5" s="5">
        <f t="shared" si="4"/>
        <v>130414.31236459002</v>
      </c>
      <c r="DH5" s="5">
        <f t="shared" si="4"/>
        <v>140844.61528149003</v>
      </c>
      <c r="DI5" s="5">
        <f t="shared" si="4"/>
        <v>147369.04051413</v>
      </c>
      <c r="DJ5" s="5">
        <f>SUM(DJ6:DJ14)-1</f>
        <v>140179.8506453</v>
      </c>
      <c r="DK5" s="5">
        <f t="shared" si="4"/>
        <v>125250.49407720001</v>
      </c>
      <c r="DL5" s="5">
        <f t="shared" si="4"/>
        <v>91485.073744359965</v>
      </c>
      <c r="DM5" s="5">
        <f t="shared" ref="DM5:FE5" si="5">SUM(DM6:DM15)</f>
        <v>189416.06924430004</v>
      </c>
      <c r="DN5" s="5">
        <f t="shared" si="5"/>
        <v>178341.14849443996</v>
      </c>
      <c r="DO5" s="5">
        <f t="shared" si="5"/>
        <v>112737.83115222999</v>
      </c>
      <c r="DP5" s="5">
        <f t="shared" si="5"/>
        <v>232526.44630543998</v>
      </c>
      <c r="DQ5" s="5">
        <f t="shared" si="5"/>
        <v>223230.82284246001</v>
      </c>
      <c r="DR5" s="5">
        <f t="shared" si="5"/>
        <v>107776.77896086998</v>
      </c>
      <c r="DS5" s="5">
        <f t="shared" si="5"/>
        <v>116562.20097179002</v>
      </c>
      <c r="DT5" s="5">
        <f t="shared" si="5"/>
        <v>129416.33487720002</v>
      </c>
      <c r="DU5" s="5">
        <f t="shared" si="5"/>
        <v>133604.89574104999</v>
      </c>
      <c r="DV5" s="5">
        <f t="shared" si="5"/>
        <v>108044.97606186999</v>
      </c>
      <c r="DW5" s="5">
        <f t="shared" si="5"/>
        <v>141834.83533331001</v>
      </c>
      <c r="DX5" s="5">
        <f t="shared" si="5"/>
        <v>139299.27167769001</v>
      </c>
      <c r="DY5" s="5">
        <f t="shared" si="5"/>
        <v>184982.41719613998</v>
      </c>
      <c r="DZ5" s="5">
        <f t="shared" si="5"/>
        <v>259599.89193774798</v>
      </c>
      <c r="EA5" s="5">
        <f t="shared" si="5"/>
        <v>130641.48484516001</v>
      </c>
      <c r="EB5" s="5">
        <f t="shared" si="5"/>
        <v>167064.52987297802</v>
      </c>
      <c r="EC5" s="5">
        <f t="shared" si="5"/>
        <v>256931.00741054499</v>
      </c>
      <c r="ED5" s="5">
        <f t="shared" si="5"/>
        <v>120624.356394559</v>
      </c>
      <c r="EE5" s="5">
        <f t="shared" si="5"/>
        <v>130628.45101873203</v>
      </c>
      <c r="EF5" s="5">
        <f t="shared" si="5"/>
        <v>160424.21677963802</v>
      </c>
      <c r="EG5" s="5">
        <f t="shared" si="5"/>
        <v>154637.042446293</v>
      </c>
      <c r="EH5" s="5">
        <f t="shared" si="5"/>
        <v>135690.88996882702</v>
      </c>
      <c r="EI5" s="5">
        <f t="shared" si="5"/>
        <v>150696.33420437694</v>
      </c>
      <c r="EJ5" s="5">
        <f t="shared" si="5"/>
        <v>152697.95206341401</v>
      </c>
      <c r="EK5" s="5">
        <f t="shared" si="5"/>
        <v>243664.86587224595</v>
      </c>
      <c r="EL5" s="5">
        <f t="shared" si="5"/>
        <v>280916.79776377906</v>
      </c>
      <c r="EM5" s="5">
        <f t="shared" si="5"/>
        <v>140166.90608626703</v>
      </c>
      <c r="EN5" s="5">
        <f t="shared" si="5"/>
        <v>197030.16581357399</v>
      </c>
      <c r="EO5" s="5">
        <f t="shared" si="5"/>
        <v>299253.46688316209</v>
      </c>
      <c r="EP5" s="5">
        <f t="shared" si="5"/>
        <v>135155.09538528803</v>
      </c>
      <c r="EQ5" s="5">
        <f t="shared" si="5"/>
        <v>140550.28135424497</v>
      </c>
      <c r="ER5" s="5">
        <f t="shared" si="5"/>
        <v>170921.70983519495</v>
      </c>
      <c r="ES5" s="5">
        <f t="shared" si="5"/>
        <v>166765.14849298101</v>
      </c>
      <c r="ET5" s="5">
        <f t="shared" si="5"/>
        <v>140627.81453354101</v>
      </c>
      <c r="EU5" s="5">
        <f t="shared" si="5"/>
        <v>161245.147109888</v>
      </c>
      <c r="EV5" s="5">
        <f t="shared" si="5"/>
        <v>155848.61507571198</v>
      </c>
      <c r="EW5" s="5">
        <f t="shared" si="5"/>
        <v>233566.222539893</v>
      </c>
      <c r="EX5" s="5">
        <f t="shared" si="5"/>
        <v>286873.30827234004</v>
      </c>
      <c r="EY5" s="5">
        <f t="shared" si="5"/>
        <v>139149.10821115904</v>
      </c>
      <c r="EZ5" s="5">
        <f t="shared" si="5"/>
        <v>184592.04754818801</v>
      </c>
      <c r="FA5" s="5">
        <f t="shared" si="5"/>
        <v>296262.50556131295</v>
      </c>
      <c r="FB5" s="5">
        <f t="shared" si="5"/>
        <v>142010.77675656797</v>
      </c>
      <c r="FC5" s="5">
        <f t="shared" si="5"/>
        <v>146521.17326552799</v>
      </c>
      <c r="FD5" s="5">
        <f t="shared" si="5"/>
        <v>168797.24269867499</v>
      </c>
      <c r="FE5" s="5">
        <f t="shared" si="5"/>
        <v>165461.72047486101</v>
      </c>
      <c r="FF5" s="5">
        <f t="shared" ref="FF5:FK5" si="6">SUM(FF6:FF15)</f>
        <v>143326.99873293997</v>
      </c>
      <c r="FG5" s="5">
        <f t="shared" si="6"/>
        <v>163869.69950541598</v>
      </c>
      <c r="FH5" s="5">
        <f t="shared" si="6"/>
        <v>160869.219843842</v>
      </c>
      <c r="FI5" s="5">
        <f t="shared" si="6"/>
        <v>230080.876000324</v>
      </c>
      <c r="FJ5" s="5">
        <f t="shared" si="6"/>
        <v>293185.9040065119</v>
      </c>
      <c r="FK5" s="5">
        <f t="shared" si="6"/>
        <v>149991.67185891597</v>
      </c>
      <c r="FL5" s="5">
        <f t="shared" ref="FL5:FY5" si="7">SUM(FL6:FL15)</f>
        <v>199232.20618046401</v>
      </c>
      <c r="FM5" s="5">
        <f t="shared" si="7"/>
        <v>304848.96141303208</v>
      </c>
      <c r="FN5" s="5">
        <f t="shared" si="7"/>
        <v>146961.19908745002</v>
      </c>
      <c r="FO5" s="5">
        <f t="shared" si="7"/>
        <v>147722.445980833</v>
      </c>
      <c r="FP5" s="5">
        <f t="shared" si="7"/>
        <v>175912.49796955197</v>
      </c>
      <c r="FQ5" s="5">
        <f t="shared" si="7"/>
        <v>175620.51107643393</v>
      </c>
      <c r="FR5" s="5">
        <f t="shared" si="7"/>
        <v>149510.42979965301</v>
      </c>
      <c r="FS5" s="5">
        <f t="shared" si="7"/>
        <v>170529.78558887405</v>
      </c>
      <c r="FT5" s="5">
        <f t="shared" si="7"/>
        <v>172154.50843887401</v>
      </c>
      <c r="FU5" s="5">
        <f t="shared" si="7"/>
        <v>215528.413030447</v>
      </c>
      <c r="FV5" s="5">
        <f t="shared" si="7"/>
        <v>314041.39346031199</v>
      </c>
      <c r="FW5" s="5">
        <f t="shared" si="7"/>
        <v>156652.57081470202</v>
      </c>
      <c r="FX5" s="5">
        <f t="shared" si="7"/>
        <v>193115.69195593498</v>
      </c>
      <c r="FY5" s="5">
        <f t="shared" si="7"/>
        <v>317734.40045719105</v>
      </c>
      <c r="FZ5" s="5">
        <f t="shared" ref="FZ5:GK5" si="8">SUM(FZ6:FZ15)</f>
        <v>149982.50596191801</v>
      </c>
      <c r="GA5" s="5">
        <f t="shared" si="8"/>
        <v>151598.10713906199</v>
      </c>
      <c r="GB5" s="5">
        <f t="shared" si="8"/>
        <v>180354.27108344002</v>
      </c>
      <c r="GC5" s="5">
        <f t="shared" si="8"/>
        <v>0</v>
      </c>
      <c r="GD5" s="5">
        <f t="shared" si="8"/>
        <v>0</v>
      </c>
      <c r="GE5" s="5">
        <f t="shared" si="8"/>
        <v>0</v>
      </c>
      <c r="GF5" s="5">
        <f t="shared" si="8"/>
        <v>0</v>
      </c>
      <c r="GG5" s="5">
        <f t="shared" si="8"/>
        <v>0</v>
      </c>
      <c r="GH5" s="5">
        <f t="shared" si="8"/>
        <v>0</v>
      </c>
      <c r="GI5" s="5">
        <f t="shared" si="8"/>
        <v>0</v>
      </c>
      <c r="GJ5" s="5">
        <f t="shared" si="8"/>
        <v>0</v>
      </c>
      <c r="GK5" s="5">
        <f t="shared" si="8"/>
        <v>0</v>
      </c>
    </row>
    <row r="6" spans="1:193" ht="24" thickBot="1">
      <c r="A6" s="6" t="s">
        <v>99</v>
      </c>
      <c r="B6" s="7">
        <v>16599.519633</v>
      </c>
      <c r="C6" s="7">
        <v>14475.739303549999</v>
      </c>
      <c r="D6" s="7">
        <v>14738.96975531</v>
      </c>
      <c r="E6" s="7">
        <v>25772.540698389992</v>
      </c>
      <c r="F6" s="7">
        <v>20237.119207579999</v>
      </c>
      <c r="G6" s="7">
        <v>31080.952280040001</v>
      </c>
      <c r="H6" s="7">
        <v>20497.697518289999</v>
      </c>
      <c r="I6" s="7">
        <v>20271.652111937801</v>
      </c>
      <c r="J6" s="7">
        <v>18804.516</v>
      </c>
      <c r="K6" s="7">
        <v>18544.376</v>
      </c>
      <c r="L6" s="7">
        <v>16577.182089999998</v>
      </c>
      <c r="M6" s="8">
        <v>18738.358</v>
      </c>
      <c r="N6" s="7">
        <v>18411.169829300004</v>
      </c>
      <c r="O6" s="7">
        <v>15449.989419649997</v>
      </c>
      <c r="P6" s="7">
        <v>18155.268546350002</v>
      </c>
      <c r="Q6" s="7">
        <v>27377.250760499999</v>
      </c>
      <c r="R6" s="7">
        <v>21976.766665834999</v>
      </c>
      <c r="S6" s="7">
        <v>32109.220573989998</v>
      </c>
      <c r="T6" s="7">
        <v>26879.024618330001</v>
      </c>
      <c r="U6" s="7">
        <v>22402.954552850002</v>
      </c>
      <c r="V6" s="7">
        <v>23008.563462610997</v>
      </c>
      <c r="W6" s="7">
        <v>20856.978866085596</v>
      </c>
      <c r="X6" s="7">
        <v>19303.662285500002</v>
      </c>
      <c r="Y6" s="8">
        <v>20272.376337469999</v>
      </c>
      <c r="Z6" s="7">
        <v>21132.695566270002</v>
      </c>
      <c r="AA6" s="7">
        <v>19552.956714309996</v>
      </c>
      <c r="AB6" s="7">
        <v>19112.710371189998</v>
      </c>
      <c r="AC6" s="7">
        <v>33461.052762221007</v>
      </c>
      <c r="AD6" s="7">
        <v>23673.200016430004</v>
      </c>
      <c r="AE6" s="7">
        <v>35874.238844573003</v>
      </c>
      <c r="AF6" s="7">
        <v>30789.267923180003</v>
      </c>
      <c r="AG6" s="7">
        <v>25244.684930075</v>
      </c>
      <c r="AH6" s="7">
        <v>24816.215182843003</v>
      </c>
      <c r="AI6" s="7">
        <v>22655.607996189996</v>
      </c>
      <c r="AJ6" s="7">
        <v>20926.131030099994</v>
      </c>
      <c r="AK6" s="8">
        <v>21794.757189727665</v>
      </c>
      <c r="AL6" s="7">
        <v>22093.959111019005</v>
      </c>
      <c r="AM6" s="7">
        <v>20613.237631150005</v>
      </c>
      <c r="AN6" s="7">
        <v>19216.885007500001</v>
      </c>
      <c r="AO6" s="7">
        <v>27633.605818830001</v>
      </c>
      <c r="AP6" s="7">
        <v>23865.03150868</v>
      </c>
      <c r="AQ6" s="7">
        <v>30194.063760759997</v>
      </c>
      <c r="AR6" s="7">
        <v>26609.72</v>
      </c>
      <c r="AS6" s="7">
        <v>24556.86</v>
      </c>
      <c r="AT6" s="7">
        <v>23623.257708219997</v>
      </c>
      <c r="AU6" s="7">
        <v>21450.489000000001</v>
      </c>
      <c r="AV6" s="7">
        <v>20049.802</v>
      </c>
      <c r="AW6" s="8">
        <v>21038.43</v>
      </c>
      <c r="AX6" s="7">
        <v>21260.483553609993</v>
      </c>
      <c r="AY6" s="7">
        <v>20864.392267490002</v>
      </c>
      <c r="AZ6" s="7">
        <v>19640.97633953</v>
      </c>
      <c r="BA6" s="7">
        <v>34931.338932570005</v>
      </c>
      <c r="BB6" s="7">
        <v>23755.858552949998</v>
      </c>
      <c r="BC6" s="7">
        <v>35620.702247101006</v>
      </c>
      <c r="BD6" s="7">
        <v>29637.362348989998</v>
      </c>
      <c r="BE6" s="7">
        <v>24975.977281396998</v>
      </c>
      <c r="BF6" s="7">
        <v>26028.610643390006</v>
      </c>
      <c r="BG6" s="7">
        <v>22798.246424156001</v>
      </c>
      <c r="BH6" s="7">
        <v>21158.059417498298</v>
      </c>
      <c r="BI6" s="8">
        <v>21819.064999999999</v>
      </c>
      <c r="BJ6" s="7">
        <v>21827.311178530003</v>
      </c>
      <c r="BK6" s="7">
        <v>20145.332943300004</v>
      </c>
      <c r="BL6" s="7">
        <v>23408.982771714007</v>
      </c>
      <c r="BM6" s="7">
        <v>36136.60587395</v>
      </c>
      <c r="BN6" s="7">
        <v>25262.707454750001</v>
      </c>
      <c r="BO6" s="7">
        <v>37537.666701870003</v>
      </c>
      <c r="BP6" s="7">
        <v>31602.579939719999</v>
      </c>
      <c r="BQ6" s="7">
        <v>26998.20681877001</v>
      </c>
      <c r="BR6" s="7">
        <v>27772.818103260004</v>
      </c>
      <c r="BS6" s="7">
        <v>23676.003037149996</v>
      </c>
      <c r="BT6" s="7">
        <v>21812.870401240001</v>
      </c>
      <c r="BU6" s="7">
        <v>22935.101949737003</v>
      </c>
      <c r="BV6" s="7">
        <v>22642.165000000001</v>
      </c>
      <c r="BW6" s="7">
        <v>20972.008000000002</v>
      </c>
      <c r="BX6" s="7">
        <v>21757.81</v>
      </c>
      <c r="BY6" s="7">
        <v>37887.843000000001</v>
      </c>
      <c r="BZ6" s="7">
        <v>26726.746999999999</v>
      </c>
      <c r="CA6" s="7">
        <v>35937.928999999996</v>
      </c>
      <c r="CB6" s="7">
        <v>30130.844000000001</v>
      </c>
      <c r="CC6" s="7">
        <v>26460.071</v>
      </c>
      <c r="CD6" s="7">
        <v>27057.745999999999</v>
      </c>
      <c r="CE6" s="7">
        <v>22909.574000000001</v>
      </c>
      <c r="CF6" s="7">
        <v>20563.842000000001</v>
      </c>
      <c r="CG6" s="8">
        <v>21715.625</v>
      </c>
      <c r="CH6" s="7">
        <v>21875.062966290003</v>
      </c>
      <c r="CI6" s="7">
        <v>19911.584218259999</v>
      </c>
      <c r="CJ6" s="7">
        <v>20364.872762630002</v>
      </c>
      <c r="CK6" s="7">
        <v>36015.561020400004</v>
      </c>
      <c r="CL6" s="7">
        <v>25526.774990149999</v>
      </c>
      <c r="CM6" s="7">
        <v>35988.926873570002</v>
      </c>
      <c r="CN6" s="7">
        <v>32353.695599760002</v>
      </c>
      <c r="CO6" s="7">
        <v>28544.221571309994</v>
      </c>
      <c r="CP6" s="7">
        <v>29578.247150239997</v>
      </c>
      <c r="CQ6" s="7">
        <v>23946.806670810001</v>
      </c>
      <c r="CR6" s="7">
        <v>22338.044741220008</v>
      </c>
      <c r="CS6" s="7">
        <v>22578.222369860003</v>
      </c>
      <c r="CT6" s="7">
        <v>22780.699756759997</v>
      </c>
      <c r="CU6" s="7">
        <v>21547.165277780001</v>
      </c>
      <c r="CV6" s="7">
        <v>21571.381439959998</v>
      </c>
      <c r="CW6" s="7">
        <v>39155.599561659998</v>
      </c>
      <c r="CX6" s="7">
        <v>26798.220463430007</v>
      </c>
      <c r="CY6" s="7">
        <v>36693.557861479989</v>
      </c>
      <c r="CZ6" s="7">
        <v>34597.984032190005</v>
      </c>
      <c r="DA6" s="7">
        <v>29710.159627639998</v>
      </c>
      <c r="DB6" s="7">
        <v>31298.851509849996</v>
      </c>
      <c r="DC6" s="7">
        <v>25720.508019810004</v>
      </c>
      <c r="DD6" s="7">
        <v>23049.404008580001</v>
      </c>
      <c r="DE6" s="8">
        <v>23351.092527310004</v>
      </c>
      <c r="DF6" s="7">
        <v>24085.072841809993</v>
      </c>
      <c r="DG6" s="7">
        <v>22477.661713190006</v>
      </c>
      <c r="DH6" s="7">
        <v>23845.458269569997</v>
      </c>
      <c r="DI6" s="7">
        <v>42976.333765119991</v>
      </c>
      <c r="DJ6" s="7">
        <v>28375.528057090014</v>
      </c>
      <c r="DK6" s="7">
        <v>29868.701577200005</v>
      </c>
      <c r="DL6" s="7">
        <v>24176.169589489997</v>
      </c>
      <c r="DM6" s="7">
        <v>29837.723903120004</v>
      </c>
      <c r="DN6" s="7">
        <v>28288.885536459999</v>
      </c>
      <c r="DO6" s="7">
        <v>26370.127604790003</v>
      </c>
      <c r="DP6" s="7">
        <v>30828.010281790001</v>
      </c>
      <c r="DQ6" s="8">
        <v>25048.151317250002</v>
      </c>
      <c r="DR6" s="7">
        <v>23604.716035419999</v>
      </c>
      <c r="DS6" s="7">
        <v>21089.620070929999</v>
      </c>
      <c r="DT6" s="7">
        <v>21812.808135650008</v>
      </c>
      <c r="DU6" s="7">
        <v>38188.807064559995</v>
      </c>
      <c r="DV6" s="7">
        <v>23297.941950149998</v>
      </c>
      <c r="DW6" s="7">
        <v>34234.905415259993</v>
      </c>
      <c r="DX6" s="7">
        <v>28258.639955049995</v>
      </c>
      <c r="DY6" s="7">
        <v>27003.094875399998</v>
      </c>
      <c r="DZ6" s="7">
        <v>40790.875705179991</v>
      </c>
      <c r="EA6" s="7">
        <v>27547.717400569996</v>
      </c>
      <c r="EB6" s="7">
        <v>25471.660098369997</v>
      </c>
      <c r="EC6" s="7">
        <v>23108.195469280003</v>
      </c>
      <c r="ED6" s="7">
        <v>23097.921072610003</v>
      </c>
      <c r="EE6" s="7">
        <v>21952.493321920003</v>
      </c>
      <c r="EF6" s="7">
        <v>24826.71617810001</v>
      </c>
      <c r="EG6" s="7">
        <v>42688.511607249995</v>
      </c>
      <c r="EH6" s="7">
        <v>30178.182329529998</v>
      </c>
      <c r="EI6" s="7">
        <v>39189.412776069999</v>
      </c>
      <c r="EJ6" s="7">
        <v>38785.26934965</v>
      </c>
      <c r="EK6" s="7">
        <v>33155.867034909999</v>
      </c>
      <c r="EL6" s="7">
        <v>35463.146284220005</v>
      </c>
      <c r="EM6" s="7">
        <v>28084.99274442</v>
      </c>
      <c r="EN6" s="7">
        <v>24829.994440490002</v>
      </c>
      <c r="EO6" s="7">
        <v>25717.001853950002</v>
      </c>
      <c r="EP6" s="7">
        <v>26254.344446620002</v>
      </c>
      <c r="EQ6" s="7">
        <v>23612.491655560003</v>
      </c>
      <c r="ER6" s="7">
        <v>26326.175921130001</v>
      </c>
      <c r="ES6" s="7">
        <v>46328.462623320003</v>
      </c>
      <c r="ET6" s="7">
        <v>32535.853214410006</v>
      </c>
      <c r="EU6" s="7">
        <v>42285.02041492</v>
      </c>
      <c r="EV6" s="7">
        <v>42284.378432559999</v>
      </c>
      <c r="EW6" s="7">
        <v>34078.202710009995</v>
      </c>
      <c r="EX6" s="7">
        <v>40313.201564799994</v>
      </c>
      <c r="EY6" s="7">
        <v>29026.251141790002</v>
      </c>
      <c r="EZ6" s="7">
        <v>26473.259222709999</v>
      </c>
      <c r="FA6" s="7">
        <v>26226.281609910002</v>
      </c>
      <c r="FB6" s="7">
        <v>28380.76409307</v>
      </c>
      <c r="FC6" s="7">
        <v>25378.369884009993</v>
      </c>
      <c r="FD6" s="7">
        <v>26265.445941330003</v>
      </c>
      <c r="FE6" s="7">
        <v>48404.377503380005</v>
      </c>
      <c r="FF6" s="7">
        <v>32763.013903089999</v>
      </c>
      <c r="FG6" s="7">
        <v>45584.332363379996</v>
      </c>
      <c r="FH6" s="7">
        <v>43936.902153419993</v>
      </c>
      <c r="FI6" s="7">
        <v>38199.768603099998</v>
      </c>
      <c r="FJ6" s="7">
        <v>40665.620380139997</v>
      </c>
      <c r="FK6" s="7">
        <v>30872.153167629996</v>
      </c>
      <c r="FL6" s="7">
        <v>27404.952013699993</v>
      </c>
      <c r="FM6" s="7">
        <v>27568.780525520004</v>
      </c>
      <c r="FN6" s="7">
        <v>30212.646522359999</v>
      </c>
      <c r="FO6" s="7">
        <v>25971.263423489996</v>
      </c>
      <c r="FP6" s="7">
        <v>28712.165981060003</v>
      </c>
      <c r="FQ6" s="7">
        <v>49451.940072619989</v>
      </c>
      <c r="FR6" s="7">
        <v>35593.965319080002</v>
      </c>
      <c r="FS6" s="7">
        <v>45932.0238732</v>
      </c>
      <c r="FT6" s="7">
        <v>46829.586942230009</v>
      </c>
      <c r="FU6" s="7">
        <v>38496.641327450008</v>
      </c>
      <c r="FV6" s="7">
        <v>42232.107110320008</v>
      </c>
      <c r="FW6" s="7">
        <v>32584.758407359997</v>
      </c>
      <c r="FX6" s="7">
        <v>28091.308591660003</v>
      </c>
      <c r="FY6" s="7">
        <v>28277.577733319999</v>
      </c>
      <c r="FZ6" s="7">
        <v>30748.322604280002</v>
      </c>
      <c r="GA6" s="7">
        <v>26807.915395719996</v>
      </c>
      <c r="GB6" s="7">
        <v>28887.625</v>
      </c>
      <c r="GC6" s="7"/>
      <c r="GD6" s="7"/>
      <c r="GE6" s="7"/>
      <c r="GF6" s="7"/>
      <c r="GG6" s="7"/>
      <c r="GH6" s="7"/>
      <c r="GI6" s="7"/>
      <c r="GJ6" s="7"/>
      <c r="GK6" s="7"/>
    </row>
    <row r="7" spans="1:193" ht="24" thickBot="1">
      <c r="A7" s="9" t="s">
        <v>100</v>
      </c>
      <c r="B7" s="10">
        <v>17371.470406609998</v>
      </c>
      <c r="C7" s="10">
        <v>37256.080758960008</v>
      </c>
      <c r="D7" s="10">
        <v>16127.414170189999</v>
      </c>
      <c r="E7" s="10">
        <v>18664.161120189998</v>
      </c>
      <c r="F7" s="10">
        <v>17927.213671379999</v>
      </c>
      <c r="G7" s="10">
        <v>15019.714097330001</v>
      </c>
      <c r="H7" s="10">
        <v>17410.610207369999</v>
      </c>
      <c r="I7" s="10">
        <v>180627.81399491499</v>
      </c>
      <c r="J7" s="10">
        <v>23200.214</v>
      </c>
      <c r="K7" s="10">
        <v>19276.366000000002</v>
      </c>
      <c r="L7" s="10">
        <v>191688.05905000001</v>
      </c>
      <c r="M7" s="11">
        <v>19489.383999999998</v>
      </c>
      <c r="N7" s="10">
        <v>19134.516609220002</v>
      </c>
      <c r="O7" s="10">
        <v>33027.314383000004</v>
      </c>
      <c r="P7" s="10">
        <v>16639.008807949998</v>
      </c>
      <c r="Q7" s="10">
        <v>16475.016964200004</v>
      </c>
      <c r="R7" s="10">
        <v>25910.09062581</v>
      </c>
      <c r="S7" s="10">
        <v>17070.678946799999</v>
      </c>
      <c r="T7" s="10">
        <v>17734.215365639997</v>
      </c>
      <c r="U7" s="10">
        <v>121712.04191840002</v>
      </c>
      <c r="V7" s="10">
        <v>66689.266466440007</v>
      </c>
      <c r="W7" s="10">
        <v>18874.174977855993</v>
      </c>
      <c r="X7" s="10">
        <v>114642.89105225098</v>
      </c>
      <c r="Y7" s="11">
        <v>76681.445952330003</v>
      </c>
      <c r="Z7" s="10">
        <v>21835.523952290005</v>
      </c>
      <c r="AA7" s="10">
        <v>35394.98671782</v>
      </c>
      <c r="AB7" s="10">
        <v>33800.323780289997</v>
      </c>
      <c r="AC7" s="10">
        <v>22467.016343329997</v>
      </c>
      <c r="AD7" s="10">
        <v>20505.974704296994</v>
      </c>
      <c r="AE7" s="10">
        <v>18219.642743189997</v>
      </c>
      <c r="AF7" s="10">
        <v>23146.521393909999</v>
      </c>
      <c r="AG7" s="10">
        <v>114242.51147326001</v>
      </c>
      <c r="AH7" s="10">
        <v>78109.010570450002</v>
      </c>
      <c r="AI7" s="10">
        <v>20989.342800570004</v>
      </c>
      <c r="AJ7" s="10">
        <v>88631.336960079992</v>
      </c>
      <c r="AK7" s="11">
        <v>115156.5266073854</v>
      </c>
      <c r="AL7" s="10">
        <v>23684.622663438997</v>
      </c>
      <c r="AM7" s="10">
        <v>33865.117246979993</v>
      </c>
      <c r="AN7" s="10">
        <v>39155.495564229997</v>
      </c>
      <c r="AO7" s="10">
        <v>23264.72296689</v>
      </c>
      <c r="AP7" s="10">
        <v>21856.248113189999</v>
      </c>
      <c r="AQ7" s="10">
        <v>19598.681782540003</v>
      </c>
      <c r="AR7" s="10">
        <v>19551.216</v>
      </c>
      <c r="AS7" s="10">
        <v>99442.331999999995</v>
      </c>
      <c r="AT7" s="10">
        <v>78322.42</v>
      </c>
      <c r="AU7" s="10">
        <v>21952.959999999999</v>
      </c>
      <c r="AV7" s="10">
        <v>82924.486000000004</v>
      </c>
      <c r="AW7" s="11">
        <v>106499.754</v>
      </c>
      <c r="AX7" s="10">
        <v>23367.544602729999</v>
      </c>
      <c r="AY7" s="10">
        <v>34179.774145340001</v>
      </c>
      <c r="AZ7" s="10">
        <v>32464.248141470009</v>
      </c>
      <c r="BA7" s="10">
        <v>22945.035827270003</v>
      </c>
      <c r="BB7" s="10">
        <v>21418.822252359998</v>
      </c>
      <c r="BC7" s="10">
        <v>20888.401733940005</v>
      </c>
      <c r="BD7" s="10">
        <v>21803.564267199996</v>
      </c>
      <c r="BE7" s="10">
        <v>76051.64116905001</v>
      </c>
      <c r="BF7" s="10">
        <v>96930.735617640006</v>
      </c>
      <c r="BG7" s="10">
        <v>23928.049496419997</v>
      </c>
      <c r="BH7" s="10">
        <v>91686.412786913308</v>
      </c>
      <c r="BI7" s="11">
        <v>100485.91499999999</v>
      </c>
      <c r="BJ7" s="10">
        <v>25409.274223400003</v>
      </c>
      <c r="BK7" s="10">
        <v>34057.830660510008</v>
      </c>
      <c r="BL7" s="10">
        <v>32681.079758619999</v>
      </c>
      <c r="BM7" s="10">
        <v>24702.249141949997</v>
      </c>
      <c r="BN7" s="10">
        <v>21617.367572815005</v>
      </c>
      <c r="BO7" s="10">
        <v>21567.444800279998</v>
      </c>
      <c r="BP7" s="10">
        <v>23167.18685848</v>
      </c>
      <c r="BQ7" s="10">
        <v>89185.325850469992</v>
      </c>
      <c r="BR7" s="10">
        <v>102713.67609726</v>
      </c>
      <c r="BS7" s="10">
        <v>27014.394072460003</v>
      </c>
      <c r="BT7" s="10">
        <v>91090.848768759999</v>
      </c>
      <c r="BU7" s="10">
        <v>111721.87942806001</v>
      </c>
      <c r="BV7" s="10">
        <v>27278.269</v>
      </c>
      <c r="BW7" s="10">
        <v>35300.822</v>
      </c>
      <c r="BX7" s="10">
        <v>38679.07</v>
      </c>
      <c r="BY7" s="10">
        <v>24377.169000000002</v>
      </c>
      <c r="BZ7" s="10">
        <v>25054.174999999999</v>
      </c>
      <c r="CA7" s="10">
        <v>24200.195</v>
      </c>
      <c r="CB7" s="10">
        <v>25906.987000000001</v>
      </c>
      <c r="CC7" s="10">
        <v>89537.923999999999</v>
      </c>
      <c r="CD7" s="10">
        <v>108964.61199999999</v>
      </c>
      <c r="CE7" s="10">
        <v>25565.641</v>
      </c>
      <c r="CF7" s="10">
        <v>89915.71</v>
      </c>
      <c r="CG7" s="11">
        <v>111933.053</v>
      </c>
      <c r="CH7" s="10">
        <v>25343.742322030001</v>
      </c>
      <c r="CI7" s="10">
        <v>34842.846723269999</v>
      </c>
      <c r="CJ7" s="10">
        <v>37037.643833470007</v>
      </c>
      <c r="CK7" s="10">
        <v>26448.049402589997</v>
      </c>
      <c r="CL7" s="10">
        <v>24902.395614590005</v>
      </c>
      <c r="CM7" s="10">
        <v>28794.631582829999</v>
      </c>
      <c r="CN7" s="10">
        <v>25054.216439430002</v>
      </c>
      <c r="CO7" s="10">
        <v>89382.081500759989</v>
      </c>
      <c r="CP7" s="10">
        <v>118450.41943364998</v>
      </c>
      <c r="CQ7" s="10">
        <v>27540.807426020005</v>
      </c>
      <c r="CR7" s="10">
        <v>94065.170588780005</v>
      </c>
      <c r="CS7" s="10">
        <v>131663.72871518001</v>
      </c>
      <c r="CT7" s="10">
        <v>24916.122283420002</v>
      </c>
      <c r="CU7" s="10">
        <v>37548.096589429995</v>
      </c>
      <c r="CV7" s="10">
        <v>41968.913748350002</v>
      </c>
      <c r="CW7" s="10">
        <v>26378.761923820006</v>
      </c>
      <c r="CX7" s="10">
        <v>28878.597259059999</v>
      </c>
      <c r="CY7" s="10">
        <v>26476.088188849997</v>
      </c>
      <c r="CZ7" s="10">
        <v>25020.801803259994</v>
      </c>
      <c r="DA7" s="10">
        <v>85046.517846420014</v>
      </c>
      <c r="DB7" s="10">
        <v>149370.31497489003</v>
      </c>
      <c r="DC7" s="10">
        <v>27033.019224540007</v>
      </c>
      <c r="DD7" s="10">
        <v>81484.925159129984</v>
      </c>
      <c r="DE7" s="11">
        <v>140532.27150563998</v>
      </c>
      <c r="DF7" s="10">
        <v>26077.319199140002</v>
      </c>
      <c r="DG7" s="10">
        <v>35123.567274749999</v>
      </c>
      <c r="DH7" s="10">
        <v>42004.557255560001</v>
      </c>
      <c r="DI7" s="10">
        <v>27666.465327470003</v>
      </c>
      <c r="DJ7" s="10">
        <v>31975.042384599998</v>
      </c>
      <c r="DK7" s="10">
        <v>26487.634958999999</v>
      </c>
      <c r="DL7" s="10">
        <v>18297.991302599992</v>
      </c>
      <c r="DM7" s="10">
        <v>38722.826729540007</v>
      </c>
      <c r="DN7" s="10">
        <v>76597.068054979987</v>
      </c>
      <c r="DO7" s="10">
        <v>23884.387214589995</v>
      </c>
      <c r="DP7" s="10">
        <v>131761.22066604</v>
      </c>
      <c r="DQ7" s="11">
        <v>129607.28589044001</v>
      </c>
      <c r="DR7" s="10">
        <v>19478.964769759998</v>
      </c>
      <c r="DS7" s="10">
        <v>28505.147010330002</v>
      </c>
      <c r="DT7" s="10">
        <v>36345.871626959997</v>
      </c>
      <c r="DU7" s="10">
        <v>24993.785988580006</v>
      </c>
      <c r="DV7" s="10">
        <v>19817.175268059997</v>
      </c>
      <c r="DW7" s="10">
        <v>28670.000335929999</v>
      </c>
      <c r="DX7" s="10">
        <v>29640.006801489999</v>
      </c>
      <c r="DY7" s="10">
        <v>49929.34019006</v>
      </c>
      <c r="DZ7" s="10">
        <v>142236.35685591001</v>
      </c>
      <c r="EA7" s="10">
        <v>27248.063682209999</v>
      </c>
      <c r="EB7" s="10">
        <v>60363.696700760018</v>
      </c>
      <c r="EC7" s="10">
        <v>158153.77775607994</v>
      </c>
      <c r="ED7" s="10">
        <v>24565.791786129994</v>
      </c>
      <c r="EE7" s="10">
        <v>30290.022589250006</v>
      </c>
      <c r="EF7" s="10">
        <v>45790.253282099999</v>
      </c>
      <c r="EG7" s="10">
        <v>27576.408785199994</v>
      </c>
      <c r="EH7" s="10">
        <v>23429.162593569999</v>
      </c>
      <c r="EI7" s="10">
        <v>27540.607379860001</v>
      </c>
      <c r="EJ7" s="10">
        <v>26715.946485730008</v>
      </c>
      <c r="EK7" s="10">
        <v>76955.886276419988</v>
      </c>
      <c r="EL7" s="10">
        <v>155329.48667683001</v>
      </c>
      <c r="EM7" s="10">
        <v>29243.860038840001</v>
      </c>
      <c r="EN7" s="10">
        <v>75172.972866499986</v>
      </c>
      <c r="EO7" s="10">
        <v>185721.22989541001</v>
      </c>
      <c r="EP7" s="10">
        <v>28300.912628120001</v>
      </c>
      <c r="EQ7" s="10">
        <v>34249.765568260002</v>
      </c>
      <c r="ER7" s="10">
        <v>57456.811613549995</v>
      </c>
      <c r="ES7" s="10">
        <v>31252.02807597</v>
      </c>
      <c r="ET7" s="10">
        <v>27049.175126639999</v>
      </c>
      <c r="EU7" s="10">
        <v>32790.72114904</v>
      </c>
      <c r="EV7" s="10">
        <v>30994.137978080002</v>
      </c>
      <c r="EW7" s="10">
        <v>74688.103129680007</v>
      </c>
      <c r="EX7" s="10">
        <v>161362.01087191002</v>
      </c>
      <c r="EY7" s="10">
        <v>31257.097786159997</v>
      </c>
      <c r="EZ7" s="10">
        <v>72322.937286679997</v>
      </c>
      <c r="FA7" s="10">
        <v>185596.08968165994</v>
      </c>
      <c r="FB7" s="10">
        <v>28304.092753269997</v>
      </c>
      <c r="FC7" s="10">
        <v>35440.18180695</v>
      </c>
      <c r="FD7" s="10">
        <v>59038.141845800004</v>
      </c>
      <c r="FE7" s="10">
        <v>30362.496389959997</v>
      </c>
      <c r="FF7" s="10">
        <v>26247.850269550003</v>
      </c>
      <c r="FG7" s="10">
        <v>32082.038014349997</v>
      </c>
      <c r="FH7" s="10">
        <v>30191.814827550006</v>
      </c>
      <c r="FI7" s="10">
        <v>77423.612717949989</v>
      </c>
      <c r="FJ7" s="10">
        <v>167483.62163151999</v>
      </c>
      <c r="FK7" s="10">
        <v>30230.226079830001</v>
      </c>
      <c r="FL7" s="10">
        <v>73902.732723399997</v>
      </c>
      <c r="FM7" s="10">
        <v>192679.06475700004</v>
      </c>
      <c r="FN7" s="10">
        <v>29958.645239490004</v>
      </c>
      <c r="FO7" s="10">
        <v>33465.231845429997</v>
      </c>
      <c r="FP7" s="10">
        <v>57165.930492220017</v>
      </c>
      <c r="FQ7" s="10">
        <v>30203.35348157</v>
      </c>
      <c r="FR7" s="10">
        <v>27757.908521249996</v>
      </c>
      <c r="FS7" s="10">
        <v>38007.307582309993</v>
      </c>
      <c r="FT7" s="10">
        <v>32526.768497729998</v>
      </c>
      <c r="FU7" s="10">
        <v>68157.380347270009</v>
      </c>
      <c r="FV7" s="10">
        <v>185099.24275234001</v>
      </c>
      <c r="FW7" s="10">
        <v>33276.992972610002</v>
      </c>
      <c r="FX7" s="10">
        <v>66610.319186079985</v>
      </c>
      <c r="FY7" s="10">
        <v>195020.09191925998</v>
      </c>
      <c r="FZ7" s="10">
        <v>31134.449141969995</v>
      </c>
      <c r="GA7" s="10">
        <v>35166.939858029997</v>
      </c>
      <c r="GB7" s="10">
        <v>56492.58</v>
      </c>
      <c r="GC7" s="10"/>
      <c r="GD7" s="10"/>
      <c r="GE7" s="10"/>
      <c r="GF7" s="10"/>
      <c r="GG7" s="10"/>
      <c r="GH7" s="10"/>
      <c r="GI7" s="10"/>
      <c r="GJ7" s="10"/>
      <c r="GK7" s="10"/>
    </row>
    <row r="8" spans="1:193" ht="24" thickBot="1">
      <c r="A8" s="6" t="s">
        <v>101</v>
      </c>
      <c r="B8" s="7">
        <v>166.76332718</v>
      </c>
      <c r="C8" s="7">
        <v>780.53405882000004</v>
      </c>
      <c r="D8" s="7">
        <v>23.340299779999999</v>
      </c>
      <c r="E8" s="7">
        <v>7.6512881799999999</v>
      </c>
      <c r="F8" s="7">
        <v>5520.0525801800004</v>
      </c>
      <c r="G8" s="7">
        <v>57.944000000000003</v>
      </c>
      <c r="H8" s="7">
        <v>632.37915396000005</v>
      </c>
      <c r="I8" s="7">
        <v>65308.57604883</v>
      </c>
      <c r="J8" s="7">
        <v>242.035</v>
      </c>
      <c r="K8" s="7">
        <v>16.149999999999999</v>
      </c>
      <c r="L8" s="7">
        <v>8669.6977000000006</v>
      </c>
      <c r="M8" s="8">
        <v>19.225999999999999</v>
      </c>
      <c r="N8" s="7">
        <v>17.489828710000001</v>
      </c>
      <c r="O8" s="7">
        <v>640.25563094999995</v>
      </c>
      <c r="P8" s="7">
        <v>54.285278290000001</v>
      </c>
      <c r="Q8" s="7">
        <v>14.417156930000001</v>
      </c>
      <c r="R8" s="7">
        <v>7648.1668071399999</v>
      </c>
      <c r="S8" s="7">
        <v>935.08539128999996</v>
      </c>
      <c r="T8" s="7">
        <v>663.71049156000004</v>
      </c>
      <c r="U8" s="7">
        <v>72530.239782970006</v>
      </c>
      <c r="V8" s="7">
        <v>747.84902577000003</v>
      </c>
      <c r="W8" s="7">
        <v>0.29164716000000002</v>
      </c>
      <c r="X8" s="7">
        <v>10833.130198360001</v>
      </c>
      <c r="Y8" s="8">
        <v>11.83198376</v>
      </c>
      <c r="Z8" s="7">
        <v>0.69370156999999999</v>
      </c>
      <c r="AA8" s="7">
        <v>599.72980110000003</v>
      </c>
      <c r="AB8" s="7">
        <v>1537.56309332</v>
      </c>
      <c r="AC8" s="7">
        <v>1435.0900814199999</v>
      </c>
      <c r="AD8" s="7">
        <v>9676.4260344300001</v>
      </c>
      <c r="AE8" s="7">
        <v>9.3818827099999993</v>
      </c>
      <c r="AF8" s="7">
        <v>228.49667957</v>
      </c>
      <c r="AG8" s="7">
        <v>90969.889521689998</v>
      </c>
      <c r="AH8" s="7">
        <v>7.6702679999999995E-2</v>
      </c>
      <c r="AI8" s="7">
        <v>0.57141620000000004</v>
      </c>
      <c r="AJ8" s="7">
        <v>7059.4685317100002</v>
      </c>
      <c r="AK8" s="8">
        <v>1773.89106401</v>
      </c>
      <c r="AL8" s="7">
        <v>7.3802339999999994E-2</v>
      </c>
      <c r="AM8" s="7">
        <v>1154.41659684</v>
      </c>
      <c r="AN8" s="7">
        <v>1950.2920029500001</v>
      </c>
      <c r="AO8" s="7">
        <v>4.9100909999999998E-2</v>
      </c>
      <c r="AP8" s="7">
        <v>8850.3978575599995</v>
      </c>
      <c r="AQ8" s="7">
        <v>0.13798179999999999</v>
      </c>
      <c r="AR8" s="7">
        <v>7.2876899999999994E-2</v>
      </c>
      <c r="AS8" s="7">
        <v>64477.775565470001</v>
      </c>
      <c r="AT8" s="7">
        <v>15419.87356618</v>
      </c>
      <c r="AU8" s="7">
        <v>1574.33016443</v>
      </c>
      <c r="AV8" s="7">
        <v>7088.0125940800008</v>
      </c>
      <c r="AW8" s="8">
        <v>1649.4780000000001</v>
      </c>
      <c r="AX8" s="7">
        <v>16.184284229999999</v>
      </c>
      <c r="AY8" s="7">
        <v>668.66737962000002</v>
      </c>
      <c r="AZ8" s="7">
        <v>561.93899320000003</v>
      </c>
      <c r="BA8" s="7">
        <v>12.50959793</v>
      </c>
      <c r="BB8" s="7">
        <v>6465.3038472400003</v>
      </c>
      <c r="BC8" s="7">
        <v>0.15832225999999999</v>
      </c>
      <c r="BD8" s="7">
        <v>8.4654471699999991</v>
      </c>
      <c r="BE8" s="7">
        <v>31206.036711950001</v>
      </c>
      <c r="BF8" s="7">
        <v>40605.664126039999</v>
      </c>
      <c r="BG8" s="7">
        <v>4.43974052</v>
      </c>
      <c r="BH8" s="7">
        <v>3972.2255335499999</v>
      </c>
      <c r="BI8" s="8">
        <v>0.154</v>
      </c>
      <c r="BJ8" s="7">
        <v>0.28593566999999998</v>
      </c>
      <c r="BK8" s="7">
        <v>873.34444458999997</v>
      </c>
      <c r="BL8" s="7">
        <v>29.911903850000002</v>
      </c>
      <c r="BM8" s="7">
        <v>4.9084620000000002E-2</v>
      </c>
      <c r="BN8" s="7">
        <v>4232.86190016</v>
      </c>
      <c r="BO8" s="7">
        <v>0.16169939</v>
      </c>
      <c r="BP8" s="7">
        <v>2.5620162099999999</v>
      </c>
      <c r="BQ8" s="7">
        <v>38760.091520069996</v>
      </c>
      <c r="BR8" s="7">
        <v>0.18643467999999999</v>
      </c>
      <c r="BS8" s="7">
        <v>15.18829309</v>
      </c>
      <c r="BT8" s="7">
        <v>2382.6979328900002</v>
      </c>
      <c r="BU8" s="7">
        <v>0.15193105000000001</v>
      </c>
      <c r="BV8" s="7">
        <v>3.38478908</v>
      </c>
      <c r="BW8" s="7">
        <v>823.11305746999994</v>
      </c>
      <c r="BX8" s="7">
        <v>1.05917773</v>
      </c>
      <c r="BY8" s="7">
        <v>6.7883756699999998</v>
      </c>
      <c r="BZ8" s="7">
        <v>1056.46380935</v>
      </c>
      <c r="CA8" s="7">
        <v>3.0138084200000002</v>
      </c>
      <c r="CB8" s="7">
        <v>0.55930729000000001</v>
      </c>
      <c r="CC8" s="7">
        <v>33812.272376209999</v>
      </c>
      <c r="CD8" s="7">
        <v>7.15712218</v>
      </c>
      <c r="CE8" s="7">
        <v>121.98136506</v>
      </c>
      <c r="CF8" s="7">
        <v>3261.2037999999998</v>
      </c>
      <c r="CG8" s="8">
        <v>291.76299999999998</v>
      </c>
      <c r="CH8" s="7">
        <v>3.7211548300000001</v>
      </c>
      <c r="CI8" s="7">
        <v>387.41184684000001</v>
      </c>
      <c r="CJ8" s="7">
        <v>0.70356887000000001</v>
      </c>
      <c r="CK8" s="7">
        <v>6.477774E-2</v>
      </c>
      <c r="CL8" s="7">
        <v>7651.2314789600005</v>
      </c>
      <c r="CM8" s="7">
        <v>3.5405792200000001</v>
      </c>
      <c r="CN8" s="7">
        <v>7.1956580000000006E-2</v>
      </c>
      <c r="CO8" s="7">
        <v>43369.444141090004</v>
      </c>
      <c r="CP8" s="7">
        <v>0</v>
      </c>
      <c r="CQ8" s="7">
        <v>8388.4702580100002</v>
      </c>
      <c r="CR8" s="7">
        <v>3777.6508053800003</v>
      </c>
      <c r="CS8" s="7">
        <v>96.419892719999993</v>
      </c>
      <c r="CT8" s="7">
        <v>67.477141230000001</v>
      </c>
      <c r="CU8" s="7">
        <v>15973.175569859999</v>
      </c>
      <c r="CV8" s="7">
        <v>71.878301469999997</v>
      </c>
      <c r="CW8" s="7">
        <v>7.8667600000000004E-2</v>
      </c>
      <c r="CX8" s="7">
        <v>7582.0079057599996</v>
      </c>
      <c r="CY8" s="7">
        <v>0</v>
      </c>
      <c r="CZ8" s="7">
        <v>7.3412720000000001E-2</v>
      </c>
      <c r="DA8" s="7">
        <v>72683.029907169999</v>
      </c>
      <c r="DB8" s="7">
        <v>0</v>
      </c>
      <c r="DC8" s="7">
        <v>7.0857839999999991E-2</v>
      </c>
      <c r="DD8" s="7">
        <v>3178.2569245500003</v>
      </c>
      <c r="DE8" s="8">
        <v>130.71171365999999</v>
      </c>
      <c r="DF8" s="7">
        <v>7.2100029999999996E-2</v>
      </c>
      <c r="DG8" s="7">
        <v>705.58761082000001</v>
      </c>
      <c r="DH8" s="7">
        <v>184.58965437999998</v>
      </c>
      <c r="DI8" s="7">
        <v>7.0296070000000002E-2</v>
      </c>
      <c r="DJ8" s="7">
        <v>7936.8262249999998</v>
      </c>
      <c r="DK8" s="7">
        <v>0</v>
      </c>
      <c r="DL8" s="7">
        <v>6.1404420000000001E-2</v>
      </c>
      <c r="DM8" s="7">
        <v>60456.260194270006</v>
      </c>
      <c r="DN8" s="7">
        <v>0</v>
      </c>
      <c r="DO8" s="7">
        <v>1.34549E-3</v>
      </c>
      <c r="DP8" s="7">
        <v>1955.9891761200001</v>
      </c>
      <c r="DQ8" s="8">
        <v>3.7416029999999996E-2</v>
      </c>
      <c r="DR8" s="7">
        <v>42.243171719999999</v>
      </c>
      <c r="DS8" s="7">
        <v>431.91831018000005</v>
      </c>
      <c r="DT8" s="7">
        <v>159.10041122999999</v>
      </c>
      <c r="DU8" s="7">
        <v>0</v>
      </c>
      <c r="DV8" s="7">
        <v>5860.9219962099996</v>
      </c>
      <c r="DW8" s="7">
        <v>0</v>
      </c>
      <c r="DX8" s="7">
        <v>0</v>
      </c>
      <c r="DY8" s="7">
        <v>38953.027502479999</v>
      </c>
      <c r="DZ8" s="7">
        <v>0</v>
      </c>
      <c r="EA8" s="7">
        <v>2.6259310000000001E-2</v>
      </c>
      <c r="EB8" s="7">
        <v>4923.2971574100002</v>
      </c>
      <c r="EC8" s="7">
        <v>75.246102459999989</v>
      </c>
      <c r="ED8" s="7">
        <v>9.8876690000000003E-2</v>
      </c>
      <c r="EE8" s="7">
        <v>4.823E-3</v>
      </c>
      <c r="EF8" s="7">
        <v>140.11359672999998</v>
      </c>
      <c r="EG8" s="7">
        <v>6.8525910000000009E-2</v>
      </c>
      <c r="EH8" s="7">
        <v>3705.63993329</v>
      </c>
      <c r="EI8" s="7">
        <v>0</v>
      </c>
      <c r="EJ8" s="7">
        <v>3.1724700000000002E-2</v>
      </c>
      <c r="EK8" s="7">
        <v>51501.327941929994</v>
      </c>
      <c r="EL8" s="7">
        <v>0</v>
      </c>
      <c r="EM8" s="7">
        <v>6.7311699999999999E-3</v>
      </c>
      <c r="EN8" s="7">
        <v>7510.3461013400001</v>
      </c>
      <c r="EO8" s="7">
        <v>0</v>
      </c>
      <c r="EP8" s="7">
        <v>7.4090900000000001E-3</v>
      </c>
      <c r="EQ8" s="7">
        <v>0</v>
      </c>
      <c r="ER8" s="7">
        <v>388.59861735000004</v>
      </c>
      <c r="ES8" s="7">
        <v>3.12707E-3</v>
      </c>
      <c r="ET8" s="7">
        <v>395.93757017000001</v>
      </c>
      <c r="EU8" s="7">
        <v>0</v>
      </c>
      <c r="EV8" s="7">
        <v>0</v>
      </c>
      <c r="EW8" s="7">
        <v>43758.970012220001</v>
      </c>
      <c r="EX8" s="7">
        <v>0</v>
      </c>
      <c r="EY8" s="7">
        <v>10.371068150000001</v>
      </c>
      <c r="EZ8" s="7">
        <v>4238.3774384599992</v>
      </c>
      <c r="FA8" s="7">
        <v>0</v>
      </c>
      <c r="FB8" s="7">
        <v>0</v>
      </c>
      <c r="FC8" s="7">
        <v>30.186020320000001</v>
      </c>
      <c r="FD8" s="7">
        <v>532.90964469000005</v>
      </c>
      <c r="FE8" s="7">
        <v>0</v>
      </c>
      <c r="FF8" s="7">
        <v>244.52224275</v>
      </c>
      <c r="FG8" s="7">
        <v>0</v>
      </c>
      <c r="FH8" s="7">
        <v>0</v>
      </c>
      <c r="FI8" s="7">
        <v>24513.281720810006</v>
      </c>
      <c r="FJ8" s="7">
        <v>0</v>
      </c>
      <c r="FK8" s="7">
        <v>0</v>
      </c>
      <c r="FL8" s="7">
        <v>8512.2360745799997</v>
      </c>
      <c r="FM8" s="7">
        <v>0</v>
      </c>
      <c r="FN8" s="7">
        <v>98.832950580000002</v>
      </c>
      <c r="FO8" s="7">
        <v>7.2061880000000009E-2</v>
      </c>
      <c r="FP8" s="7">
        <v>482.67726842000002</v>
      </c>
      <c r="FQ8" s="7">
        <v>222.83874716</v>
      </c>
      <c r="FR8" s="7">
        <v>358.63569136000001</v>
      </c>
      <c r="FS8" s="7">
        <v>336.65367291000001</v>
      </c>
      <c r="FT8" s="7">
        <v>100.25730414</v>
      </c>
      <c r="FU8" s="7">
        <v>21444.991305759999</v>
      </c>
      <c r="FV8" s="7">
        <v>16.63486906</v>
      </c>
      <c r="FW8" s="7">
        <v>16.602291609999998</v>
      </c>
      <c r="FX8" s="7">
        <v>4307.23963559</v>
      </c>
      <c r="FY8" s="7">
        <v>28.594379329999999</v>
      </c>
      <c r="FZ8" s="7">
        <v>11.733888650000001</v>
      </c>
      <c r="GA8" s="7">
        <v>63.834570079999999</v>
      </c>
      <c r="GB8" s="7">
        <v>367.30908344000005</v>
      </c>
      <c r="GC8" s="7"/>
      <c r="GD8" s="7"/>
      <c r="GE8" s="7"/>
      <c r="GF8" s="7"/>
      <c r="GG8" s="7"/>
      <c r="GH8" s="7"/>
      <c r="GI8" s="7"/>
      <c r="GJ8" s="7"/>
      <c r="GK8" s="7"/>
    </row>
    <row r="9" spans="1:193" ht="24" hidden="1" thickBot="1">
      <c r="A9" s="12" t="s">
        <v>102</v>
      </c>
      <c r="B9" s="13">
        <v>0</v>
      </c>
      <c r="C9" s="13">
        <v>0</v>
      </c>
      <c r="D9" s="13">
        <v>0</v>
      </c>
      <c r="E9" s="13">
        <v>0</v>
      </c>
      <c r="F9" s="13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13">
        <v>0</v>
      </c>
      <c r="M9" s="14">
        <v>0</v>
      </c>
      <c r="N9" s="13">
        <v>0</v>
      </c>
      <c r="O9" s="13">
        <v>0</v>
      </c>
      <c r="P9" s="13">
        <v>0</v>
      </c>
      <c r="Q9" s="13">
        <v>0</v>
      </c>
      <c r="R9" s="13">
        <v>0</v>
      </c>
      <c r="S9" s="13">
        <v>0</v>
      </c>
      <c r="T9" s="13">
        <v>0</v>
      </c>
      <c r="U9" s="13">
        <v>0</v>
      </c>
      <c r="V9" s="13">
        <v>0</v>
      </c>
      <c r="W9" s="13">
        <v>0</v>
      </c>
      <c r="X9" s="13">
        <v>0</v>
      </c>
      <c r="Y9" s="14">
        <v>0</v>
      </c>
      <c r="Z9" s="13">
        <v>0</v>
      </c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4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4"/>
      <c r="AX9" s="13"/>
      <c r="AY9" s="13"/>
      <c r="AZ9" s="13"/>
      <c r="BA9" s="13"/>
      <c r="BB9" s="13"/>
      <c r="BC9" s="13"/>
      <c r="BD9" s="13"/>
      <c r="BE9" s="13"/>
      <c r="BF9" s="13"/>
      <c r="BG9" s="13"/>
      <c r="BH9" s="13"/>
      <c r="BI9" s="14"/>
      <c r="BJ9" s="13"/>
      <c r="BK9" s="13"/>
      <c r="BL9" s="13"/>
      <c r="BM9" s="13"/>
      <c r="BN9" s="13"/>
      <c r="BO9" s="13"/>
      <c r="BP9" s="13"/>
      <c r="BQ9" s="13"/>
      <c r="BR9" s="13"/>
      <c r="BS9" s="13"/>
      <c r="BT9" s="13"/>
      <c r="BU9" s="13"/>
      <c r="BV9" s="13"/>
      <c r="BW9" s="13"/>
      <c r="BX9" s="13"/>
      <c r="BY9" s="13"/>
      <c r="BZ9" s="13"/>
      <c r="CA9" s="13"/>
      <c r="CB9" s="13"/>
      <c r="CC9" s="13"/>
      <c r="CD9" s="13"/>
      <c r="CE9" s="13"/>
      <c r="CF9" s="13"/>
      <c r="CG9" s="14"/>
      <c r="CH9" s="13"/>
      <c r="CI9" s="13"/>
      <c r="CJ9" s="13"/>
      <c r="CK9" s="13"/>
      <c r="CL9" s="13"/>
      <c r="CM9" s="13"/>
      <c r="CN9" s="13"/>
      <c r="CO9" s="13"/>
      <c r="CP9" s="13"/>
      <c r="CQ9" s="13"/>
      <c r="CR9" s="13"/>
      <c r="CS9" s="13"/>
      <c r="CT9" s="13"/>
      <c r="CU9" s="13"/>
      <c r="CV9" s="13"/>
      <c r="CW9" s="13"/>
      <c r="CX9" s="13">
        <v>0</v>
      </c>
      <c r="CY9" s="13"/>
      <c r="CZ9" s="13"/>
      <c r="DA9" s="13"/>
      <c r="DB9" s="13"/>
      <c r="DC9" s="13"/>
      <c r="DD9" s="13"/>
      <c r="DE9" s="14"/>
      <c r="DF9" s="13"/>
      <c r="DG9" s="13"/>
      <c r="DH9" s="13"/>
      <c r="DI9" s="13"/>
      <c r="DJ9" s="13"/>
      <c r="DK9" s="13"/>
      <c r="DL9" s="13"/>
      <c r="DM9" s="13"/>
      <c r="DN9" s="13"/>
      <c r="DO9" s="13"/>
      <c r="DP9" s="13"/>
      <c r="DQ9" s="14"/>
      <c r="DR9" s="13"/>
      <c r="DS9" s="13"/>
      <c r="DT9" s="13"/>
      <c r="DU9" s="13"/>
      <c r="DV9" s="13"/>
      <c r="DW9" s="13"/>
      <c r="DX9" s="13"/>
      <c r="DY9" s="13"/>
      <c r="DZ9" s="13"/>
      <c r="EA9" s="13"/>
      <c r="EB9" s="13"/>
      <c r="EC9" s="13"/>
      <c r="ED9" s="13"/>
      <c r="EE9" s="13"/>
      <c r="EF9" s="13"/>
      <c r="EG9" s="13"/>
      <c r="EH9" s="13"/>
      <c r="EI9" s="13"/>
      <c r="EJ9" s="13"/>
      <c r="EK9" s="13"/>
      <c r="EL9" s="13"/>
      <c r="EM9" s="13"/>
      <c r="EN9" s="13"/>
      <c r="EO9" s="13"/>
      <c r="EP9" s="13"/>
      <c r="EQ9" s="13"/>
      <c r="ER9" s="13"/>
      <c r="ES9" s="13"/>
      <c r="ET9" s="13"/>
      <c r="EU9" s="13"/>
      <c r="EV9" s="13"/>
      <c r="EW9" s="13"/>
      <c r="EX9" s="13"/>
      <c r="EY9" s="13"/>
      <c r="EZ9" s="13"/>
      <c r="FA9" s="13"/>
      <c r="FB9" s="13"/>
      <c r="FC9" s="13"/>
      <c r="FD9" s="13"/>
      <c r="FE9" s="13"/>
      <c r="FF9" s="13"/>
      <c r="FG9" s="13"/>
      <c r="FH9" s="13"/>
      <c r="FI9" s="13"/>
      <c r="FJ9" s="13"/>
      <c r="FK9" s="13"/>
      <c r="FL9" s="13"/>
      <c r="FM9" s="13"/>
      <c r="FN9" s="13"/>
      <c r="FO9" s="13"/>
      <c r="FP9" s="13"/>
      <c r="FQ9" s="13"/>
      <c r="FR9" s="13"/>
      <c r="FS9" s="13"/>
      <c r="FT9" s="13"/>
      <c r="FU9" s="13"/>
      <c r="FV9" s="13"/>
      <c r="FW9" s="13"/>
      <c r="FX9" s="13"/>
      <c r="FY9" s="13"/>
      <c r="FZ9" s="13"/>
      <c r="GA9" s="13"/>
      <c r="GB9" s="13"/>
      <c r="GC9" s="13"/>
      <c r="GD9" s="13"/>
      <c r="GE9" s="13"/>
      <c r="GF9" s="13"/>
      <c r="GG9" s="13"/>
      <c r="GH9" s="13"/>
      <c r="GI9" s="13"/>
      <c r="GJ9" s="13"/>
      <c r="GK9" s="13"/>
    </row>
    <row r="10" spans="1:193" ht="24" thickBot="1">
      <c r="A10" s="9" t="s">
        <v>103</v>
      </c>
      <c r="B10" s="10">
        <v>41757.193211527403</v>
      </c>
      <c r="C10" s="10">
        <v>44973.604931238006</v>
      </c>
      <c r="D10" s="10">
        <v>46357.778728249003</v>
      </c>
      <c r="E10" s="10">
        <v>47482.332256210007</v>
      </c>
      <c r="F10" s="10">
        <v>43847.761883689993</v>
      </c>
      <c r="G10" s="10">
        <v>48503.647242211999</v>
      </c>
      <c r="H10" s="10">
        <v>50529.070923963009</v>
      </c>
      <c r="I10" s="10">
        <v>55312.254426597996</v>
      </c>
      <c r="J10" s="10">
        <v>50772.251649504993</v>
      </c>
      <c r="K10" s="10">
        <v>46530.952023348997</v>
      </c>
      <c r="L10" s="10">
        <v>51947.711419284999</v>
      </c>
      <c r="M10" s="11">
        <v>49710.125977789998</v>
      </c>
      <c r="N10" s="10">
        <v>47791.131185820013</v>
      </c>
      <c r="O10" s="10">
        <v>45713.857622000003</v>
      </c>
      <c r="P10" s="10">
        <v>52020.379108585003</v>
      </c>
      <c r="Q10" s="10">
        <v>51664.994519496002</v>
      </c>
      <c r="R10" s="10">
        <v>53809.261021556995</v>
      </c>
      <c r="S10" s="10">
        <v>55595.873898548998</v>
      </c>
      <c r="T10" s="10">
        <v>56660.756210435</v>
      </c>
      <c r="U10" s="10">
        <v>56275.764388792006</v>
      </c>
      <c r="V10" s="10">
        <v>57024.645509357993</v>
      </c>
      <c r="W10" s="10">
        <v>56349.813043074006</v>
      </c>
      <c r="X10" s="10">
        <v>58228.330793262998</v>
      </c>
      <c r="Y10" s="11">
        <v>68668.817168060996</v>
      </c>
      <c r="Z10" s="10">
        <v>58950.786712111003</v>
      </c>
      <c r="AA10" s="10">
        <v>61600.293721574999</v>
      </c>
      <c r="AB10" s="10">
        <v>57512.795412985899</v>
      </c>
      <c r="AC10" s="10">
        <v>62121.892976495008</v>
      </c>
      <c r="AD10" s="10">
        <v>56999.061167029002</v>
      </c>
      <c r="AE10" s="10">
        <v>57179.521979336001</v>
      </c>
      <c r="AF10" s="10">
        <v>59639.554812560003</v>
      </c>
      <c r="AG10" s="10">
        <v>56401.70003082</v>
      </c>
      <c r="AH10" s="10">
        <v>56701.300603097006</v>
      </c>
      <c r="AI10" s="10">
        <v>55637.831565220011</v>
      </c>
      <c r="AJ10" s="10">
        <v>59793.233638811005</v>
      </c>
      <c r="AK10" s="11">
        <v>55846.525147098997</v>
      </c>
      <c r="AL10" s="10">
        <v>61037.674889679991</v>
      </c>
      <c r="AM10" s="10">
        <v>57073.873124112994</v>
      </c>
      <c r="AN10" s="10">
        <v>59888.938206098006</v>
      </c>
      <c r="AO10" s="10">
        <v>64689.92735554</v>
      </c>
      <c r="AP10" s="10">
        <v>56263.972118932004</v>
      </c>
      <c r="AQ10" s="10">
        <v>57410.242452298</v>
      </c>
      <c r="AR10" s="10">
        <v>60062.12510358599</v>
      </c>
      <c r="AS10" s="10">
        <v>58795.382311360183</v>
      </c>
      <c r="AT10" s="10">
        <v>57333.231860607004</v>
      </c>
      <c r="AU10" s="10">
        <v>59452.695815136001</v>
      </c>
      <c r="AV10" s="10">
        <v>60496.877489870007</v>
      </c>
      <c r="AW10" s="11">
        <v>59018.476925195995</v>
      </c>
      <c r="AX10" s="10">
        <v>61214.318247088006</v>
      </c>
      <c r="AY10" s="10">
        <v>58011.852999767005</v>
      </c>
      <c r="AZ10" s="10">
        <v>58929.971195410995</v>
      </c>
      <c r="BA10" s="10">
        <v>62976.572016095</v>
      </c>
      <c r="BB10" s="10">
        <v>54719.224096555001</v>
      </c>
      <c r="BC10" s="10">
        <v>61039.938419071004</v>
      </c>
      <c r="BD10" s="10">
        <v>60815.998720718002</v>
      </c>
      <c r="BE10" s="10">
        <v>56539.256712183997</v>
      </c>
      <c r="BF10" s="10">
        <v>59784.815601977018</v>
      </c>
      <c r="BG10" s="10">
        <v>57510.029719137005</v>
      </c>
      <c r="BH10" s="10">
        <v>58031.906817329997</v>
      </c>
      <c r="BI10" s="14">
        <v>59457.704465385999</v>
      </c>
      <c r="BJ10" s="10">
        <v>57965.828643269997</v>
      </c>
      <c r="BK10" s="10">
        <v>59232.209359161003</v>
      </c>
      <c r="BL10" s="10">
        <v>62209.839367390996</v>
      </c>
      <c r="BM10" s="10">
        <v>62148.506510321</v>
      </c>
      <c r="BN10" s="10">
        <v>55646.745375009014</v>
      </c>
      <c r="BO10" s="10">
        <v>59558.638066264</v>
      </c>
      <c r="BP10" s="10">
        <v>62440.153303778003</v>
      </c>
      <c r="BQ10" s="10">
        <v>57164.408691431003</v>
      </c>
      <c r="BR10" s="10">
        <v>63356.122742526997</v>
      </c>
      <c r="BS10" s="10">
        <v>57753.57142079599</v>
      </c>
      <c r="BT10" s="10">
        <v>57642.682723961007</v>
      </c>
      <c r="BU10" s="10">
        <v>61264.987701954007</v>
      </c>
      <c r="BV10" s="10">
        <v>58567.761494485007</v>
      </c>
      <c r="BW10" s="10">
        <v>60679.899236054</v>
      </c>
      <c r="BX10" s="10">
        <v>61575.874399566004</v>
      </c>
      <c r="BY10" s="10">
        <v>64313.982032068903</v>
      </c>
      <c r="BZ10" s="10">
        <v>58636.475760436995</v>
      </c>
      <c r="CA10" s="10">
        <v>63193.366628185999</v>
      </c>
      <c r="CB10" s="10">
        <v>61213.165160173994</v>
      </c>
      <c r="CC10" s="10">
        <v>62054.699815649903</v>
      </c>
      <c r="CD10" s="10">
        <v>62950.158086831994</v>
      </c>
      <c r="CE10" s="10">
        <v>58814.814797415005</v>
      </c>
      <c r="CF10" s="10">
        <v>66857.225785450995</v>
      </c>
      <c r="CG10" s="14">
        <v>63392.183977471002</v>
      </c>
      <c r="CH10" s="10">
        <v>63712.534966200008</v>
      </c>
      <c r="CI10" s="10">
        <v>62561.620500000005</v>
      </c>
      <c r="CJ10" s="10">
        <v>65232.458084070007</v>
      </c>
      <c r="CK10" s="10">
        <v>69388.971182890004</v>
      </c>
      <c r="CL10" s="10">
        <v>63457.104867770009</v>
      </c>
      <c r="CM10" s="10">
        <v>62831.73528411</v>
      </c>
      <c r="CN10" s="10">
        <v>66288.79040631</v>
      </c>
      <c r="CO10" s="10">
        <v>65688.924619400001</v>
      </c>
      <c r="CP10" s="10">
        <v>68617.043215030004</v>
      </c>
      <c r="CQ10" s="10">
        <v>70905.510798790012</v>
      </c>
      <c r="CR10" s="10">
        <v>69276.741064629998</v>
      </c>
      <c r="CS10" s="10">
        <v>65037.119414419998</v>
      </c>
      <c r="CT10" s="10">
        <v>69507.457671829994</v>
      </c>
      <c r="CU10" s="10">
        <v>69280.216695850017</v>
      </c>
      <c r="CV10" s="10">
        <v>66057.180510340026</v>
      </c>
      <c r="CW10" s="10">
        <v>71613.440996839985</v>
      </c>
      <c r="CX10" s="10">
        <v>63411.060408720019</v>
      </c>
      <c r="CY10" s="10">
        <v>64722.151403239994</v>
      </c>
      <c r="CZ10" s="10">
        <v>67918.814397390001</v>
      </c>
      <c r="DA10" s="10">
        <v>69471.14820969</v>
      </c>
      <c r="DB10" s="10">
        <v>64689.528121889998</v>
      </c>
      <c r="DC10" s="10">
        <v>64366.846760189997</v>
      </c>
      <c r="DD10" s="10">
        <v>65378.618265620011</v>
      </c>
      <c r="DE10" s="14">
        <v>63247.534741580006</v>
      </c>
      <c r="DF10" s="10">
        <v>65610.124947100005</v>
      </c>
      <c r="DG10" s="10">
        <v>65676.50443238001</v>
      </c>
      <c r="DH10" s="10">
        <v>66851.501850090004</v>
      </c>
      <c r="DI10" s="10">
        <v>70436.298903560004</v>
      </c>
      <c r="DJ10" s="10">
        <v>66447.55410804</v>
      </c>
      <c r="DK10" s="10">
        <v>62697.263373599999</v>
      </c>
      <c r="DL10" s="10">
        <v>45124.648974379998</v>
      </c>
      <c r="DM10" s="10">
        <v>55519.275110350005</v>
      </c>
      <c r="DN10" s="10">
        <v>65752.374816159994</v>
      </c>
      <c r="DO10" s="10">
        <v>56220.376849679997</v>
      </c>
      <c r="DP10" s="10">
        <v>62210.455075619997</v>
      </c>
      <c r="DQ10" s="14">
        <v>62470.791141470007</v>
      </c>
      <c r="DR10" s="10">
        <v>58809.338162879998</v>
      </c>
      <c r="DS10" s="10">
        <v>60738.496478450004</v>
      </c>
      <c r="DT10" s="10">
        <v>63464.080739030003</v>
      </c>
      <c r="DU10" s="10">
        <v>64661.614629100004</v>
      </c>
      <c r="DV10" s="10">
        <v>53891.677173319986</v>
      </c>
      <c r="DW10" s="10">
        <v>72431.638270770025</v>
      </c>
      <c r="DX10" s="10">
        <v>75565.619772990001</v>
      </c>
      <c r="DY10" s="10">
        <v>63749.603089850003</v>
      </c>
      <c r="DZ10" s="10">
        <v>70100.434947688002</v>
      </c>
      <c r="EA10" s="10">
        <v>69721.243297289999</v>
      </c>
      <c r="EB10" s="10">
        <v>70503.845894238009</v>
      </c>
      <c r="EC10" s="10">
        <v>69605.522192165008</v>
      </c>
      <c r="ED10" s="10">
        <v>67205.110376558994</v>
      </c>
      <c r="EE10" s="10">
        <v>72456.552276861999</v>
      </c>
      <c r="EF10" s="10">
        <v>81891.783846317994</v>
      </c>
      <c r="EG10" s="10">
        <v>78240.205837553003</v>
      </c>
      <c r="EH10" s="10">
        <v>72734.033447427006</v>
      </c>
      <c r="EI10" s="10">
        <v>77900.523558086978</v>
      </c>
      <c r="EJ10" s="10">
        <v>80535.504259384004</v>
      </c>
      <c r="EK10" s="10">
        <v>75991.929221806</v>
      </c>
      <c r="EL10" s="10">
        <v>83077.605180129001</v>
      </c>
      <c r="EM10" s="10">
        <v>76372.861829007015</v>
      </c>
      <c r="EN10" s="10">
        <v>83216.638347633998</v>
      </c>
      <c r="EO10" s="10">
        <v>80499.122833482019</v>
      </c>
      <c r="EP10" s="10">
        <v>74141.140585238012</v>
      </c>
      <c r="EQ10" s="10">
        <v>76049.47948902499</v>
      </c>
      <c r="ER10" s="10">
        <v>77646.081599464989</v>
      </c>
      <c r="ES10" s="10">
        <v>82231.819345391006</v>
      </c>
      <c r="ET10" s="10">
        <v>73764.053071180999</v>
      </c>
      <c r="EU10" s="10">
        <v>78677.897093487991</v>
      </c>
      <c r="EV10" s="10">
        <v>76390.422597002005</v>
      </c>
      <c r="EW10" s="10">
        <v>74394.109855182993</v>
      </c>
      <c r="EX10" s="10">
        <v>77266.918293659997</v>
      </c>
      <c r="EY10" s="10">
        <v>71396.974183958999</v>
      </c>
      <c r="EZ10" s="10">
        <v>74590.847984618013</v>
      </c>
      <c r="FA10" s="10">
        <v>77031.142494353</v>
      </c>
      <c r="FB10" s="10">
        <v>78168.933781077998</v>
      </c>
      <c r="FC10" s="10">
        <v>78159.762575487985</v>
      </c>
      <c r="FD10" s="10">
        <v>74538.839601054991</v>
      </c>
      <c r="FE10" s="10">
        <v>79013.375568651012</v>
      </c>
      <c r="FF10" s="10">
        <v>77539.205000000002</v>
      </c>
      <c r="FG10" s="10">
        <v>78785.613309765991</v>
      </c>
      <c r="FH10" s="10">
        <v>80153.470725341991</v>
      </c>
      <c r="FI10" s="10">
        <v>82634.92230518398</v>
      </c>
      <c r="FJ10" s="10">
        <v>77531.974709851987</v>
      </c>
      <c r="FK10" s="10">
        <v>81044.440469566005</v>
      </c>
      <c r="FL10" s="10">
        <v>82296.741732973984</v>
      </c>
      <c r="FM10" s="10">
        <v>77452.938573521998</v>
      </c>
      <c r="FN10" s="10">
        <v>79086.933054540015</v>
      </c>
      <c r="FO10" s="10">
        <v>80722.721837972989</v>
      </c>
      <c r="FP10" s="10">
        <v>80839.718358391998</v>
      </c>
      <c r="FQ10" s="10">
        <v>88170.063634243998</v>
      </c>
      <c r="FR10" s="10">
        <v>79502.936536063018</v>
      </c>
      <c r="FS10" s="10">
        <v>79395.704200784021</v>
      </c>
      <c r="FT10" s="10">
        <v>86408.193855863996</v>
      </c>
      <c r="FU10" s="10">
        <v>80910.395857096999</v>
      </c>
      <c r="FV10" s="10">
        <v>79520.439052331989</v>
      </c>
      <c r="FW10" s="10">
        <v>83267.767304822002</v>
      </c>
      <c r="FX10" s="10">
        <v>87827.453264555006</v>
      </c>
      <c r="FY10" s="10">
        <v>87176.771716151008</v>
      </c>
      <c r="FZ10" s="10">
        <v>81134.865963958</v>
      </c>
      <c r="GA10" s="10">
        <v>82900.173566111989</v>
      </c>
      <c r="GB10" s="10">
        <v>86449.005999999994</v>
      </c>
      <c r="GC10" s="10"/>
      <c r="GD10" s="10"/>
      <c r="GE10" s="10"/>
      <c r="GF10" s="10"/>
      <c r="GG10" s="10"/>
      <c r="GH10" s="10"/>
      <c r="GI10" s="10"/>
      <c r="GJ10" s="10"/>
      <c r="GK10" s="10"/>
    </row>
    <row r="11" spans="1:193" ht="24" thickBot="1">
      <c r="A11" s="6" t="s">
        <v>104</v>
      </c>
      <c r="B11" s="7">
        <v>2572.2637570291367</v>
      </c>
      <c r="C11" s="7">
        <v>2686.3481107690909</v>
      </c>
      <c r="D11" s="7">
        <v>3455.9326047245449</v>
      </c>
      <c r="E11" s="7">
        <v>2575.6337964127265</v>
      </c>
      <c r="F11" s="7">
        <v>2510.6560260909091</v>
      </c>
      <c r="G11" s="7">
        <v>2948.1697045663636</v>
      </c>
      <c r="H11" s="7">
        <v>2753.0482097481818</v>
      </c>
      <c r="I11" s="7">
        <v>2801.8619714604597</v>
      </c>
      <c r="J11" s="7">
        <v>3492.3849999999998</v>
      </c>
      <c r="K11" s="7">
        <v>3231.5630000000001</v>
      </c>
      <c r="L11" s="7">
        <v>3065.46605</v>
      </c>
      <c r="M11" s="8">
        <v>3520.895</v>
      </c>
      <c r="N11" s="7">
        <v>2745.0762330654552</v>
      </c>
      <c r="O11" s="7">
        <v>2836.6490427202721</v>
      </c>
      <c r="P11" s="7">
        <v>3705.9586036909086</v>
      </c>
      <c r="Q11" s="7">
        <v>2815.6533597481816</v>
      </c>
      <c r="R11" s="7">
        <v>3198.2525400763639</v>
      </c>
      <c r="S11" s="7">
        <v>3787.8448035945453</v>
      </c>
      <c r="T11" s="7">
        <v>3008.5342482154542</v>
      </c>
      <c r="U11" s="7">
        <v>3605.1288685481813</v>
      </c>
      <c r="V11" s="7">
        <v>4267.6604373690916</v>
      </c>
      <c r="W11" s="7">
        <v>3562.3934688627269</v>
      </c>
      <c r="X11" s="7">
        <v>3566.5657088327275</v>
      </c>
      <c r="Y11" s="8">
        <v>3956.8336801072728</v>
      </c>
      <c r="Z11" s="7">
        <v>3732.3499351909099</v>
      </c>
      <c r="AA11" s="7">
        <v>4218.1828463454549</v>
      </c>
      <c r="AB11" s="7">
        <v>4720.1678583627272</v>
      </c>
      <c r="AC11" s="7">
        <v>3507.6886595272726</v>
      </c>
      <c r="AD11" s="7">
        <v>3661.8008169490913</v>
      </c>
      <c r="AE11" s="7">
        <v>4239.6501726300003</v>
      </c>
      <c r="AF11" s="7">
        <v>3661.328977570909</v>
      </c>
      <c r="AG11" s="7">
        <v>4149.9365208927265</v>
      </c>
      <c r="AH11" s="7">
        <v>4552.5376095163638</v>
      </c>
      <c r="AI11" s="7">
        <v>4058.8621896218183</v>
      </c>
      <c r="AJ11" s="7">
        <v>4227.9037433599997</v>
      </c>
      <c r="AK11" s="8">
        <v>4040.2220599718544</v>
      </c>
      <c r="AL11" s="7">
        <v>4396.1212041263643</v>
      </c>
      <c r="AM11" s="7">
        <v>4459.7851411018182</v>
      </c>
      <c r="AN11" s="7">
        <v>5127.53785608</v>
      </c>
      <c r="AO11" s="7">
        <v>4103.0804953272727</v>
      </c>
      <c r="AP11" s="7">
        <v>4123.7729965718181</v>
      </c>
      <c r="AQ11" s="7">
        <v>4477.1025664918179</v>
      </c>
      <c r="AR11" s="7">
        <v>3993.098</v>
      </c>
      <c r="AS11" s="7">
        <v>4281.2299999999996</v>
      </c>
      <c r="AT11" s="7">
        <v>4482.1318381445444</v>
      </c>
      <c r="AU11" s="7">
        <v>4552.9269999999997</v>
      </c>
      <c r="AV11" s="7">
        <v>4173.2550000000001</v>
      </c>
      <c r="AW11" s="8">
        <v>4863.9210000000003</v>
      </c>
      <c r="AX11" s="7">
        <v>4717.5378291209081</v>
      </c>
      <c r="AY11" s="7">
        <v>4344.2101839772731</v>
      </c>
      <c r="AZ11" s="7">
        <v>5440.9164157258183</v>
      </c>
      <c r="BA11" s="7">
        <v>4352.0407123436362</v>
      </c>
      <c r="BB11" s="7">
        <v>3823.0570612699998</v>
      </c>
      <c r="BC11" s="7">
        <v>4662.8502756599992</v>
      </c>
      <c r="BD11" s="7">
        <v>4411.2339902427266</v>
      </c>
      <c r="BE11" s="7">
        <v>3952.6490332563635</v>
      </c>
      <c r="BF11" s="7">
        <v>4602.394657554546</v>
      </c>
      <c r="BG11" s="7">
        <v>4944.2506176163633</v>
      </c>
      <c r="BH11" s="7">
        <v>4296.4652143193307</v>
      </c>
      <c r="BI11" s="8">
        <v>4627.482</v>
      </c>
      <c r="BJ11" s="7">
        <v>4481.9797908799092</v>
      </c>
      <c r="BK11" s="7">
        <v>4922.2263141409085</v>
      </c>
      <c r="BL11" s="7">
        <v>6454.270172640001</v>
      </c>
      <c r="BM11" s="7">
        <v>4054.3611361936373</v>
      </c>
      <c r="BN11" s="7">
        <v>3930.0122331681823</v>
      </c>
      <c r="BO11" s="7">
        <v>5296.1967084499993</v>
      </c>
      <c r="BP11" s="7">
        <v>6341.6489386536368</v>
      </c>
      <c r="BQ11" s="7">
        <v>3254.5566315381825</v>
      </c>
      <c r="BR11" s="43">
        <v>4597.2928375336369</v>
      </c>
      <c r="BS11" s="43">
        <v>4140.1448027400002</v>
      </c>
      <c r="BT11" s="43">
        <v>3970.2172656581806</v>
      </c>
      <c r="BU11" s="43">
        <v>4806.4036283872729</v>
      </c>
      <c r="BV11" s="43">
        <v>4525.9350000000004</v>
      </c>
      <c r="BW11" s="43">
        <v>4660.2479999999996</v>
      </c>
      <c r="BX11" s="43">
        <v>5816.2280000000001</v>
      </c>
      <c r="BY11" s="43">
        <v>4118.6229999999996</v>
      </c>
      <c r="BZ11" s="43">
        <v>3899.7510000000002</v>
      </c>
      <c r="CA11" s="43">
        <v>4853.2269999999999</v>
      </c>
      <c r="CB11" s="7">
        <v>4082.4580000000001</v>
      </c>
      <c r="CC11" s="7">
        <v>4308.91</v>
      </c>
      <c r="CD11" s="43">
        <v>5318.7190000000001</v>
      </c>
      <c r="CE11" s="43">
        <v>4792.8919999999998</v>
      </c>
      <c r="CF11" s="43">
        <v>4447.0550000000003</v>
      </c>
      <c r="CG11" s="8">
        <v>4908.6819999999998</v>
      </c>
      <c r="CH11" s="43">
        <v>4578.7921514999998</v>
      </c>
      <c r="CI11" s="43">
        <v>4905.9448680300011</v>
      </c>
      <c r="CJ11" s="43">
        <v>6130.1893143900006</v>
      </c>
      <c r="CK11" s="43">
        <v>4573.3512331800002</v>
      </c>
      <c r="CL11" s="43">
        <v>4237.39554254</v>
      </c>
      <c r="CM11" s="43">
        <v>5234.65669402</v>
      </c>
      <c r="CN11" s="7">
        <v>4590.8757948899993</v>
      </c>
      <c r="CO11" s="7">
        <v>4742.7459860200006</v>
      </c>
      <c r="CP11" s="43">
        <v>5882.6800404200003</v>
      </c>
      <c r="CQ11" s="43">
        <v>5202.0429244299994</v>
      </c>
      <c r="CR11" s="43">
        <v>5113.9700736300001</v>
      </c>
      <c r="CS11" s="43">
        <v>5182.2228742500001</v>
      </c>
      <c r="CT11" s="43">
        <v>4909.5667243500002</v>
      </c>
      <c r="CU11" s="43">
        <v>5132.0183899100002</v>
      </c>
      <c r="CV11" s="43">
        <v>6704.8521338700002</v>
      </c>
      <c r="CW11" s="43">
        <v>4850.7633409199989</v>
      </c>
      <c r="CX11" s="43">
        <v>4718.4614646699993</v>
      </c>
      <c r="CY11" s="43">
        <v>5563.8327360399999</v>
      </c>
      <c r="CZ11" s="43">
        <v>4304.2153167500001</v>
      </c>
      <c r="DA11" s="7">
        <v>4714.5224791099999</v>
      </c>
      <c r="DB11" s="43">
        <v>5286.2656232800009</v>
      </c>
      <c r="DC11" s="43">
        <v>5213.3572623099999</v>
      </c>
      <c r="DD11" s="43">
        <v>5140.3790986600006</v>
      </c>
      <c r="DE11" s="8">
        <v>5517.8988411599994</v>
      </c>
      <c r="DF11" s="43">
        <v>4781.3656017900012</v>
      </c>
      <c r="DG11" s="43">
        <v>5086.6913170199996</v>
      </c>
      <c r="DH11" s="43">
        <v>6149.8483353399988</v>
      </c>
      <c r="DI11" s="43">
        <v>4892.8315143900008</v>
      </c>
      <c r="DJ11" s="43">
        <v>4252.4927604199993</v>
      </c>
      <c r="DK11" s="43">
        <v>4810.3274531000006</v>
      </c>
      <c r="DL11" s="43">
        <v>2926.34761463</v>
      </c>
      <c r="DM11" s="7">
        <v>3839.2296600200002</v>
      </c>
      <c r="DN11" s="43">
        <v>6532.8130064799998</v>
      </c>
      <c r="DO11" s="43">
        <v>5001.1062207200002</v>
      </c>
      <c r="DP11" s="43">
        <v>4526.8790059000003</v>
      </c>
      <c r="DQ11" s="8">
        <v>4787.2519007699993</v>
      </c>
      <c r="DR11" s="43">
        <v>4560.7952775500007</v>
      </c>
      <c r="DS11" s="43">
        <v>4512.0119489099998</v>
      </c>
      <c r="DT11" s="43">
        <v>5905.3267653000003</v>
      </c>
      <c r="DU11" s="43">
        <v>4448.8868195599989</v>
      </c>
      <c r="DV11" s="43">
        <v>3932.9412272200002</v>
      </c>
      <c r="DW11" s="43">
        <v>5049.0874279100008</v>
      </c>
      <c r="DX11" s="43">
        <v>4552.1989534100012</v>
      </c>
      <c r="DY11" s="7">
        <v>4132.2961479000005</v>
      </c>
      <c r="DZ11" s="43">
        <v>5169.9412563000005</v>
      </c>
      <c r="EA11" s="7">
        <v>4975.5801090700006</v>
      </c>
      <c r="EB11" s="43">
        <v>4697.8265240600003</v>
      </c>
      <c r="EC11" s="43">
        <v>4698.7010942900006</v>
      </c>
      <c r="ED11" s="43">
        <v>4429.5029828300003</v>
      </c>
      <c r="EE11" s="43">
        <v>4541.1435581399992</v>
      </c>
      <c r="EF11" s="43">
        <v>6043.47822017</v>
      </c>
      <c r="EG11" s="43">
        <v>4598.4857738800001</v>
      </c>
      <c r="EH11" s="43">
        <v>4248.2933310500002</v>
      </c>
      <c r="EI11" s="43">
        <v>4421.7733939600002</v>
      </c>
      <c r="EJ11" s="43">
        <v>5225.4224688900003</v>
      </c>
      <c r="EK11" s="43">
        <v>4568.7597949000001</v>
      </c>
      <c r="EL11" s="43">
        <v>5512.6110455899989</v>
      </c>
      <c r="EM11" s="43">
        <v>5181.4227481099997</v>
      </c>
      <c r="EN11" s="43">
        <v>4806.1409939600007</v>
      </c>
      <c r="EO11" s="43">
        <v>5708.6717098999989</v>
      </c>
      <c r="EP11" s="43">
        <v>4995.1673746400002</v>
      </c>
      <c r="EQ11" s="43">
        <v>5165.9688444000003</v>
      </c>
      <c r="ER11" s="43">
        <v>7331.2302845900003</v>
      </c>
      <c r="ES11" s="43">
        <v>5378.8317544399997</v>
      </c>
      <c r="ET11" s="43">
        <v>5164.6191534299996</v>
      </c>
      <c r="EU11" s="43">
        <v>5854.6342380799997</v>
      </c>
      <c r="EV11" s="43">
        <v>4861.0630502900003</v>
      </c>
      <c r="EW11" s="43">
        <v>5139.2484062599997</v>
      </c>
      <c r="EX11" s="43">
        <v>6343.8326808000011</v>
      </c>
      <c r="EY11" s="43">
        <v>5936.1617104900006</v>
      </c>
      <c r="EZ11" s="43">
        <v>5515.8104522699996</v>
      </c>
      <c r="FA11" s="43">
        <v>5944.9929081700002</v>
      </c>
      <c r="FB11" s="43">
        <v>5567.7582507499992</v>
      </c>
      <c r="FC11" s="43">
        <v>5584.399320210001</v>
      </c>
      <c r="FD11" s="43">
        <v>6778.54383598</v>
      </c>
      <c r="FE11" s="43">
        <v>5724.0866437000004</v>
      </c>
      <c r="FF11" s="43">
        <v>5132.4655215600005</v>
      </c>
      <c r="FG11" s="43">
        <v>5817.47661771</v>
      </c>
      <c r="FH11" s="43">
        <v>5147.0775292799999</v>
      </c>
      <c r="FI11" s="43">
        <v>5759.4574783799999</v>
      </c>
      <c r="FJ11" s="43">
        <v>6137.4186481399993</v>
      </c>
      <c r="FK11" s="43">
        <v>6302.5956875999991</v>
      </c>
      <c r="FL11" s="43">
        <v>5714.8792435500009</v>
      </c>
      <c r="FM11" s="43">
        <v>5676.8366176999998</v>
      </c>
      <c r="FN11" s="43">
        <v>5887.2913395300002</v>
      </c>
      <c r="FO11" s="43">
        <v>5765.6138756700011</v>
      </c>
      <c r="FP11" s="43">
        <v>7019.1516678099997</v>
      </c>
      <c r="FQ11" s="43">
        <v>5842.0572433000007</v>
      </c>
      <c r="FR11" s="43">
        <v>4845.6931994900006</v>
      </c>
      <c r="FS11" s="43">
        <v>5302.13701563</v>
      </c>
      <c r="FT11" s="43">
        <v>4913.7860129000019</v>
      </c>
      <c r="FU11" s="43">
        <v>5008.2805025300004</v>
      </c>
      <c r="FV11" s="43">
        <v>5792.3007005999998</v>
      </c>
      <c r="FW11" s="43">
        <v>5954.0180075700009</v>
      </c>
      <c r="FX11" s="43">
        <v>4904.9872167899994</v>
      </c>
      <c r="FY11" s="43">
        <v>5636.3050886700003</v>
      </c>
      <c r="FZ11" s="43">
        <v>5430.1061888199993</v>
      </c>
      <c r="GA11" s="43">
        <v>5255.6996830899998</v>
      </c>
      <c r="GB11" s="43">
        <v>6449.2110000000002</v>
      </c>
      <c r="GC11" s="43"/>
      <c r="GD11" s="43"/>
      <c r="GE11" s="43"/>
      <c r="GF11" s="43"/>
      <c r="GG11" s="43"/>
      <c r="GH11" s="43"/>
      <c r="GI11" s="43"/>
      <c r="GJ11" s="43"/>
      <c r="GK11" s="43"/>
    </row>
    <row r="12" spans="1:193" ht="24" thickBot="1">
      <c r="A12" s="9" t="s">
        <v>105</v>
      </c>
      <c r="B12" s="10">
        <v>0</v>
      </c>
      <c r="C12" s="10">
        <v>0</v>
      </c>
      <c r="D12" s="10">
        <v>0</v>
      </c>
      <c r="E12" s="10">
        <v>0</v>
      </c>
      <c r="F12" s="10">
        <v>0</v>
      </c>
      <c r="G12" s="10">
        <v>0</v>
      </c>
      <c r="H12" s="10">
        <v>0</v>
      </c>
      <c r="I12" s="10">
        <v>0</v>
      </c>
      <c r="J12" s="10">
        <v>0</v>
      </c>
      <c r="K12" s="10">
        <v>0</v>
      </c>
      <c r="L12" s="10">
        <v>0</v>
      </c>
      <c r="M12" s="10">
        <v>0</v>
      </c>
      <c r="N12" s="10">
        <v>0</v>
      </c>
      <c r="O12" s="10">
        <v>0</v>
      </c>
      <c r="P12" s="10">
        <v>0</v>
      </c>
      <c r="Q12" s="10">
        <v>0</v>
      </c>
      <c r="R12" s="10">
        <v>0</v>
      </c>
      <c r="S12" s="10">
        <v>0</v>
      </c>
      <c r="T12" s="10">
        <v>0</v>
      </c>
      <c r="U12" s="10">
        <v>0</v>
      </c>
      <c r="V12" s="10">
        <v>0</v>
      </c>
      <c r="W12" s="10">
        <v>0</v>
      </c>
      <c r="X12" s="10">
        <v>0</v>
      </c>
      <c r="Y12" s="10">
        <v>0</v>
      </c>
      <c r="Z12" s="10">
        <v>0</v>
      </c>
      <c r="AA12" s="10">
        <v>0</v>
      </c>
      <c r="AB12" s="10">
        <v>0</v>
      </c>
      <c r="AC12" s="10">
        <v>0</v>
      </c>
      <c r="AD12" s="10">
        <v>0</v>
      </c>
      <c r="AE12" s="10">
        <v>0</v>
      </c>
      <c r="AF12" s="10">
        <v>0</v>
      </c>
      <c r="AG12" s="10">
        <v>0</v>
      </c>
      <c r="AH12" s="10">
        <v>0</v>
      </c>
      <c r="AI12" s="10">
        <v>0</v>
      </c>
      <c r="AJ12" s="10">
        <v>0</v>
      </c>
      <c r="AK12" s="10">
        <v>0</v>
      </c>
      <c r="AL12" s="10">
        <v>0</v>
      </c>
      <c r="AM12" s="10">
        <v>0</v>
      </c>
      <c r="AN12" s="10">
        <v>0</v>
      </c>
      <c r="AO12" s="10">
        <v>0</v>
      </c>
      <c r="AP12" s="10">
        <v>0</v>
      </c>
      <c r="AQ12" s="10">
        <v>0</v>
      </c>
      <c r="AR12" s="10">
        <v>0</v>
      </c>
      <c r="AS12" s="10">
        <v>0</v>
      </c>
      <c r="AT12" s="10">
        <v>0</v>
      </c>
      <c r="AU12" s="10">
        <v>0</v>
      </c>
      <c r="AV12" s="10">
        <v>0</v>
      </c>
      <c r="AW12" s="10">
        <v>0</v>
      </c>
      <c r="AX12" s="10">
        <v>0</v>
      </c>
      <c r="AY12" s="10">
        <v>0</v>
      </c>
      <c r="AZ12" s="10">
        <v>0</v>
      </c>
      <c r="BA12" s="10">
        <v>0</v>
      </c>
      <c r="BB12" s="10">
        <v>0</v>
      </c>
      <c r="BC12" s="10">
        <v>0</v>
      </c>
      <c r="BD12" s="10">
        <v>0</v>
      </c>
      <c r="BE12" s="10">
        <v>0</v>
      </c>
      <c r="BF12" s="10">
        <v>0</v>
      </c>
      <c r="BG12" s="10">
        <v>0</v>
      </c>
      <c r="BH12" s="10">
        <v>0</v>
      </c>
      <c r="BI12" s="10">
        <v>0</v>
      </c>
      <c r="BJ12" s="10">
        <v>0</v>
      </c>
      <c r="BK12" s="10">
        <v>0</v>
      </c>
      <c r="BL12" s="10">
        <v>0</v>
      </c>
      <c r="BM12" s="10">
        <v>0</v>
      </c>
      <c r="BN12" s="10">
        <v>0</v>
      </c>
      <c r="BO12" s="10">
        <v>0</v>
      </c>
      <c r="BP12" s="10">
        <v>0</v>
      </c>
      <c r="BQ12" s="10">
        <v>0</v>
      </c>
      <c r="BR12" s="10">
        <v>0</v>
      </c>
      <c r="BS12" s="10">
        <v>0</v>
      </c>
      <c r="BT12" s="10">
        <v>0</v>
      </c>
      <c r="BU12" s="10">
        <v>0</v>
      </c>
      <c r="BV12" s="10">
        <v>0</v>
      </c>
      <c r="BW12" s="10">
        <v>0</v>
      </c>
      <c r="BX12" s="10">
        <v>0</v>
      </c>
      <c r="BY12" s="10">
        <v>0</v>
      </c>
      <c r="BZ12" s="10">
        <v>0</v>
      </c>
      <c r="CA12" s="10">
        <v>0</v>
      </c>
      <c r="CB12" s="10">
        <v>0.38700000000000001</v>
      </c>
      <c r="CC12" s="10">
        <v>7.6790000000000003</v>
      </c>
      <c r="CD12" s="10">
        <v>5.15</v>
      </c>
      <c r="CE12" s="10">
        <v>2.3159999999999998</v>
      </c>
      <c r="CF12" s="10">
        <v>18.882999999999999</v>
      </c>
      <c r="CG12" s="10">
        <v>30.66</v>
      </c>
      <c r="CH12" s="10">
        <v>0.74628450000000002</v>
      </c>
      <c r="CI12" s="10">
        <v>13.19433703</v>
      </c>
      <c r="CJ12" s="10">
        <v>7.07937802</v>
      </c>
      <c r="CK12" s="10">
        <v>6.0186667000000007</v>
      </c>
      <c r="CL12" s="10">
        <v>118.57835004</v>
      </c>
      <c r="CM12" s="10">
        <v>10.713684500000001</v>
      </c>
      <c r="CN12" s="10">
        <v>11.957079579999998</v>
      </c>
      <c r="CO12" s="10">
        <v>10.51625731</v>
      </c>
      <c r="CP12" s="10">
        <v>3.0031469399999997</v>
      </c>
      <c r="CQ12" s="10">
        <v>1.9011884000000001</v>
      </c>
      <c r="CR12" s="10">
        <v>15.508533749999998</v>
      </c>
      <c r="CS12" s="10">
        <v>19.977829379999999</v>
      </c>
      <c r="CT12" s="10">
        <v>17.37886044</v>
      </c>
      <c r="CU12" s="10">
        <v>152.36183195000001</v>
      </c>
      <c r="CV12" s="10">
        <v>16.621387519999999</v>
      </c>
      <c r="CW12" s="10">
        <v>20.864856769999999</v>
      </c>
      <c r="CX12" s="10">
        <v>35.892314890000002</v>
      </c>
      <c r="CY12" s="10">
        <v>19.933211669999999</v>
      </c>
      <c r="CZ12" s="10">
        <v>1.28042678</v>
      </c>
      <c r="DA12" s="10">
        <v>73.868803139999997</v>
      </c>
      <c r="DB12" s="10">
        <v>14.218362860000001</v>
      </c>
      <c r="DC12" s="10">
        <v>10.419575979999999</v>
      </c>
      <c r="DD12" s="10">
        <v>87.766710100000012</v>
      </c>
      <c r="DE12" s="10">
        <v>0</v>
      </c>
      <c r="DF12" s="10">
        <v>28.35624353</v>
      </c>
      <c r="DG12" s="10">
        <v>6.6931734800000005</v>
      </c>
      <c r="DH12" s="10">
        <v>27.82850264</v>
      </c>
      <c r="DI12" s="10">
        <v>9.4178493400000001</v>
      </c>
      <c r="DJ12" s="10">
        <v>4.1254965300000004</v>
      </c>
      <c r="DK12" s="10">
        <v>1.8117607599999999</v>
      </c>
      <c r="DL12" s="10">
        <v>24.461996169999999</v>
      </c>
      <c r="DM12" s="10">
        <v>1.7791806299999999</v>
      </c>
      <c r="DN12" s="10">
        <v>0.90012689000000001</v>
      </c>
      <c r="DO12" s="10">
        <v>0.96640625000000002</v>
      </c>
      <c r="DP12" s="10">
        <v>33.323312979999997</v>
      </c>
      <c r="DQ12" s="10">
        <v>19.276692699999998</v>
      </c>
      <c r="DR12" s="10">
        <v>28.402084179999996</v>
      </c>
      <c r="DS12" s="10">
        <v>41.996687109999996</v>
      </c>
      <c r="DT12" s="10">
        <v>6.9120883799999993</v>
      </c>
      <c r="DU12" s="10">
        <v>20.266684819999998</v>
      </c>
      <c r="DV12" s="10">
        <v>66.89746289</v>
      </c>
      <c r="DW12" s="10">
        <v>21.342290980000001</v>
      </c>
      <c r="DX12" s="10">
        <v>51.074745460000003</v>
      </c>
      <c r="DY12" s="10">
        <v>67.434749269999998</v>
      </c>
      <c r="DZ12" s="10">
        <v>6.2171933699999995</v>
      </c>
      <c r="EA12" s="10">
        <v>2.1686712200000002</v>
      </c>
      <c r="EB12" s="10">
        <v>81.931069949999994</v>
      </c>
      <c r="EC12" s="10">
        <v>14.038749330000002</v>
      </c>
      <c r="ED12" s="10">
        <v>29.043134729999998</v>
      </c>
      <c r="EE12" s="10">
        <v>18.676794280000003</v>
      </c>
      <c r="EF12" s="10">
        <v>36.499074069999992</v>
      </c>
      <c r="EG12" s="10">
        <v>2.6528435699999999</v>
      </c>
      <c r="EH12" s="10">
        <v>8.061312860000001</v>
      </c>
      <c r="EI12" s="10">
        <v>91.587112329999997</v>
      </c>
      <c r="EJ12" s="10">
        <v>31.708173469999998</v>
      </c>
      <c r="EK12" s="10">
        <v>81.763016660000005</v>
      </c>
      <c r="EL12" s="10">
        <v>6.0939598500000001</v>
      </c>
      <c r="EM12" s="10">
        <v>3.8406638900000001</v>
      </c>
      <c r="EN12" s="10">
        <v>79.503448500000005</v>
      </c>
      <c r="EO12" s="10">
        <v>84.097693319999991</v>
      </c>
      <c r="EP12" s="10">
        <v>71.262255609999997</v>
      </c>
      <c r="EQ12" s="10">
        <v>16.344309839999998</v>
      </c>
      <c r="ER12" s="10">
        <v>53.736330969999997</v>
      </c>
      <c r="ES12" s="10">
        <v>123.43180360000001</v>
      </c>
      <c r="ET12" s="10">
        <v>179.98057640000002</v>
      </c>
      <c r="EU12" s="10">
        <v>26.596231889999999</v>
      </c>
      <c r="EV12" s="10">
        <v>6.5122055400000001</v>
      </c>
      <c r="EW12" s="10">
        <v>75.128655410000007</v>
      </c>
      <c r="EX12" s="10">
        <v>53.455192100000005</v>
      </c>
      <c r="EY12" s="10">
        <v>123.48804870000001</v>
      </c>
      <c r="EZ12" s="10">
        <v>7.1205455499999992</v>
      </c>
      <c r="FA12" s="10">
        <v>3.81589884</v>
      </c>
      <c r="FB12" s="10">
        <v>111.32969209999999</v>
      </c>
      <c r="FC12" s="10">
        <v>411.89430040999997</v>
      </c>
      <c r="FD12" s="10">
        <v>131.37615979</v>
      </c>
      <c r="FE12" s="10">
        <v>393.02604929</v>
      </c>
      <c r="FF12" s="10">
        <v>77.814165750000015</v>
      </c>
      <c r="FG12" s="10">
        <v>96.166599419999983</v>
      </c>
      <c r="FH12" s="10">
        <v>80.903855620000002</v>
      </c>
      <c r="FI12" s="10">
        <v>79.25019069999999</v>
      </c>
      <c r="FJ12" s="10">
        <v>20.728065170000001</v>
      </c>
      <c r="FK12" s="10">
        <v>30.659734919999998</v>
      </c>
      <c r="FL12" s="10">
        <v>53.827924469999999</v>
      </c>
      <c r="FM12" s="10">
        <v>48.662650710000001</v>
      </c>
      <c r="FN12" s="10">
        <v>179.86372372</v>
      </c>
      <c r="FO12" s="10">
        <v>411.47465222</v>
      </c>
      <c r="FP12" s="10">
        <v>45.716841579999993</v>
      </c>
      <c r="FQ12" s="10">
        <v>94.971254459999997</v>
      </c>
      <c r="FR12" s="10">
        <v>77.848436269999993</v>
      </c>
      <c r="FS12" s="10">
        <v>60.45442972</v>
      </c>
      <c r="FT12" s="10">
        <v>25.760272730000004</v>
      </c>
      <c r="FU12" s="10">
        <v>111.88723408</v>
      </c>
      <c r="FV12" s="10">
        <v>19.617842599999999</v>
      </c>
      <c r="FW12" s="10">
        <v>1.11557617</v>
      </c>
      <c r="FX12" s="10">
        <v>25.559287659999999</v>
      </c>
      <c r="FY12" s="10">
        <v>131.49746488</v>
      </c>
      <c r="FZ12" s="10">
        <v>47.149223410000005</v>
      </c>
      <c r="GA12" s="10">
        <v>13.75353967</v>
      </c>
      <c r="GB12" s="10">
        <v>44.901000000000003</v>
      </c>
      <c r="GC12" s="10"/>
      <c r="GD12" s="10"/>
      <c r="GE12" s="10"/>
      <c r="GF12" s="10"/>
      <c r="GG12" s="10"/>
      <c r="GH12" s="10"/>
      <c r="GI12" s="10"/>
      <c r="GJ12" s="10"/>
      <c r="GK12" s="10"/>
    </row>
    <row r="13" spans="1:193" ht="24" thickBot="1">
      <c r="A13" s="6" t="s">
        <v>106</v>
      </c>
      <c r="B13" s="7">
        <v>796.72267194999995</v>
      </c>
      <c r="C13" s="7">
        <v>748.2283653799999</v>
      </c>
      <c r="D13" s="7">
        <v>851.86038738999991</v>
      </c>
      <c r="E13" s="7">
        <v>827.83728620000011</v>
      </c>
      <c r="F13" s="7">
        <v>851.06097299999999</v>
      </c>
      <c r="G13" s="7">
        <v>868.59199894999972</v>
      </c>
      <c r="H13" s="7">
        <v>812.44190133999996</v>
      </c>
      <c r="I13" s="7">
        <v>813.48401947410196</v>
      </c>
      <c r="J13" s="7">
        <v>880.06440000000009</v>
      </c>
      <c r="K13" s="7">
        <v>819.56700000000001</v>
      </c>
      <c r="L13" s="7">
        <v>867.94195000000002</v>
      </c>
      <c r="M13" s="8">
        <v>1161.127</v>
      </c>
      <c r="N13" s="7">
        <v>707.14607983999997</v>
      </c>
      <c r="O13" s="7">
        <v>719.43686660999992</v>
      </c>
      <c r="P13" s="7">
        <v>914.4115121000001</v>
      </c>
      <c r="Q13" s="7">
        <v>765.96430921000001</v>
      </c>
      <c r="R13" s="7">
        <v>896.43942159000005</v>
      </c>
      <c r="S13" s="7">
        <v>947.74219297000002</v>
      </c>
      <c r="T13" s="7">
        <v>857.3485605100002</v>
      </c>
      <c r="U13" s="7">
        <v>1160.3831913200002</v>
      </c>
      <c r="V13" s="7">
        <v>1161.8425069800001</v>
      </c>
      <c r="W13" s="7">
        <v>1029.9301678900001</v>
      </c>
      <c r="X13" s="7">
        <v>976.88027894999993</v>
      </c>
      <c r="Y13" s="8">
        <v>1042.5476038299998</v>
      </c>
      <c r="Z13" s="7">
        <v>1052.5077630100002</v>
      </c>
      <c r="AA13" s="7">
        <v>1068.0991162299997</v>
      </c>
      <c r="AB13" s="7">
        <v>986.54464379000001</v>
      </c>
      <c r="AC13" s="7">
        <v>1082.3994423300001</v>
      </c>
      <c r="AD13" s="7">
        <v>1023.7875361400002</v>
      </c>
      <c r="AE13" s="7">
        <v>1103.2417774700002</v>
      </c>
      <c r="AF13" s="7">
        <v>1040.15761557</v>
      </c>
      <c r="AG13" s="7">
        <v>1113.0026149300002</v>
      </c>
      <c r="AH13" s="7">
        <v>1048.06480874</v>
      </c>
      <c r="AI13" s="7">
        <v>1079.8106794599998</v>
      </c>
      <c r="AJ13" s="7">
        <v>1069.7787532200002</v>
      </c>
      <c r="AK13" s="8">
        <v>1067.4957454230284</v>
      </c>
      <c r="AL13" s="7">
        <v>1085.223</v>
      </c>
      <c r="AM13" s="7">
        <v>971.22919119000005</v>
      </c>
      <c r="AN13" s="7">
        <v>941.07337110999993</v>
      </c>
      <c r="AO13" s="7">
        <v>942.37613088999979</v>
      </c>
      <c r="AP13" s="7">
        <v>888.75931575000004</v>
      </c>
      <c r="AQ13" s="7">
        <v>980.79399999999998</v>
      </c>
      <c r="AR13" s="7">
        <v>937.65700000000004</v>
      </c>
      <c r="AS13" s="7">
        <v>932.38599999999997</v>
      </c>
      <c r="AT13" s="7">
        <v>963.65675239000007</v>
      </c>
      <c r="AU13" s="7">
        <v>988.90700000000004</v>
      </c>
      <c r="AV13" s="7">
        <v>917.93700000000001</v>
      </c>
      <c r="AW13" s="8">
        <v>1113.2660000000001</v>
      </c>
      <c r="AX13" s="7">
        <v>1231.38388205</v>
      </c>
      <c r="AY13" s="7">
        <v>1108.0456513999998</v>
      </c>
      <c r="AZ13" s="7">
        <v>1432.1801111599998</v>
      </c>
      <c r="BA13" s="7">
        <v>1057.9724144300001</v>
      </c>
      <c r="BB13" s="7">
        <v>998.84374764999984</v>
      </c>
      <c r="BC13" s="7">
        <v>1145.6917830299999</v>
      </c>
      <c r="BD13" s="7">
        <v>1094.5827610899998</v>
      </c>
      <c r="BE13" s="7">
        <v>1033.2365748200002</v>
      </c>
      <c r="BF13" s="7">
        <v>1134.5833373600001</v>
      </c>
      <c r="BG13" s="7">
        <v>1113.5676505199999</v>
      </c>
      <c r="BH13" s="7">
        <v>1088.8200742696299</v>
      </c>
      <c r="BI13" s="8">
        <v>1133.498</v>
      </c>
      <c r="BJ13" s="7">
        <v>1116.3663457100001</v>
      </c>
      <c r="BK13" s="7">
        <v>1155.2571303499999</v>
      </c>
      <c r="BL13" s="7">
        <v>1974.8858946700002</v>
      </c>
      <c r="BM13" s="7">
        <v>1345.47515294</v>
      </c>
      <c r="BN13" s="7">
        <v>1061.32685937</v>
      </c>
      <c r="BO13" s="7">
        <v>1212.4469154800001</v>
      </c>
      <c r="BP13" s="7">
        <v>1157.7862734</v>
      </c>
      <c r="BQ13" s="7">
        <v>946.32155915999999</v>
      </c>
      <c r="BR13" s="43">
        <v>1130.4385529800002</v>
      </c>
      <c r="BS13" s="43">
        <v>992.41573268000002</v>
      </c>
      <c r="BT13" s="43">
        <v>1276.6571961200002</v>
      </c>
      <c r="BU13" s="43">
        <v>1128.3531080800003</v>
      </c>
      <c r="BV13" s="43">
        <v>1034.7049999999999</v>
      </c>
      <c r="BW13" s="43">
        <v>1103.6859999999999</v>
      </c>
      <c r="BX13" s="43">
        <v>1302.662</v>
      </c>
      <c r="BY13" s="43">
        <v>1104.048</v>
      </c>
      <c r="BZ13" s="43">
        <v>1135.8399999999999</v>
      </c>
      <c r="CA13" s="43">
        <v>1268.596</v>
      </c>
      <c r="CB13" s="7">
        <v>1028.643</v>
      </c>
      <c r="CC13" s="7">
        <v>1094.82</v>
      </c>
      <c r="CD13" s="43">
        <v>1237.1320000000001</v>
      </c>
      <c r="CE13" s="43">
        <v>1166.6579999999999</v>
      </c>
      <c r="CF13" s="43">
        <v>1325.8050000000001</v>
      </c>
      <c r="CG13" s="8">
        <v>1287.0129999999999</v>
      </c>
      <c r="CH13" s="43">
        <v>1110.4002871899997</v>
      </c>
      <c r="CI13" s="43">
        <v>1256.27059519</v>
      </c>
      <c r="CJ13" s="43">
        <v>1309.7617073400002</v>
      </c>
      <c r="CK13" s="43">
        <v>1325.43899435</v>
      </c>
      <c r="CL13" s="43">
        <v>1289.4775175499997</v>
      </c>
      <c r="CM13" s="43">
        <v>1298.7444499999999</v>
      </c>
      <c r="CN13" s="7">
        <v>1213.4919075099999</v>
      </c>
      <c r="CO13" s="7">
        <v>1265.22015102</v>
      </c>
      <c r="CP13" s="43">
        <v>1283.5107476999999</v>
      </c>
      <c r="CQ13" s="43">
        <v>1205.4640416500001</v>
      </c>
      <c r="CR13" s="43">
        <v>1353.7653496000003</v>
      </c>
      <c r="CS13" s="43">
        <v>1287.4817425399997</v>
      </c>
      <c r="CT13" s="43">
        <v>1329.4446025300001</v>
      </c>
      <c r="CU13" s="43">
        <v>1368.3343706800001</v>
      </c>
      <c r="CV13" s="43">
        <v>1419.2900802499998</v>
      </c>
      <c r="CW13" s="43">
        <v>1416.4857856599999</v>
      </c>
      <c r="CX13" s="43">
        <v>1258.5840218999997</v>
      </c>
      <c r="CY13" s="43">
        <v>1421.7614192500002</v>
      </c>
      <c r="CZ13" s="43">
        <v>1234.9548930400001</v>
      </c>
      <c r="DA13" s="7">
        <v>1301.3870083999998</v>
      </c>
      <c r="DB13" s="43">
        <v>1322.6370578399999</v>
      </c>
      <c r="DC13" s="43">
        <v>1284.13281852</v>
      </c>
      <c r="DD13" s="43">
        <v>1323.78098918</v>
      </c>
      <c r="DE13" s="8">
        <v>1393.0301228600001</v>
      </c>
      <c r="DF13" s="43">
        <v>1394.56787113</v>
      </c>
      <c r="DG13" s="43">
        <v>1303.9927421400002</v>
      </c>
      <c r="DH13" s="43">
        <v>1748.8104350100002</v>
      </c>
      <c r="DI13" s="43">
        <v>1355.6298201300006</v>
      </c>
      <c r="DJ13" s="43">
        <v>1158.1295295799998</v>
      </c>
      <c r="DK13" s="43">
        <v>1350.50480662</v>
      </c>
      <c r="DL13" s="43">
        <v>918.41627140000003</v>
      </c>
      <c r="DM13" s="7">
        <v>1023.7702634900002</v>
      </c>
      <c r="DN13" s="43">
        <v>1142.99359712</v>
      </c>
      <c r="DO13" s="43">
        <v>1239.50282436</v>
      </c>
      <c r="DP13" s="43">
        <v>1186.1713423799999</v>
      </c>
      <c r="DQ13" s="8">
        <v>1249.2604303300002</v>
      </c>
      <c r="DR13" s="43">
        <v>1205.38233399</v>
      </c>
      <c r="DS13" s="43">
        <v>1203.8575390999999</v>
      </c>
      <c r="DT13" s="43">
        <v>1671.9480315700002</v>
      </c>
      <c r="DU13" s="43">
        <v>1257.48810381</v>
      </c>
      <c r="DV13" s="43">
        <v>1146.0741214900002</v>
      </c>
      <c r="DW13" s="43">
        <v>1386.7052501200001</v>
      </c>
      <c r="DX13" s="43">
        <v>1204.6868786400003</v>
      </c>
      <c r="DY13" s="7">
        <v>1119.4805021699999</v>
      </c>
      <c r="DZ13" s="43">
        <v>1256.7373647400002</v>
      </c>
      <c r="EA13" s="7">
        <v>1093.8180658599999</v>
      </c>
      <c r="EB13" s="43">
        <v>982.74956897999982</v>
      </c>
      <c r="EC13" s="43">
        <v>1243.5957807000002</v>
      </c>
      <c r="ED13" s="43">
        <v>1272.3602426800001</v>
      </c>
      <c r="EE13" s="43">
        <v>1348.62868383</v>
      </c>
      <c r="EF13" s="43">
        <v>1671.1735329399999</v>
      </c>
      <c r="EG13" s="43">
        <v>1487.6017287</v>
      </c>
      <c r="EH13" s="43">
        <v>1349.5688771599996</v>
      </c>
      <c r="EI13" s="43">
        <v>1478.0688570099999</v>
      </c>
      <c r="EJ13" s="43">
        <v>1355.08762447</v>
      </c>
      <c r="EK13" s="43">
        <v>1366.3244292999998</v>
      </c>
      <c r="EL13" s="43">
        <v>1478.3645941900002</v>
      </c>
      <c r="EM13" s="43">
        <v>1246.6180425200002</v>
      </c>
      <c r="EN13" s="43">
        <v>1370.5384789200002</v>
      </c>
      <c r="EO13" s="43">
        <v>1477.1490452799999</v>
      </c>
      <c r="EP13" s="43">
        <v>1351.8017674099999</v>
      </c>
      <c r="EQ13" s="43">
        <v>1409.3270341599998</v>
      </c>
      <c r="ER13" s="43">
        <v>1679.5880298099999</v>
      </c>
      <c r="ES13" s="43">
        <v>1412.47372071</v>
      </c>
      <c r="ET13" s="43">
        <v>1426.5117985899999</v>
      </c>
      <c r="EU13" s="43">
        <v>1526.2309043400001</v>
      </c>
      <c r="EV13" s="43">
        <v>1264.3021090799998</v>
      </c>
      <c r="EW13" s="43">
        <v>1382.7504537599998</v>
      </c>
      <c r="EX13" s="43">
        <v>1487.5449661100001</v>
      </c>
      <c r="EY13" s="43">
        <v>1359.4348668999999</v>
      </c>
      <c r="EZ13" s="43">
        <v>1406.0372461299999</v>
      </c>
      <c r="FA13" s="43">
        <v>1423.2149822000001</v>
      </c>
      <c r="FB13" s="43">
        <v>1441.3134939900001</v>
      </c>
      <c r="FC13" s="43">
        <v>1477.2154391600002</v>
      </c>
      <c r="FD13" s="43">
        <v>1459.1167919999998</v>
      </c>
      <c r="FE13" s="43">
        <v>1484.3133752599999</v>
      </c>
      <c r="FF13" s="43">
        <v>1282.2443972899996</v>
      </c>
      <c r="FG13" s="43">
        <v>1446.7793365499997</v>
      </c>
      <c r="FH13" s="43">
        <v>1300.0438140499998</v>
      </c>
      <c r="FI13" s="43">
        <v>1418.68610969</v>
      </c>
      <c r="FJ13" s="43">
        <v>1297.85866016</v>
      </c>
      <c r="FK13" s="43">
        <v>1465.9811924400001</v>
      </c>
      <c r="FL13" s="43">
        <v>1304.7058519899999</v>
      </c>
      <c r="FM13" s="43">
        <v>1378.8383763200002</v>
      </c>
      <c r="FN13" s="43">
        <v>1488.6604108199999</v>
      </c>
      <c r="FO13" s="43">
        <v>1339.4770257300002</v>
      </c>
      <c r="FP13" s="43">
        <v>1573.0767412900002</v>
      </c>
      <c r="FQ13" s="43">
        <v>1568.0369732299998</v>
      </c>
      <c r="FR13" s="43">
        <v>1323.45541508</v>
      </c>
      <c r="FS13" s="43">
        <v>1429.5161695700001</v>
      </c>
      <c r="FT13" s="43">
        <v>1288.70282049</v>
      </c>
      <c r="FU13" s="43">
        <v>1345.4875105100004</v>
      </c>
      <c r="FV13" s="43">
        <v>1307.71479967</v>
      </c>
      <c r="FW13" s="43">
        <v>1499.0148604700003</v>
      </c>
      <c r="FX13" s="43">
        <v>1302.0103209499998</v>
      </c>
      <c r="FY13" s="43">
        <v>1412.7783465599998</v>
      </c>
      <c r="FZ13" s="43">
        <v>1425.9505592300002</v>
      </c>
      <c r="GA13" s="43">
        <v>1340.7654046999999</v>
      </c>
      <c r="GB13" s="43">
        <v>1611.538</v>
      </c>
      <c r="GC13" s="43"/>
      <c r="GD13" s="43"/>
      <c r="GE13" s="43"/>
      <c r="GF13" s="43"/>
      <c r="GG13" s="43"/>
      <c r="GH13" s="43"/>
      <c r="GI13" s="43"/>
      <c r="GJ13" s="43"/>
      <c r="GK13" s="43"/>
    </row>
    <row r="14" spans="1:193" ht="24" thickBot="1">
      <c r="A14" s="12" t="s">
        <v>107</v>
      </c>
      <c r="B14" s="13">
        <v>21.602086670000006</v>
      </c>
      <c r="C14" s="13">
        <v>24.125310090000003</v>
      </c>
      <c r="D14" s="13">
        <v>23.106288160000002</v>
      </c>
      <c r="E14" s="13">
        <v>18.935239679999999</v>
      </c>
      <c r="F14" s="13">
        <v>20.801930080000002</v>
      </c>
      <c r="G14" s="13">
        <v>25.920071520000008</v>
      </c>
      <c r="H14" s="13">
        <v>27.259387420000003</v>
      </c>
      <c r="I14" s="13">
        <v>23.56969273</v>
      </c>
      <c r="J14" s="13">
        <v>27.918400000000002</v>
      </c>
      <c r="K14" s="13">
        <v>19.902000000000001</v>
      </c>
      <c r="L14" s="13">
        <v>22.98095</v>
      </c>
      <c r="M14" s="14">
        <v>22.515999999999998</v>
      </c>
      <c r="N14" s="13">
        <v>17.267971760000002</v>
      </c>
      <c r="O14" s="13">
        <v>15.831907040000001</v>
      </c>
      <c r="P14" s="13">
        <v>30.940639889999996</v>
      </c>
      <c r="Q14" s="13">
        <v>102.19389291</v>
      </c>
      <c r="R14" s="13">
        <v>20.778779110000006</v>
      </c>
      <c r="S14" s="13">
        <v>25.713800919999997</v>
      </c>
      <c r="T14" s="13">
        <v>24.42745</v>
      </c>
      <c r="U14" s="13">
        <v>27.194731970000014</v>
      </c>
      <c r="V14" s="13">
        <v>26.997538980000002</v>
      </c>
      <c r="W14" s="13">
        <v>25.603567710000007</v>
      </c>
      <c r="X14" s="13">
        <v>23.689495369999999</v>
      </c>
      <c r="Y14" s="14">
        <v>21.748154890000002</v>
      </c>
      <c r="Z14" s="13">
        <v>23.642144810000001</v>
      </c>
      <c r="AA14" s="13">
        <v>20.005600309999998</v>
      </c>
      <c r="AB14" s="13">
        <v>19.173505809999998</v>
      </c>
      <c r="AC14" s="13">
        <v>19.38900825</v>
      </c>
      <c r="AD14" s="13">
        <v>19.467887399999999</v>
      </c>
      <c r="AE14" s="13">
        <v>25.780780609999997</v>
      </c>
      <c r="AF14" s="13">
        <v>28.741028180000001</v>
      </c>
      <c r="AG14" s="13">
        <v>27.618227279999999</v>
      </c>
      <c r="AH14" s="13">
        <v>29.009030550000002</v>
      </c>
      <c r="AI14" s="13">
        <v>26.709578310000001</v>
      </c>
      <c r="AJ14" s="13">
        <v>23.876557269999996</v>
      </c>
      <c r="AK14" s="14">
        <v>26.734870759999996</v>
      </c>
      <c r="AL14" s="13">
        <v>26.444682960000005</v>
      </c>
      <c r="AM14" s="13">
        <v>22.580065999999999</v>
      </c>
      <c r="AN14" s="13">
        <v>21.061223859999998</v>
      </c>
      <c r="AO14" s="13">
        <v>21.616162490000001</v>
      </c>
      <c r="AP14" s="13">
        <v>22.143866900000003</v>
      </c>
      <c r="AQ14" s="13">
        <v>31.58676581000001</v>
      </c>
      <c r="AR14" s="13">
        <v>30.524117929999999</v>
      </c>
      <c r="AS14" s="13">
        <v>31.193891809999997</v>
      </c>
      <c r="AT14" s="13">
        <v>36.098013160000001</v>
      </c>
      <c r="AU14" s="13">
        <v>32.904387810000003</v>
      </c>
      <c r="AV14" s="13">
        <v>30.332000000000001</v>
      </c>
      <c r="AW14" s="14">
        <v>31.948</v>
      </c>
      <c r="AX14" s="13">
        <v>30.42931561</v>
      </c>
      <c r="AY14" s="13">
        <v>26.086351490000002</v>
      </c>
      <c r="AZ14" s="13">
        <v>27.744272460000005</v>
      </c>
      <c r="BA14" s="13">
        <v>26.299254380000001</v>
      </c>
      <c r="BB14" s="13">
        <v>30.943236650000003</v>
      </c>
      <c r="BC14" s="13">
        <v>35.884686510000002</v>
      </c>
      <c r="BD14" s="13">
        <v>36.759833289999989</v>
      </c>
      <c r="BE14" s="13">
        <v>34.91944161</v>
      </c>
      <c r="BF14" s="13">
        <v>37.895082670000001</v>
      </c>
      <c r="BG14" s="13">
        <v>33.796639890000002</v>
      </c>
      <c r="BH14" s="13">
        <v>33.126868960000003</v>
      </c>
      <c r="BI14" s="14">
        <v>34.112000000000002</v>
      </c>
      <c r="BJ14" s="13">
        <v>32.384534330000001</v>
      </c>
      <c r="BK14" s="13">
        <v>30.027974740000005</v>
      </c>
      <c r="BL14" s="13">
        <v>30.552395430000001</v>
      </c>
      <c r="BM14" s="13">
        <v>29.791465849999998</v>
      </c>
      <c r="BN14" s="13">
        <v>35.963151140000001</v>
      </c>
      <c r="BO14" s="13">
        <v>38.939597299999996</v>
      </c>
      <c r="BP14" s="13">
        <v>32.478312259999996</v>
      </c>
      <c r="BQ14" s="13">
        <v>31.459855579999996</v>
      </c>
      <c r="BR14" s="13">
        <v>44.896945080000009</v>
      </c>
      <c r="BS14" s="13">
        <v>41.223440430000004</v>
      </c>
      <c r="BT14" s="13">
        <v>87.83242269000003</v>
      </c>
      <c r="BU14" s="13">
        <v>38.174936180000003</v>
      </c>
      <c r="BV14" s="13">
        <v>37.63990398</v>
      </c>
      <c r="BW14" s="13">
        <v>34.777299700000007</v>
      </c>
      <c r="BX14" s="13">
        <v>35.975259540000003</v>
      </c>
      <c r="BY14" s="13">
        <v>41.936895440000001</v>
      </c>
      <c r="BZ14" s="13">
        <v>45.820999999999998</v>
      </c>
      <c r="CA14" s="13">
        <v>62.848292569999991</v>
      </c>
      <c r="CB14" s="13">
        <v>38.589529810000002</v>
      </c>
      <c r="CC14" s="13">
        <v>43.771166640000004</v>
      </c>
      <c r="CD14" s="13">
        <v>55.648753909999989</v>
      </c>
      <c r="CE14" s="13">
        <v>47.073</v>
      </c>
      <c r="CF14" s="13">
        <v>49.082999999999998</v>
      </c>
      <c r="CG14" s="13">
        <v>43.723999999999997</v>
      </c>
      <c r="CH14" s="13">
        <v>32.112456300000005</v>
      </c>
      <c r="CI14" s="13">
        <v>31.731708650000002</v>
      </c>
      <c r="CJ14" s="13">
        <v>31.540427679999997</v>
      </c>
      <c r="CK14" s="13">
        <v>30.562878809999997</v>
      </c>
      <c r="CL14" s="13">
        <v>30.983306929999994</v>
      </c>
      <c r="CM14" s="13">
        <v>39.036842980000003</v>
      </c>
      <c r="CN14" s="13">
        <v>37.936135129999997</v>
      </c>
      <c r="CO14" s="13">
        <v>39.584347709999989</v>
      </c>
      <c r="CP14" s="13">
        <v>46.047738400000007</v>
      </c>
      <c r="CQ14" s="13">
        <v>39.188242650000007</v>
      </c>
      <c r="CR14" s="13">
        <v>40.772088230000001</v>
      </c>
      <c r="CS14" s="13">
        <v>38.160062649999993</v>
      </c>
      <c r="CT14" s="13">
        <v>38.7018469</v>
      </c>
      <c r="CU14" s="13">
        <v>36.005956720000007</v>
      </c>
      <c r="CV14" s="13">
        <v>32.652305290000001</v>
      </c>
      <c r="CW14" s="13">
        <v>33.637813909999991</v>
      </c>
      <c r="CX14" s="13">
        <v>31.301389050000004</v>
      </c>
      <c r="CY14" s="13">
        <v>41.550332809999986</v>
      </c>
      <c r="CZ14" s="13">
        <v>37.963835759999995</v>
      </c>
      <c r="DA14" s="13">
        <v>39.039749150000006</v>
      </c>
      <c r="DB14" s="13">
        <v>42.726784670000001</v>
      </c>
      <c r="DC14" s="13">
        <v>41.661737399999993</v>
      </c>
      <c r="DD14" s="13">
        <v>37.416146430000005</v>
      </c>
      <c r="DE14" s="13">
        <v>37.183251089999992</v>
      </c>
      <c r="DF14" s="13">
        <v>37.985622379999995</v>
      </c>
      <c r="DG14" s="13">
        <v>33.614100810000004</v>
      </c>
      <c r="DH14" s="13">
        <v>32.020978899999996</v>
      </c>
      <c r="DI14" s="13">
        <v>31.993038049999999</v>
      </c>
      <c r="DJ14" s="13">
        <v>31.152084039999998</v>
      </c>
      <c r="DK14" s="13">
        <v>34.250146919999999</v>
      </c>
      <c r="DL14" s="13">
        <v>16.976591270000004</v>
      </c>
      <c r="DM14" s="13">
        <v>15.204202879999997</v>
      </c>
      <c r="DN14" s="13">
        <v>26.11335635</v>
      </c>
      <c r="DO14" s="13">
        <v>21.362686350000001</v>
      </c>
      <c r="DP14" s="13">
        <v>24.397444610000001</v>
      </c>
      <c r="DQ14" s="13">
        <v>48.768053470000005</v>
      </c>
      <c r="DR14" s="13">
        <v>46.93712536999999</v>
      </c>
      <c r="DS14" s="13">
        <v>39.152926779999994</v>
      </c>
      <c r="DT14" s="13">
        <v>50.287079080000005</v>
      </c>
      <c r="DU14" s="13">
        <v>34.046450620000009</v>
      </c>
      <c r="DV14" s="13">
        <v>31.346862530000003</v>
      </c>
      <c r="DW14" s="13">
        <v>41.156342340000002</v>
      </c>
      <c r="DX14" s="13">
        <v>27.044570649999997</v>
      </c>
      <c r="DY14" s="13">
        <v>28.140139009999995</v>
      </c>
      <c r="DZ14" s="13">
        <v>39.328614560000005</v>
      </c>
      <c r="EA14" s="13">
        <v>52.867359629999989</v>
      </c>
      <c r="EB14" s="13">
        <v>39.522859210000014</v>
      </c>
      <c r="EC14" s="13">
        <v>31.930266239999998</v>
      </c>
      <c r="ED14" s="13">
        <v>24.527922330000003</v>
      </c>
      <c r="EE14" s="13">
        <v>20.928971450000002</v>
      </c>
      <c r="EF14" s="13">
        <v>24.199049210000002</v>
      </c>
      <c r="EG14" s="13">
        <v>43.107344229999995</v>
      </c>
      <c r="EH14" s="13">
        <v>37.948143939999994</v>
      </c>
      <c r="EI14" s="13">
        <v>74.361127059999987</v>
      </c>
      <c r="EJ14" s="13">
        <v>48.981977120000003</v>
      </c>
      <c r="EK14" s="13">
        <v>43.008156319999998</v>
      </c>
      <c r="EL14" s="13">
        <v>49.490022969999991</v>
      </c>
      <c r="EM14" s="13">
        <v>33.303288309999999</v>
      </c>
      <c r="EN14" s="13">
        <v>44.031136230000001</v>
      </c>
      <c r="EO14" s="13">
        <v>46.193851820000006</v>
      </c>
      <c r="EP14" s="13">
        <v>40.458918560000001</v>
      </c>
      <c r="EQ14" s="13">
        <v>46.904452999999997</v>
      </c>
      <c r="ER14" s="13">
        <v>39.487438329999996</v>
      </c>
      <c r="ES14" s="13">
        <v>38.098042480000004</v>
      </c>
      <c r="ET14" s="13">
        <v>111.68402271999999</v>
      </c>
      <c r="EU14" s="13">
        <v>84.047078129999989</v>
      </c>
      <c r="EV14" s="13">
        <v>47.798703159999995</v>
      </c>
      <c r="EW14" s="13">
        <v>49.709317370000001</v>
      </c>
      <c r="EX14" s="13">
        <v>46.344702960000006</v>
      </c>
      <c r="EY14" s="13">
        <v>39.329405010000002</v>
      </c>
      <c r="EZ14" s="13">
        <v>37.657371769999997</v>
      </c>
      <c r="FA14" s="13">
        <v>36.967986180000004</v>
      </c>
      <c r="FB14" s="13">
        <v>36.584692310000001</v>
      </c>
      <c r="FC14" s="13">
        <v>39.163918980000005</v>
      </c>
      <c r="FD14" s="13">
        <v>52.868878029999998</v>
      </c>
      <c r="FE14" s="13">
        <v>80.044944619999995</v>
      </c>
      <c r="FF14" s="13">
        <v>39.88323295</v>
      </c>
      <c r="FG14" s="13">
        <v>57.293264239999999</v>
      </c>
      <c r="FH14" s="13">
        <v>59.006938579999996</v>
      </c>
      <c r="FI14" s="13">
        <v>51.896874509999996</v>
      </c>
      <c r="FJ14" s="13">
        <v>48.681911530000001</v>
      </c>
      <c r="FK14" s="13">
        <v>45.615526930000009</v>
      </c>
      <c r="FL14" s="13">
        <v>42.130615800000008</v>
      </c>
      <c r="FM14" s="13">
        <v>43.83991226000002</v>
      </c>
      <c r="FN14" s="13">
        <v>48.325846409999997</v>
      </c>
      <c r="FO14" s="13">
        <v>46.59125843999999</v>
      </c>
      <c r="FP14" s="13">
        <v>74.060618779999999</v>
      </c>
      <c r="FQ14" s="13">
        <v>67.249669850000018</v>
      </c>
      <c r="FR14" s="13">
        <v>49.986681059999995</v>
      </c>
      <c r="FS14" s="13">
        <v>65.988644750000006</v>
      </c>
      <c r="FT14" s="13">
        <v>61.452732790000013</v>
      </c>
      <c r="FU14" s="13">
        <v>53.348945749999999</v>
      </c>
      <c r="FV14" s="13">
        <v>53.33633339</v>
      </c>
      <c r="FW14" s="13">
        <v>52.301394090000002</v>
      </c>
      <c r="FX14" s="13">
        <v>46.814452650000007</v>
      </c>
      <c r="FY14" s="13">
        <v>50.78380902</v>
      </c>
      <c r="FZ14" s="13">
        <v>49.928391600000005</v>
      </c>
      <c r="GA14" s="13">
        <v>49.025121659999996</v>
      </c>
      <c r="GB14" s="13">
        <v>52.100999999999999</v>
      </c>
      <c r="GC14" s="13"/>
      <c r="GD14" s="13"/>
      <c r="GE14" s="13"/>
      <c r="GF14" s="13"/>
      <c r="GG14" s="13"/>
      <c r="GH14" s="13"/>
      <c r="GI14" s="13"/>
      <c r="GJ14" s="13"/>
      <c r="GK14" s="13"/>
    </row>
    <row r="15" spans="1:193" ht="24" hidden="1" thickBot="1">
      <c r="A15" s="6" t="s">
        <v>108</v>
      </c>
      <c r="B15" s="7">
        <v>0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8">
        <v>0</v>
      </c>
      <c r="N15" s="7">
        <v>0</v>
      </c>
      <c r="O15" s="7">
        <v>0</v>
      </c>
      <c r="P15" s="7">
        <v>0</v>
      </c>
      <c r="Q15" s="7">
        <v>0</v>
      </c>
      <c r="R15" s="7">
        <v>0</v>
      </c>
      <c r="S15" s="7">
        <v>0</v>
      </c>
      <c r="T15" s="7">
        <v>0</v>
      </c>
      <c r="U15" s="7">
        <v>0</v>
      </c>
      <c r="V15" s="7">
        <v>0</v>
      </c>
      <c r="W15" s="7">
        <v>0</v>
      </c>
      <c r="X15" s="7">
        <v>0</v>
      </c>
      <c r="Y15" s="8">
        <v>0</v>
      </c>
      <c r="Z15" s="7">
        <v>0</v>
      </c>
      <c r="AA15" s="7">
        <v>0</v>
      </c>
      <c r="AB15" s="7">
        <v>0</v>
      </c>
      <c r="AC15" s="7">
        <v>0</v>
      </c>
      <c r="AD15" s="7">
        <v>0</v>
      </c>
      <c r="AE15" s="7">
        <v>0</v>
      </c>
      <c r="AF15" s="7">
        <v>0</v>
      </c>
      <c r="AG15" s="7">
        <v>0</v>
      </c>
      <c r="AH15" s="7">
        <v>0</v>
      </c>
      <c r="AI15" s="7">
        <v>0</v>
      </c>
      <c r="AJ15" s="7">
        <v>0</v>
      </c>
      <c r="AK15" s="8">
        <v>0</v>
      </c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8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8"/>
      <c r="BJ15" s="7"/>
      <c r="BK15" s="7"/>
      <c r="BL15" s="7"/>
      <c r="BM15" s="7"/>
      <c r="BN15" s="7"/>
      <c r="BO15" s="7"/>
      <c r="BP15" s="7"/>
      <c r="BQ15" s="7"/>
      <c r="BR15" s="43"/>
      <c r="BS15" s="43"/>
      <c r="BT15" s="43"/>
      <c r="BU15" s="43"/>
      <c r="BV15" s="43"/>
      <c r="BW15" s="43"/>
      <c r="BX15" s="43"/>
      <c r="BY15" s="43"/>
      <c r="BZ15" s="43"/>
      <c r="CA15" s="43"/>
      <c r="CB15" s="7"/>
      <c r="CC15" s="7"/>
      <c r="CD15" s="43"/>
      <c r="CE15" s="43"/>
      <c r="CF15" s="43"/>
      <c r="CG15" s="8"/>
      <c r="CH15" s="43"/>
      <c r="CI15" s="43"/>
      <c r="CJ15" s="43"/>
      <c r="CK15" s="43"/>
      <c r="CL15" s="43"/>
      <c r="CM15" s="43"/>
      <c r="CN15" s="7"/>
      <c r="CO15" s="7"/>
      <c r="CP15" s="43"/>
      <c r="CQ15" s="43"/>
      <c r="CR15" s="43"/>
      <c r="CS15" s="43"/>
      <c r="CT15" s="43"/>
      <c r="CU15" s="43"/>
      <c r="CV15" s="43"/>
      <c r="CW15" s="43"/>
      <c r="CX15" s="43"/>
      <c r="CY15" s="43"/>
      <c r="CZ15" s="43"/>
      <c r="DA15" s="7"/>
      <c r="DB15" s="43"/>
      <c r="DC15" s="43"/>
      <c r="DD15" s="43"/>
      <c r="DE15" s="8"/>
      <c r="DF15" s="43"/>
      <c r="DG15" s="43"/>
      <c r="DH15" s="43"/>
      <c r="DI15" s="43"/>
      <c r="DJ15" s="43"/>
      <c r="DK15" s="43"/>
      <c r="DL15" s="43"/>
      <c r="DM15" s="7"/>
      <c r="DN15" s="43"/>
      <c r="DO15" s="43"/>
      <c r="DP15" s="43"/>
      <c r="DQ15" s="8"/>
      <c r="DR15" s="43"/>
      <c r="DS15" s="43"/>
      <c r="DT15" s="43"/>
      <c r="DU15" s="43"/>
      <c r="DV15" s="43"/>
      <c r="DW15" s="43"/>
      <c r="DX15" s="43"/>
      <c r="DY15" s="7"/>
      <c r="DZ15" s="43"/>
      <c r="EA15" s="7"/>
      <c r="EB15" s="43"/>
      <c r="EC15" s="43"/>
      <c r="ED15" s="43"/>
      <c r="EE15" s="43"/>
      <c r="EF15" s="43"/>
      <c r="EG15" s="43"/>
      <c r="EH15" s="43"/>
      <c r="EI15" s="43"/>
      <c r="EJ15" s="43"/>
      <c r="EK15" s="43"/>
      <c r="EL15" s="43"/>
      <c r="EM15" s="43"/>
      <c r="EN15" s="43"/>
      <c r="EO15" s="43"/>
      <c r="EP15" s="43"/>
      <c r="EQ15" s="43"/>
      <c r="ER15" s="43"/>
      <c r="ES15" s="43"/>
      <c r="ET15" s="43"/>
      <c r="EU15" s="43"/>
      <c r="EV15" s="43"/>
      <c r="EW15" s="43"/>
      <c r="EX15" s="43"/>
      <c r="EY15" s="43"/>
      <c r="EZ15" s="43"/>
      <c r="FA15" s="43"/>
      <c r="FB15" s="43"/>
      <c r="FC15" s="43"/>
      <c r="FD15" s="43"/>
      <c r="FE15" s="43"/>
      <c r="FF15" s="43"/>
      <c r="FG15" s="43"/>
      <c r="FH15" s="43"/>
      <c r="FI15" s="43"/>
    </row>
    <row r="16" spans="1:193" ht="24" thickBot="1">
      <c r="A16" s="4" t="s">
        <v>35</v>
      </c>
      <c r="B16" s="5">
        <f t="shared" ref="B16:BM16" si="9">SUM(B17:B28)</f>
        <v>32532.091</v>
      </c>
      <c r="C16" s="5">
        <f t="shared" si="9"/>
        <v>36277.825000000004</v>
      </c>
      <c r="D16" s="5">
        <f t="shared" si="9"/>
        <v>43027.313999999991</v>
      </c>
      <c r="E16" s="5">
        <f t="shared" si="9"/>
        <v>37732.159675000003</v>
      </c>
      <c r="F16" s="5">
        <f t="shared" si="9"/>
        <v>36778.416654210021</v>
      </c>
      <c r="G16" s="5">
        <f t="shared" si="9"/>
        <v>41853.826000000001</v>
      </c>
      <c r="H16" s="5">
        <f t="shared" si="9"/>
        <v>39505.965050679988</v>
      </c>
      <c r="I16" s="5">
        <f t="shared" si="9"/>
        <v>23971.324000000004</v>
      </c>
      <c r="J16" s="5">
        <f t="shared" si="9"/>
        <v>23601.738000000005</v>
      </c>
      <c r="K16" s="5">
        <f t="shared" si="9"/>
        <v>25421.715</v>
      </c>
      <c r="L16" s="5">
        <f t="shared" si="9"/>
        <v>27639.346000000009</v>
      </c>
      <c r="M16" s="5">
        <f t="shared" si="9"/>
        <v>31436.800000000003</v>
      </c>
      <c r="N16" s="5">
        <f t="shared" si="9"/>
        <v>26801.547000000002</v>
      </c>
      <c r="O16" s="5">
        <f t="shared" si="9"/>
        <v>25631.960780000001</v>
      </c>
      <c r="P16" s="5">
        <f t="shared" si="9"/>
        <v>30754.502420000001</v>
      </c>
      <c r="Q16" s="5">
        <f t="shared" si="9"/>
        <v>27907.966120000001</v>
      </c>
      <c r="R16" s="5">
        <f t="shared" si="9"/>
        <v>30530.624003000008</v>
      </c>
      <c r="S16" s="5">
        <f t="shared" si="9"/>
        <v>37620.468210000006</v>
      </c>
      <c r="T16" s="5">
        <f t="shared" si="9"/>
        <v>32212.543999999998</v>
      </c>
      <c r="U16" s="5">
        <f t="shared" si="9"/>
        <v>31323.775599999997</v>
      </c>
      <c r="V16" s="5">
        <f t="shared" si="9"/>
        <v>32068.035660000005</v>
      </c>
      <c r="W16" s="5">
        <f t="shared" si="9"/>
        <v>34015.184792</v>
      </c>
      <c r="X16" s="5">
        <f t="shared" si="9"/>
        <v>36790.307390000002</v>
      </c>
      <c r="Y16" s="5">
        <f t="shared" si="9"/>
        <v>33995.315000000002</v>
      </c>
      <c r="Z16" s="5">
        <f t="shared" si="9"/>
        <v>37240.880887639993</v>
      </c>
      <c r="AA16" s="5">
        <f t="shared" si="9"/>
        <v>41689.14374834</v>
      </c>
      <c r="AB16" s="5">
        <f t="shared" si="9"/>
        <v>40140.066894539996</v>
      </c>
      <c r="AC16" s="5">
        <f t="shared" si="9"/>
        <v>37982.991371250006</v>
      </c>
      <c r="AD16" s="5">
        <f t="shared" si="9"/>
        <v>36007.24768511</v>
      </c>
      <c r="AE16" s="5">
        <f t="shared" si="9"/>
        <v>38109.811687599991</v>
      </c>
      <c r="AF16" s="5">
        <f t="shared" si="9"/>
        <v>37844.459509330001</v>
      </c>
      <c r="AG16" s="5">
        <f t="shared" si="9"/>
        <v>33386.908308220001</v>
      </c>
      <c r="AH16" s="5">
        <f t="shared" si="9"/>
        <v>34047.849988269998</v>
      </c>
      <c r="AI16" s="5">
        <f t="shared" si="9"/>
        <v>31760.774718610002</v>
      </c>
      <c r="AJ16" s="5">
        <f t="shared" si="9"/>
        <v>32884.656354850005</v>
      </c>
      <c r="AK16" s="5">
        <f t="shared" si="9"/>
        <v>31803.2429988</v>
      </c>
      <c r="AL16" s="5">
        <f t="shared" si="9"/>
        <v>36625.237551959995</v>
      </c>
      <c r="AM16" s="5">
        <f t="shared" si="9"/>
        <v>34993.772732199992</v>
      </c>
      <c r="AN16" s="5">
        <f t="shared" si="9"/>
        <v>32665.784727950002</v>
      </c>
      <c r="AO16" s="5">
        <f t="shared" si="9"/>
        <v>33323.663320299995</v>
      </c>
      <c r="AP16" s="5">
        <f t="shared" si="9"/>
        <v>31363.622022</v>
      </c>
      <c r="AQ16" s="5">
        <f t="shared" si="9"/>
        <v>36125.30999999999</v>
      </c>
      <c r="AR16" s="5">
        <f t="shared" si="9"/>
        <v>33338.880000000005</v>
      </c>
      <c r="AS16" s="5">
        <f t="shared" si="9"/>
        <v>30134.269999999997</v>
      </c>
      <c r="AT16" s="5">
        <f t="shared" si="9"/>
        <v>28003.119999999995</v>
      </c>
      <c r="AU16" s="5">
        <f t="shared" si="9"/>
        <v>27768.46</v>
      </c>
      <c r="AV16" s="5">
        <f t="shared" si="9"/>
        <v>28025.52</v>
      </c>
      <c r="AW16" s="5">
        <f t="shared" si="9"/>
        <v>30362.57</v>
      </c>
      <c r="AX16" s="5">
        <f t="shared" si="9"/>
        <v>33934.559999999998</v>
      </c>
      <c r="AY16" s="5">
        <f t="shared" si="9"/>
        <v>32589.120000000003</v>
      </c>
      <c r="AZ16" s="5">
        <f t="shared" si="9"/>
        <v>35689.83</v>
      </c>
      <c r="BA16" s="5">
        <f t="shared" si="9"/>
        <v>39967.48000000001</v>
      </c>
      <c r="BB16" s="5">
        <f t="shared" si="9"/>
        <v>37960.879999999997</v>
      </c>
      <c r="BC16" s="5">
        <f t="shared" si="9"/>
        <v>43477.680000000008</v>
      </c>
      <c r="BD16" s="5">
        <f t="shared" si="9"/>
        <v>39682.130000000005</v>
      </c>
      <c r="BE16" s="5">
        <f t="shared" si="9"/>
        <v>32010.98</v>
      </c>
      <c r="BF16" s="5">
        <f t="shared" si="9"/>
        <v>36563.430000000008</v>
      </c>
      <c r="BG16" s="5">
        <f t="shared" si="9"/>
        <v>35241.62999999999</v>
      </c>
      <c r="BH16" s="5">
        <f t="shared" si="9"/>
        <v>36817.899999999994</v>
      </c>
      <c r="BI16" s="5">
        <f t="shared" si="9"/>
        <v>35156.779999999992</v>
      </c>
      <c r="BJ16" s="5">
        <f t="shared" si="9"/>
        <v>38454.5</v>
      </c>
      <c r="BK16" s="5">
        <f t="shared" si="9"/>
        <v>42088.87</v>
      </c>
      <c r="BL16" s="5">
        <f t="shared" si="9"/>
        <v>46657.080000000009</v>
      </c>
      <c r="BM16" s="5">
        <f t="shared" si="9"/>
        <v>41125.89</v>
      </c>
      <c r="BN16" s="5">
        <f t="shared" ref="BN16:DY16" si="10">SUM(BN17:BN28)</f>
        <v>43233.819999999992</v>
      </c>
      <c r="BO16" s="5">
        <f t="shared" si="10"/>
        <v>48163.73</v>
      </c>
      <c r="BP16" s="5">
        <f t="shared" si="10"/>
        <v>47007.100000000006</v>
      </c>
      <c r="BQ16" s="5">
        <f t="shared" si="10"/>
        <v>42948.740000000013</v>
      </c>
      <c r="BR16" s="5">
        <f t="shared" si="10"/>
        <v>42431.869999999995</v>
      </c>
      <c r="BS16" s="5">
        <f t="shared" si="10"/>
        <v>40224.230000000003</v>
      </c>
      <c r="BT16" s="5">
        <f t="shared" si="10"/>
        <v>42431.73</v>
      </c>
      <c r="BU16" s="5">
        <f t="shared" si="10"/>
        <v>42918.34</v>
      </c>
      <c r="BV16" s="5">
        <f t="shared" si="10"/>
        <v>41019.580000000009</v>
      </c>
      <c r="BW16" s="5">
        <f t="shared" si="10"/>
        <v>43237.9</v>
      </c>
      <c r="BX16" s="5">
        <f t="shared" si="10"/>
        <v>47799.08</v>
      </c>
      <c r="BY16" s="5">
        <f t="shared" si="10"/>
        <v>45947.09</v>
      </c>
      <c r="BZ16" s="5">
        <f t="shared" si="10"/>
        <v>44511.869999999995</v>
      </c>
      <c r="CA16" s="5">
        <f t="shared" si="10"/>
        <v>55513.569999999992</v>
      </c>
      <c r="CB16" s="5">
        <f t="shared" si="10"/>
        <v>47608.310000000005</v>
      </c>
      <c r="CC16" s="5">
        <f t="shared" si="10"/>
        <v>47348.47</v>
      </c>
      <c r="CD16" s="5">
        <f t="shared" si="10"/>
        <v>47406.43</v>
      </c>
      <c r="CE16" s="5">
        <f t="shared" si="10"/>
        <v>45471.200000000012</v>
      </c>
      <c r="CF16" s="5">
        <f t="shared" si="10"/>
        <v>50982.23</v>
      </c>
      <c r="CG16" s="5">
        <f t="shared" si="10"/>
        <v>45520.869999999988</v>
      </c>
      <c r="CH16" s="5">
        <f t="shared" si="10"/>
        <v>40060.540000999994</v>
      </c>
      <c r="CI16" s="5">
        <f t="shared" si="10"/>
        <v>29961.670000000002</v>
      </c>
      <c r="CJ16" s="5">
        <f t="shared" si="10"/>
        <v>47660.48000000001</v>
      </c>
      <c r="CK16" s="5">
        <f t="shared" si="10"/>
        <v>53257.839999999989</v>
      </c>
      <c r="CL16" s="5">
        <f t="shared" si="10"/>
        <v>49375.260000000009</v>
      </c>
      <c r="CM16" s="5">
        <f t="shared" si="10"/>
        <v>48652.319999999992</v>
      </c>
      <c r="CN16" s="5">
        <f t="shared" si="10"/>
        <v>53166.53</v>
      </c>
      <c r="CO16" s="5">
        <f t="shared" si="10"/>
        <v>49580.000000000015</v>
      </c>
      <c r="CP16" s="5">
        <f t="shared" si="10"/>
        <v>47722.17</v>
      </c>
      <c r="CQ16" s="5">
        <f t="shared" si="10"/>
        <v>49035.81</v>
      </c>
      <c r="CR16" s="5">
        <f t="shared" si="10"/>
        <v>48729.599999999999</v>
      </c>
      <c r="CS16" s="5">
        <f t="shared" si="10"/>
        <v>63239.860000000008</v>
      </c>
      <c r="CT16" s="5">
        <f t="shared" si="10"/>
        <v>26885.907806390001</v>
      </c>
      <c r="CU16" s="5">
        <f t="shared" si="10"/>
        <v>51593.296413130003</v>
      </c>
      <c r="CV16" s="5">
        <f t="shared" si="10"/>
        <v>52862.127570950004</v>
      </c>
      <c r="CW16" s="5">
        <f t="shared" si="10"/>
        <v>54059.785815619995</v>
      </c>
      <c r="CX16" s="5">
        <f t="shared" si="10"/>
        <v>51136.64181754001</v>
      </c>
      <c r="CY16" s="5">
        <f t="shared" si="10"/>
        <v>53100.968363549997</v>
      </c>
      <c r="CZ16" s="5">
        <f t="shared" si="10"/>
        <v>53612.224182550002</v>
      </c>
      <c r="DA16" s="5">
        <f t="shared" si="10"/>
        <v>51497.364547019999</v>
      </c>
      <c r="DB16" s="5">
        <f t="shared" si="10"/>
        <v>48782.870377200008</v>
      </c>
      <c r="DC16" s="5">
        <f t="shared" si="10"/>
        <v>48816.421535760004</v>
      </c>
      <c r="DD16" s="5">
        <f t="shared" si="10"/>
        <v>46719.843871459991</v>
      </c>
      <c r="DE16" s="5">
        <f t="shared" si="10"/>
        <v>46339.938413409989</v>
      </c>
      <c r="DF16" s="5">
        <f t="shared" si="10"/>
        <v>59711.010000000017</v>
      </c>
      <c r="DG16" s="5">
        <f t="shared" si="10"/>
        <v>47682.77</v>
      </c>
      <c r="DH16" s="5">
        <f t="shared" si="10"/>
        <v>50272.36</v>
      </c>
      <c r="DI16" s="5">
        <f t="shared" si="10"/>
        <v>55014.636999999988</v>
      </c>
      <c r="DJ16" s="5">
        <f t="shared" si="10"/>
        <v>45081.4</v>
      </c>
      <c r="DK16" s="5">
        <f t="shared" si="10"/>
        <v>50925.713999999993</v>
      </c>
      <c r="DL16" s="5">
        <f t="shared" si="10"/>
        <v>27097.888999999999</v>
      </c>
      <c r="DM16" s="5">
        <f t="shared" si="10"/>
        <v>26335.769999999997</v>
      </c>
      <c r="DN16" s="5">
        <f t="shared" si="10"/>
        <v>29769.420000000002</v>
      </c>
      <c r="DO16" s="5">
        <f t="shared" si="10"/>
        <v>65839.61</v>
      </c>
      <c r="DP16" s="5">
        <f t="shared" si="10"/>
        <v>46151.74</v>
      </c>
      <c r="DQ16" s="5">
        <f t="shared" si="10"/>
        <v>44480.06</v>
      </c>
      <c r="DR16" s="5">
        <f t="shared" si="10"/>
        <v>46428.969999999987</v>
      </c>
      <c r="DS16" s="5">
        <f t="shared" si="10"/>
        <v>47723.700000000012</v>
      </c>
      <c r="DT16" s="5">
        <f t="shared" si="10"/>
        <v>51438.070000000007</v>
      </c>
      <c r="DU16" s="5">
        <f t="shared" si="10"/>
        <v>46741.19</v>
      </c>
      <c r="DV16" s="5">
        <f t="shared" si="10"/>
        <v>41111.549999999988</v>
      </c>
      <c r="DW16" s="5">
        <f t="shared" si="10"/>
        <v>48112.770000000004</v>
      </c>
      <c r="DX16" s="5">
        <f t="shared" si="10"/>
        <v>50162.1</v>
      </c>
      <c r="DY16" s="5">
        <f t="shared" si="10"/>
        <v>42773.72</v>
      </c>
      <c r="DZ16" s="5">
        <f t="shared" ref="DZ16:FG16" si="11">SUM(DZ17:DZ28)</f>
        <v>41682.389999999992</v>
      </c>
      <c r="EA16" s="5">
        <f t="shared" si="11"/>
        <v>40697.440000000002</v>
      </c>
      <c r="EB16" s="5">
        <f t="shared" si="11"/>
        <v>37680.620000000003</v>
      </c>
      <c r="EC16" s="5">
        <f t="shared" si="11"/>
        <v>37053.85</v>
      </c>
      <c r="ED16" s="5">
        <f t="shared" si="11"/>
        <v>37142.630000000005</v>
      </c>
      <c r="EE16" s="5">
        <f t="shared" si="11"/>
        <v>46702.071000000004</v>
      </c>
      <c r="EF16" s="5">
        <f t="shared" si="11"/>
        <v>50932.21</v>
      </c>
      <c r="EG16" s="5">
        <f t="shared" si="11"/>
        <v>51777.800999999992</v>
      </c>
      <c r="EH16" s="5">
        <f t="shared" si="11"/>
        <v>44497.25</v>
      </c>
      <c r="EI16" s="5">
        <f t="shared" si="11"/>
        <v>45399.710000000006</v>
      </c>
      <c r="EJ16" s="5">
        <f t="shared" si="11"/>
        <v>44166.392000000007</v>
      </c>
      <c r="EK16" s="5">
        <f t="shared" si="11"/>
        <v>37552.599999999991</v>
      </c>
      <c r="EL16" s="5">
        <f t="shared" si="11"/>
        <v>35969.33</v>
      </c>
      <c r="EM16" s="5">
        <f t="shared" si="11"/>
        <v>34415.93</v>
      </c>
      <c r="EN16" s="5">
        <f t="shared" si="11"/>
        <v>37267.410000000003</v>
      </c>
      <c r="EO16" s="5">
        <f t="shared" si="11"/>
        <v>37642.109999999993</v>
      </c>
      <c r="EP16" s="5">
        <f t="shared" si="11"/>
        <v>36320.730000000003</v>
      </c>
      <c r="EQ16" s="5">
        <f t="shared" si="11"/>
        <v>39324.620019999988</v>
      </c>
      <c r="ER16" s="5">
        <f t="shared" si="11"/>
        <v>41509.269999999997</v>
      </c>
      <c r="ES16" s="5">
        <f t="shared" si="11"/>
        <v>43314.641499999991</v>
      </c>
      <c r="ET16" s="5">
        <f t="shared" si="11"/>
        <v>37761.861000000004</v>
      </c>
      <c r="EU16" s="5">
        <f t="shared" si="11"/>
        <v>39464.689999999995</v>
      </c>
      <c r="EV16" s="5">
        <f t="shared" si="11"/>
        <v>39269.22</v>
      </c>
      <c r="EW16" s="5">
        <f t="shared" si="11"/>
        <v>36729.650030000012</v>
      </c>
      <c r="EX16" s="5">
        <f t="shared" si="11"/>
        <v>36929.280000000006</v>
      </c>
      <c r="EY16" s="5">
        <f t="shared" si="11"/>
        <v>35807.090000000004</v>
      </c>
      <c r="EZ16" s="5">
        <f t="shared" si="11"/>
        <v>49166.091899999999</v>
      </c>
      <c r="FA16" s="5">
        <f t="shared" si="11"/>
        <v>41535.060040000004</v>
      </c>
      <c r="FB16" s="5">
        <f t="shared" si="11"/>
        <v>42706.96699999999</v>
      </c>
      <c r="FC16" s="5">
        <f t="shared" si="11"/>
        <v>41530.346000000012</v>
      </c>
      <c r="FD16" s="5">
        <f t="shared" si="11"/>
        <v>40293.822</v>
      </c>
      <c r="FE16" s="5">
        <f t="shared" si="11"/>
        <v>48176.428999999996</v>
      </c>
      <c r="FF16" s="5">
        <f t="shared" si="11"/>
        <v>41040.763999999988</v>
      </c>
      <c r="FG16" s="5">
        <f t="shared" si="11"/>
        <v>47062.199000000001</v>
      </c>
      <c r="FH16" s="5">
        <f t="shared" ref="FH16:FJ16" si="12">SUM(FH17:FH28)</f>
        <v>43578.472000000009</v>
      </c>
      <c r="FI16" s="5">
        <f t="shared" si="12"/>
        <v>45150.796000000002</v>
      </c>
      <c r="FJ16" s="5">
        <f t="shared" si="12"/>
        <v>44319.530000000006</v>
      </c>
      <c r="FK16" s="5">
        <f t="shared" ref="FK16" si="13">SUM(FK17:FK28)</f>
        <v>45250.639000000003</v>
      </c>
      <c r="FL16" s="5">
        <f t="shared" ref="FL16" si="14">SUM(FL17:FL28)</f>
        <v>42898.767999999996</v>
      </c>
      <c r="FM16" s="5">
        <f>SUM(FM17:FM28)</f>
        <v>41623.507999999994</v>
      </c>
      <c r="FN16" s="5">
        <f t="shared" ref="FN16:GK16" si="15">SUM(FN17:FN28)</f>
        <v>35726.868011419996</v>
      </c>
      <c r="FO16" s="5">
        <f t="shared" si="15"/>
        <v>41831.820788600002</v>
      </c>
      <c r="FP16" s="5">
        <f t="shared" si="15"/>
        <v>45246.576699930003</v>
      </c>
      <c r="FQ16" s="5">
        <f t="shared" si="15"/>
        <v>51170.12778825</v>
      </c>
      <c r="FR16" s="5">
        <f t="shared" si="15"/>
        <v>42175.389500129997</v>
      </c>
      <c r="FS16" s="5">
        <f t="shared" si="15"/>
        <v>48804.98892181</v>
      </c>
      <c r="FT16" s="5">
        <f t="shared" si="15"/>
        <v>44094.11450019</v>
      </c>
      <c r="FU16" s="5">
        <f t="shared" si="15"/>
        <v>45701.57545882999</v>
      </c>
      <c r="FV16" s="5">
        <f t="shared" si="15"/>
        <v>45711.623350649999</v>
      </c>
      <c r="FW16" s="5">
        <f t="shared" si="15"/>
        <v>46240.690427389993</v>
      </c>
      <c r="FX16" s="5">
        <f t="shared" si="15"/>
        <v>42930.42544503</v>
      </c>
      <c r="FY16" s="5">
        <f t="shared" si="15"/>
        <v>47893.041842850012</v>
      </c>
      <c r="FZ16" s="5">
        <f t="shared" si="15"/>
        <v>42597.873888970033</v>
      </c>
      <c r="GA16" s="5">
        <f t="shared" si="15"/>
        <v>44984.712208999983</v>
      </c>
      <c r="GB16" s="5">
        <f t="shared" si="15"/>
        <v>52318.972652380013</v>
      </c>
      <c r="GC16" s="5">
        <f t="shared" si="15"/>
        <v>0</v>
      </c>
      <c r="GD16" s="5">
        <f t="shared" si="15"/>
        <v>0</v>
      </c>
      <c r="GE16" s="5">
        <f t="shared" si="15"/>
        <v>0</v>
      </c>
      <c r="GF16" s="5">
        <f t="shared" si="15"/>
        <v>0</v>
      </c>
      <c r="GG16" s="5">
        <f t="shared" si="15"/>
        <v>0</v>
      </c>
      <c r="GH16" s="5">
        <f t="shared" si="15"/>
        <v>0</v>
      </c>
      <c r="GI16" s="5">
        <f t="shared" si="15"/>
        <v>0</v>
      </c>
      <c r="GJ16" s="5">
        <f t="shared" si="15"/>
        <v>0</v>
      </c>
      <c r="GK16" s="5">
        <f t="shared" si="15"/>
        <v>0</v>
      </c>
    </row>
    <row r="17" spans="1:193">
      <c r="A17" s="12" t="s">
        <v>109</v>
      </c>
      <c r="B17" s="13">
        <v>12023.178</v>
      </c>
      <c r="C17" s="13">
        <v>12431.223</v>
      </c>
      <c r="D17" s="13">
        <v>13916.388999999999</v>
      </c>
      <c r="E17" s="13">
        <v>13716.906213</v>
      </c>
      <c r="F17" s="13">
        <v>14072.208362820009</v>
      </c>
      <c r="G17" s="13">
        <v>13536.46</v>
      </c>
      <c r="H17" s="13">
        <v>13245.966926489989</v>
      </c>
      <c r="I17" s="13">
        <v>4914.5249999999996</v>
      </c>
      <c r="J17" s="13">
        <v>5122.4719999999998</v>
      </c>
      <c r="K17" s="13">
        <v>4861.0650000000005</v>
      </c>
      <c r="L17" s="13">
        <v>5322.4720000000007</v>
      </c>
      <c r="M17" s="14">
        <v>4751.17</v>
      </c>
      <c r="N17" s="13">
        <v>4804.299</v>
      </c>
      <c r="O17" s="13">
        <v>4700.732</v>
      </c>
      <c r="P17" s="13">
        <v>4923.165</v>
      </c>
      <c r="Q17" s="13">
        <v>5514.0830000000005</v>
      </c>
      <c r="R17" s="13">
        <v>5244.8240000000005</v>
      </c>
      <c r="S17" s="13">
        <v>5151.1779999999999</v>
      </c>
      <c r="T17" s="13">
        <v>4897.1949999999997</v>
      </c>
      <c r="U17" s="13">
        <v>5127.9049999999997</v>
      </c>
      <c r="V17" s="13">
        <v>4996.8410000000003</v>
      </c>
      <c r="W17" s="13">
        <v>5327.1540000000005</v>
      </c>
      <c r="X17" s="13">
        <v>5338.1669999999995</v>
      </c>
      <c r="Y17" s="14">
        <v>5035.6949999999997</v>
      </c>
      <c r="Z17" s="13">
        <v>4944.7323992700003</v>
      </c>
      <c r="AA17" s="13">
        <v>5121.0832227499995</v>
      </c>
      <c r="AB17" s="13">
        <v>5484.6615279899997</v>
      </c>
      <c r="AC17" s="13">
        <v>5856.1100536199992</v>
      </c>
      <c r="AD17" s="13">
        <v>4882.3234487299997</v>
      </c>
      <c r="AE17" s="13">
        <v>5210.8842217599995</v>
      </c>
      <c r="AF17" s="13">
        <v>5500.7630279700006</v>
      </c>
      <c r="AG17" s="13">
        <v>5500.5868027900005</v>
      </c>
      <c r="AH17" s="13">
        <v>5028.1984071899997</v>
      </c>
      <c r="AI17" s="13">
        <v>5562.4392022299999</v>
      </c>
      <c r="AJ17" s="13">
        <v>5191.07681787</v>
      </c>
      <c r="AK17" s="14">
        <v>5249.2170798199995</v>
      </c>
      <c r="AL17" s="13">
        <v>5204.17</v>
      </c>
      <c r="AM17" s="13">
        <v>5014.4800000000014</v>
      </c>
      <c r="AN17" s="13">
        <v>4933.7899999999991</v>
      </c>
      <c r="AO17" s="13">
        <v>5670.8969999999999</v>
      </c>
      <c r="AP17" s="13">
        <v>5312.2730000000001</v>
      </c>
      <c r="AQ17" s="13">
        <v>5208.16</v>
      </c>
      <c r="AR17" s="13">
        <v>5124.12</v>
      </c>
      <c r="AS17" s="13">
        <v>5139.54</v>
      </c>
      <c r="AT17" s="13">
        <v>4756.96</v>
      </c>
      <c r="AU17" s="13">
        <v>5559.61</v>
      </c>
      <c r="AV17" s="13">
        <v>5380.05</v>
      </c>
      <c r="AW17" s="14">
        <v>6098.59</v>
      </c>
      <c r="AX17" s="13">
        <v>5852.34</v>
      </c>
      <c r="AY17" s="13">
        <v>5130.38</v>
      </c>
      <c r="AZ17" s="13">
        <v>7553.83</v>
      </c>
      <c r="BA17" s="13">
        <v>11237.29</v>
      </c>
      <c r="BB17" s="13">
        <v>10375.66</v>
      </c>
      <c r="BC17" s="13">
        <v>12488.51</v>
      </c>
      <c r="BD17" s="13">
        <v>13812.48</v>
      </c>
      <c r="BE17" s="13">
        <v>12337.83</v>
      </c>
      <c r="BF17" s="13">
        <v>13315.39</v>
      </c>
      <c r="BG17" s="13">
        <v>11533.71</v>
      </c>
      <c r="BH17" s="13">
        <v>12252.15</v>
      </c>
      <c r="BI17" s="14">
        <v>11896.49</v>
      </c>
      <c r="BJ17" s="13">
        <v>12140.31</v>
      </c>
      <c r="BK17" s="13">
        <v>12394.45</v>
      </c>
      <c r="BL17" s="13">
        <v>13426.49</v>
      </c>
      <c r="BM17" s="13">
        <v>14150.87</v>
      </c>
      <c r="BN17" s="13">
        <v>14609.36</v>
      </c>
      <c r="BO17" s="13">
        <v>14541.16</v>
      </c>
      <c r="BP17" s="13">
        <v>16933.02</v>
      </c>
      <c r="BQ17" s="13">
        <v>16405.099999999999</v>
      </c>
      <c r="BR17" s="13">
        <v>15496.49</v>
      </c>
      <c r="BS17" s="13">
        <v>14668.43</v>
      </c>
      <c r="BT17" s="13">
        <v>16496.04</v>
      </c>
      <c r="BU17" s="14">
        <v>16434.98</v>
      </c>
      <c r="BV17" s="13">
        <v>15451.79</v>
      </c>
      <c r="BW17" s="13">
        <v>15762.89</v>
      </c>
      <c r="BX17" s="13">
        <v>17690.400000000001</v>
      </c>
      <c r="BY17" s="13">
        <v>19242.59</v>
      </c>
      <c r="BZ17" s="13">
        <v>17026.14</v>
      </c>
      <c r="CA17" s="13">
        <v>20129.599999999999</v>
      </c>
      <c r="CB17" s="13">
        <v>19821.13</v>
      </c>
      <c r="CC17" s="13">
        <v>19258.8</v>
      </c>
      <c r="CD17" s="13">
        <v>18552.150000000001</v>
      </c>
      <c r="CE17" s="13">
        <v>17774.63</v>
      </c>
      <c r="CF17" s="13">
        <v>18459.080000000002</v>
      </c>
      <c r="CG17" s="14">
        <v>17715.689999999999</v>
      </c>
      <c r="CH17" s="13">
        <v>18466.79</v>
      </c>
      <c r="CI17" s="13">
        <v>5790.57</v>
      </c>
      <c r="CJ17" s="13">
        <v>17698.25</v>
      </c>
      <c r="CK17" s="13">
        <v>19215.279999999995</v>
      </c>
      <c r="CL17" s="13">
        <v>19704.759999999998</v>
      </c>
      <c r="CM17" s="13">
        <v>16831.54</v>
      </c>
      <c r="CN17" s="13">
        <v>20373.21</v>
      </c>
      <c r="CO17" s="13">
        <v>19687.190000000006</v>
      </c>
      <c r="CP17" s="13">
        <v>19624.489999999998</v>
      </c>
      <c r="CQ17" s="13">
        <v>19324.600000000002</v>
      </c>
      <c r="CR17" s="13">
        <v>19696.96</v>
      </c>
      <c r="CS17" s="14">
        <v>28469.48</v>
      </c>
      <c r="CT17" s="14">
        <v>3717.2379442399997</v>
      </c>
      <c r="CU17" s="14">
        <v>17825.125027849997</v>
      </c>
      <c r="CV17" s="14">
        <v>18793.01233514</v>
      </c>
      <c r="CW17" s="14">
        <v>18774.768159499999</v>
      </c>
      <c r="CX17" s="14">
        <v>19284.644357729998</v>
      </c>
      <c r="CY17" s="14">
        <v>18649.407897910001</v>
      </c>
      <c r="CZ17" s="14">
        <v>19931.915208480001</v>
      </c>
      <c r="DA17" s="13">
        <v>19836.816325039999</v>
      </c>
      <c r="DB17" s="13">
        <v>19139.158738130001</v>
      </c>
      <c r="DC17" s="13">
        <v>18919.040055869998</v>
      </c>
      <c r="DD17" s="13">
        <v>17124.98602652</v>
      </c>
      <c r="DE17" s="14">
        <v>18028.383669209998</v>
      </c>
      <c r="DF17" s="14">
        <v>29484.74</v>
      </c>
      <c r="DG17" s="14">
        <v>16644.189999999999</v>
      </c>
      <c r="DH17" s="14">
        <v>16945.310000000001</v>
      </c>
      <c r="DI17" s="14">
        <v>23169.539999999997</v>
      </c>
      <c r="DJ17" s="14">
        <v>16865.61</v>
      </c>
      <c r="DK17" s="14">
        <v>17492.755999999998</v>
      </c>
      <c r="DL17" s="14">
        <v>6587.8239999999996</v>
      </c>
      <c r="DM17" s="13">
        <v>14840.6</v>
      </c>
      <c r="DN17" s="13">
        <v>16660.7</v>
      </c>
      <c r="DO17" s="13">
        <v>29766.09</v>
      </c>
      <c r="DP17" s="13">
        <v>18340.55</v>
      </c>
      <c r="DQ17" s="14">
        <v>17704.810000000001</v>
      </c>
      <c r="DR17" s="14">
        <v>18074.509999999998</v>
      </c>
      <c r="DS17" s="14">
        <v>18189.570000000003</v>
      </c>
      <c r="DT17" s="14">
        <v>19058.349999999999</v>
      </c>
      <c r="DU17" s="14">
        <v>17098.240000000002</v>
      </c>
      <c r="DV17" s="14">
        <v>16500.77</v>
      </c>
      <c r="DW17" s="14">
        <v>19081.490000000002</v>
      </c>
      <c r="DX17" s="14">
        <v>19187.060000000001</v>
      </c>
      <c r="DY17" s="14">
        <v>15353.45</v>
      </c>
      <c r="DZ17" s="14">
        <v>16755.57</v>
      </c>
      <c r="EA17" s="14">
        <v>15636.91</v>
      </c>
      <c r="EB17" s="14">
        <v>14586.32</v>
      </c>
      <c r="EC17" s="14">
        <v>14261.75</v>
      </c>
      <c r="ED17" s="14">
        <v>13986.62</v>
      </c>
      <c r="EE17" s="14">
        <v>18693.78</v>
      </c>
      <c r="EF17" s="14">
        <v>19792.419999999998</v>
      </c>
      <c r="EG17" s="14">
        <v>21298.17</v>
      </c>
      <c r="EH17" s="14">
        <v>17813.59</v>
      </c>
      <c r="EI17" s="14">
        <v>13831.71</v>
      </c>
      <c r="EJ17" s="14">
        <v>13911.31</v>
      </c>
      <c r="EK17" s="14">
        <v>12438.45</v>
      </c>
      <c r="EL17" s="14">
        <v>9001.5300000000007</v>
      </c>
      <c r="EM17" s="14">
        <v>7879.12</v>
      </c>
      <c r="EN17" s="14">
        <v>9754.52</v>
      </c>
      <c r="EO17" s="14">
        <v>9186.51</v>
      </c>
      <c r="EP17" s="14">
        <v>8073.35</v>
      </c>
      <c r="EQ17" s="14">
        <v>8388</v>
      </c>
      <c r="ER17" s="14">
        <v>9406.7099999999991</v>
      </c>
      <c r="ES17" s="14">
        <v>10226.07</v>
      </c>
      <c r="ET17" s="14">
        <v>8276.81</v>
      </c>
      <c r="EU17" s="14">
        <v>9672.81</v>
      </c>
      <c r="EV17" s="14">
        <v>9317.51</v>
      </c>
      <c r="EW17" s="14">
        <v>9172.86</v>
      </c>
      <c r="EX17" s="14">
        <v>8761.44</v>
      </c>
      <c r="EY17" s="14">
        <v>8619.2999999999993</v>
      </c>
      <c r="EZ17" s="14">
        <v>21856.76</v>
      </c>
      <c r="FA17" s="14">
        <v>16636.099999999999</v>
      </c>
      <c r="FB17" s="14">
        <v>14704.96</v>
      </c>
      <c r="FC17" s="14">
        <v>13547.58</v>
      </c>
      <c r="FD17" s="14">
        <v>12161.92</v>
      </c>
      <c r="FE17" s="14">
        <v>19840.169999999998</v>
      </c>
      <c r="FF17" s="14">
        <v>16551.13</v>
      </c>
      <c r="FG17" s="14">
        <v>19626.09</v>
      </c>
      <c r="FH17" s="14">
        <v>17279.150000000001</v>
      </c>
      <c r="FI17" s="14">
        <v>20640.91</v>
      </c>
      <c r="FJ17" s="14">
        <v>18478.900000000001</v>
      </c>
      <c r="FK17" s="14">
        <v>20125.57</v>
      </c>
      <c r="FL17" s="14">
        <v>19471.400000000001</v>
      </c>
      <c r="FM17" s="14">
        <v>17355.919999999998</v>
      </c>
      <c r="FN17" s="14">
        <v>16644.230942570004</v>
      </c>
      <c r="FO17" s="14">
        <v>18093.056849609995</v>
      </c>
      <c r="FP17" s="14">
        <v>18081.456790300002</v>
      </c>
      <c r="FQ17" s="14">
        <v>22854.249735770005</v>
      </c>
      <c r="FR17" s="14">
        <v>18395.660547269996</v>
      </c>
      <c r="FS17" s="14">
        <v>22540.709977000006</v>
      </c>
      <c r="FT17" s="14">
        <v>17161.104133699995</v>
      </c>
      <c r="FU17" s="14">
        <v>21203.596596109994</v>
      </c>
      <c r="FV17" s="14">
        <v>21486.757137069999</v>
      </c>
      <c r="FW17" s="14">
        <v>22741.998738479997</v>
      </c>
      <c r="FX17" s="14">
        <v>21067.798983510002</v>
      </c>
      <c r="FY17" s="14">
        <v>23396.135277100006</v>
      </c>
      <c r="FZ17" s="14">
        <v>18710.220620730037</v>
      </c>
      <c r="GA17" s="14">
        <v>19618.194999999985</v>
      </c>
      <c r="GB17" s="14">
        <v>22839.785000000022</v>
      </c>
      <c r="GC17" s="14"/>
      <c r="GD17" s="14"/>
      <c r="GE17" s="14"/>
      <c r="GF17" s="14"/>
      <c r="GG17" s="14"/>
      <c r="GH17" s="14"/>
      <c r="GI17" s="14"/>
      <c r="GJ17" s="14"/>
      <c r="GK17" s="14"/>
    </row>
    <row r="18" spans="1:193">
      <c r="A18" s="6" t="s">
        <v>110</v>
      </c>
      <c r="B18" s="7">
        <v>4075.8380000000002</v>
      </c>
      <c r="C18" s="7">
        <v>4701.4440000000004</v>
      </c>
      <c r="D18" s="7">
        <v>7200.201</v>
      </c>
      <c r="E18" s="7">
        <v>4442.0576799999999</v>
      </c>
      <c r="F18" s="7">
        <v>3979.2677424800017</v>
      </c>
      <c r="G18" s="7">
        <v>5007.1899999999996</v>
      </c>
      <c r="H18" s="7">
        <v>6179.8630004300067</v>
      </c>
      <c r="I18" s="7">
        <v>3650.0079999999998</v>
      </c>
      <c r="J18" s="7">
        <v>3296.556</v>
      </c>
      <c r="K18" s="7">
        <v>4255.0839999999998</v>
      </c>
      <c r="L18" s="7">
        <v>4781.1109999999999</v>
      </c>
      <c r="M18" s="8">
        <v>5627.94</v>
      </c>
      <c r="N18" s="7">
        <v>3206.4480000000003</v>
      </c>
      <c r="O18" s="7">
        <v>7149.5109999999995</v>
      </c>
      <c r="P18" s="7">
        <v>6213.6579999999994</v>
      </c>
      <c r="Q18" s="7">
        <v>4312.6560000000009</v>
      </c>
      <c r="R18" s="7">
        <v>4760.7530000000006</v>
      </c>
      <c r="S18" s="7">
        <v>6195.3920000000007</v>
      </c>
      <c r="T18" s="7">
        <v>5363.4049999999997</v>
      </c>
      <c r="U18" s="7">
        <v>4042.797</v>
      </c>
      <c r="V18" s="7">
        <v>4026.08</v>
      </c>
      <c r="W18" s="7">
        <v>5070.2089999999998</v>
      </c>
      <c r="X18" s="7">
        <v>5562.1059999999998</v>
      </c>
      <c r="Y18" s="8">
        <v>4011.5450000000001</v>
      </c>
      <c r="Z18" s="7">
        <v>4683.7716454599995</v>
      </c>
      <c r="AA18" s="7">
        <v>6040.8322320099996</v>
      </c>
      <c r="AB18" s="7">
        <v>5072.3219142100006</v>
      </c>
      <c r="AC18" s="7">
        <v>5752.6942511600009</v>
      </c>
      <c r="AD18" s="7">
        <v>6392.1254237800003</v>
      </c>
      <c r="AE18" s="7">
        <v>5640.4996436099991</v>
      </c>
      <c r="AF18" s="7">
        <v>5152.5154025600004</v>
      </c>
      <c r="AG18" s="7">
        <v>5287.6340958399996</v>
      </c>
      <c r="AH18" s="7">
        <v>5218.3384953999994</v>
      </c>
      <c r="AI18" s="7">
        <v>5412.4342972300001</v>
      </c>
      <c r="AJ18" s="7">
        <v>5645.2086717299999</v>
      </c>
      <c r="AK18" s="8">
        <v>7594.1597575599999</v>
      </c>
      <c r="AL18" s="7">
        <v>5837.36</v>
      </c>
      <c r="AM18" s="7">
        <v>3451.7</v>
      </c>
      <c r="AN18" s="7">
        <v>4885.76</v>
      </c>
      <c r="AO18" s="7">
        <v>4809.8449999999993</v>
      </c>
      <c r="AP18" s="7">
        <v>5381.9350000000004</v>
      </c>
      <c r="AQ18" s="7">
        <v>5641.21</v>
      </c>
      <c r="AR18" s="7">
        <v>5843.63</v>
      </c>
      <c r="AS18" s="7">
        <v>5396.74</v>
      </c>
      <c r="AT18" s="7">
        <v>5435.64</v>
      </c>
      <c r="AU18" s="7">
        <v>4419.8900000000003</v>
      </c>
      <c r="AV18" s="7">
        <v>4653.3500000000004</v>
      </c>
      <c r="AW18" s="8">
        <v>5243.5</v>
      </c>
      <c r="AX18" s="7">
        <v>7272.19</v>
      </c>
      <c r="AY18" s="7">
        <v>5569.7</v>
      </c>
      <c r="AZ18" s="7">
        <v>5643.76</v>
      </c>
      <c r="BA18" s="7">
        <v>5211.1099999999997</v>
      </c>
      <c r="BB18" s="7">
        <v>5901.5300000000007</v>
      </c>
      <c r="BC18" s="7">
        <v>6226.5700000000006</v>
      </c>
      <c r="BD18" s="7">
        <v>3211.11</v>
      </c>
      <c r="BE18" s="7">
        <v>3877.3900000000003</v>
      </c>
      <c r="BF18" s="7">
        <v>4712.8100000000004</v>
      </c>
      <c r="BG18" s="7">
        <v>5224.8100000000004</v>
      </c>
      <c r="BH18" s="7">
        <v>5173.7199999999993</v>
      </c>
      <c r="BI18" s="8">
        <v>4709.21</v>
      </c>
      <c r="BJ18" s="7">
        <v>4601.58</v>
      </c>
      <c r="BK18" s="7">
        <v>5298.34</v>
      </c>
      <c r="BL18" s="7">
        <v>5631.7</v>
      </c>
      <c r="BM18" s="7">
        <v>4876.7700000000004</v>
      </c>
      <c r="BN18" s="7">
        <v>5411.98</v>
      </c>
      <c r="BO18" s="7">
        <v>5434.69</v>
      </c>
      <c r="BP18" s="7">
        <v>6198.7</v>
      </c>
      <c r="BQ18" s="7">
        <v>5606.05</v>
      </c>
      <c r="BR18" s="7">
        <v>5765.04</v>
      </c>
      <c r="BS18" s="7">
        <v>4713.0200000000004</v>
      </c>
      <c r="BT18" s="7">
        <v>6370.55</v>
      </c>
      <c r="BU18" s="8">
        <v>5529.86</v>
      </c>
      <c r="BV18" s="7">
        <v>5010.41</v>
      </c>
      <c r="BW18" s="7">
        <v>5897.56</v>
      </c>
      <c r="BX18" s="7">
        <v>5646.18</v>
      </c>
      <c r="BY18" s="7">
        <v>5547.29</v>
      </c>
      <c r="BZ18" s="7">
        <v>5903.39</v>
      </c>
      <c r="CA18" s="7">
        <v>6998.6</v>
      </c>
      <c r="CB18" s="7">
        <v>4952.51</v>
      </c>
      <c r="CC18" s="7">
        <v>5767.92</v>
      </c>
      <c r="CD18" s="7">
        <v>5037.04</v>
      </c>
      <c r="CE18" s="7">
        <v>4886.24</v>
      </c>
      <c r="CF18" s="7">
        <v>7126.15</v>
      </c>
      <c r="CG18" s="8">
        <v>5829.82</v>
      </c>
      <c r="CH18" s="7">
        <v>2217.9699999999998</v>
      </c>
      <c r="CI18" s="7">
        <v>5767.81</v>
      </c>
      <c r="CJ18" s="7">
        <v>6500.83</v>
      </c>
      <c r="CK18" s="7">
        <v>6133.54</v>
      </c>
      <c r="CL18" s="7">
        <v>6905.63</v>
      </c>
      <c r="CM18" s="7">
        <v>7171.28</v>
      </c>
      <c r="CN18" s="7">
        <v>6786.17</v>
      </c>
      <c r="CO18" s="7">
        <v>5468.8499999999949</v>
      </c>
      <c r="CP18" s="7">
        <v>5517.91</v>
      </c>
      <c r="CQ18" s="7">
        <v>5366.22</v>
      </c>
      <c r="CR18" s="7">
        <v>5206.5700000000006</v>
      </c>
      <c r="CS18" s="8">
        <v>5505.39</v>
      </c>
      <c r="CT18" s="8">
        <v>6293.3387249699999</v>
      </c>
      <c r="CU18" s="8">
        <v>5867.044742</v>
      </c>
      <c r="CV18" s="8">
        <v>4890.8885989999999</v>
      </c>
      <c r="CW18" s="8">
        <v>6570.49933057</v>
      </c>
      <c r="CX18" s="8">
        <v>5497.8136151400004</v>
      </c>
      <c r="CY18" s="8">
        <v>5433.9921817600007</v>
      </c>
      <c r="CZ18" s="8">
        <v>5466.4664382000001</v>
      </c>
      <c r="DA18" s="7">
        <v>5644.8929982500003</v>
      </c>
      <c r="DB18" s="7">
        <v>5240.1430404799994</v>
      </c>
      <c r="DC18" s="7">
        <v>5654.0694917999999</v>
      </c>
      <c r="DD18" s="7">
        <v>5944.7603790499998</v>
      </c>
      <c r="DE18" s="8">
        <v>4906.3276300699999</v>
      </c>
      <c r="DF18" s="8">
        <v>4727.92</v>
      </c>
      <c r="DG18" s="8">
        <v>4436.1000000000004</v>
      </c>
      <c r="DH18" s="8">
        <v>5759.33</v>
      </c>
      <c r="DI18" s="8">
        <v>5752.81</v>
      </c>
      <c r="DJ18" s="8">
        <v>5381.18</v>
      </c>
      <c r="DK18" s="8">
        <v>8421.9120000000003</v>
      </c>
      <c r="DL18" s="8">
        <v>3321.6379999999999</v>
      </c>
      <c r="DM18" s="7">
        <v>4960.43</v>
      </c>
      <c r="DN18" s="7">
        <v>4378.67</v>
      </c>
      <c r="DO18" s="7">
        <v>5923.85</v>
      </c>
      <c r="DP18" s="7">
        <v>5122.3599999999997</v>
      </c>
      <c r="DQ18" s="8">
        <v>4718.37</v>
      </c>
      <c r="DR18" s="8">
        <v>5661.26</v>
      </c>
      <c r="DS18" s="8">
        <v>5392.96</v>
      </c>
      <c r="DT18" s="8">
        <v>5360.52</v>
      </c>
      <c r="DU18" s="8">
        <v>5064.54</v>
      </c>
      <c r="DV18" s="8">
        <v>4649.01</v>
      </c>
      <c r="DW18" s="8">
        <v>5767.72</v>
      </c>
      <c r="DX18" s="8">
        <v>5974.44</v>
      </c>
      <c r="DY18" s="8">
        <v>5130.71</v>
      </c>
      <c r="DZ18" s="8">
        <v>5249.21</v>
      </c>
      <c r="EA18" s="8">
        <v>5635.79</v>
      </c>
      <c r="EB18" s="8">
        <v>4770.76</v>
      </c>
      <c r="EC18" s="8">
        <v>5542.74</v>
      </c>
      <c r="ED18" s="8">
        <v>3547.51</v>
      </c>
      <c r="EE18" s="8">
        <v>4597.3599999999997</v>
      </c>
      <c r="EF18" s="8">
        <v>5413.09</v>
      </c>
      <c r="EG18" s="8">
        <v>5703.5800000000008</v>
      </c>
      <c r="EH18" s="8">
        <v>5312.19</v>
      </c>
      <c r="EI18" s="8">
        <v>5784.62</v>
      </c>
      <c r="EJ18" s="8">
        <v>5026.4799999999996</v>
      </c>
      <c r="EK18" s="8">
        <v>4773.68</v>
      </c>
      <c r="EL18" s="8">
        <v>5243.91</v>
      </c>
      <c r="EM18" s="8">
        <v>4151.88</v>
      </c>
      <c r="EN18" s="8">
        <v>5220.01</v>
      </c>
      <c r="EO18" s="8">
        <v>5010</v>
      </c>
      <c r="EP18" s="8">
        <v>4844.0600000000004</v>
      </c>
      <c r="EQ18" s="8">
        <v>4952.2299999999996</v>
      </c>
      <c r="ER18" s="8">
        <v>4004.59</v>
      </c>
      <c r="ES18" s="8">
        <v>6267.24</v>
      </c>
      <c r="ET18" s="8">
        <v>5086.78</v>
      </c>
      <c r="EU18" s="8">
        <v>5428.57</v>
      </c>
      <c r="EV18" s="8">
        <v>4364.2</v>
      </c>
      <c r="EW18" s="8">
        <v>4495.09</v>
      </c>
      <c r="EX18" s="8">
        <v>5243.2</v>
      </c>
      <c r="EY18" s="8">
        <v>5062.45</v>
      </c>
      <c r="EZ18" s="8">
        <v>5011.0200000000004</v>
      </c>
      <c r="FA18" s="8">
        <v>2923.45</v>
      </c>
      <c r="FB18" s="8">
        <v>4535.03</v>
      </c>
      <c r="FC18" s="8">
        <v>4937.6099999999997</v>
      </c>
      <c r="FD18" s="8">
        <v>3105.5</v>
      </c>
      <c r="FE18" s="8">
        <v>4765.66</v>
      </c>
      <c r="FF18" s="8">
        <v>4309.78</v>
      </c>
      <c r="FG18" s="8">
        <v>5190.93</v>
      </c>
      <c r="FH18" s="8">
        <v>2792.43</v>
      </c>
      <c r="FI18" s="8">
        <v>3921.77</v>
      </c>
      <c r="FJ18" s="8">
        <v>4025.71</v>
      </c>
      <c r="FK18" s="8">
        <v>4788.05</v>
      </c>
      <c r="FL18" s="8">
        <v>4426.8500000000004</v>
      </c>
      <c r="FM18" s="8">
        <v>4448.42</v>
      </c>
      <c r="FN18" s="8">
        <v>3603.9125308400007</v>
      </c>
      <c r="FO18" s="8">
        <v>2837.9026723500001</v>
      </c>
      <c r="FP18" s="8">
        <v>3075.5478857300009</v>
      </c>
      <c r="FQ18" s="8">
        <v>5331.0329473400016</v>
      </c>
      <c r="FR18" s="8">
        <v>3749.7856399000002</v>
      </c>
      <c r="FS18" s="8">
        <v>3848.3740128500003</v>
      </c>
      <c r="FT18" s="8">
        <v>3938.9497687499997</v>
      </c>
      <c r="FU18" s="8">
        <v>4058.4007934900001</v>
      </c>
      <c r="FV18" s="8">
        <v>4638.347598180002</v>
      </c>
      <c r="FW18" s="8">
        <v>4615.814839149999</v>
      </c>
      <c r="FX18" s="8">
        <v>3740.8041270199992</v>
      </c>
      <c r="FY18" s="8">
        <v>4050.3425789900011</v>
      </c>
      <c r="FZ18" s="8">
        <v>4574.4870440000004</v>
      </c>
      <c r="GA18" s="8">
        <v>3567.3893880000001</v>
      </c>
      <c r="GB18" s="8">
        <v>3661.1650800000002</v>
      </c>
      <c r="GC18" s="8"/>
      <c r="GD18" s="8"/>
      <c r="GE18" s="8"/>
      <c r="GF18" s="8"/>
      <c r="GG18" s="8"/>
      <c r="GH18" s="8"/>
      <c r="GI18" s="8"/>
      <c r="GJ18" s="8"/>
      <c r="GK18" s="8"/>
    </row>
    <row r="19" spans="1:193">
      <c r="A19" s="12" t="s">
        <v>111</v>
      </c>
      <c r="B19" s="13">
        <v>3583.6290000000004</v>
      </c>
      <c r="C19" s="13">
        <v>4085.4560000000001</v>
      </c>
      <c r="D19" s="13">
        <v>4523.7279999999992</v>
      </c>
      <c r="E19" s="13">
        <v>5166.9086189999998</v>
      </c>
      <c r="F19" s="13">
        <v>4556.3976603500032</v>
      </c>
      <c r="G19" s="13">
        <v>5776.7190000000001</v>
      </c>
      <c r="H19" s="13">
        <v>4100.8982260300018</v>
      </c>
      <c r="I19" s="13">
        <v>3610.0209999999997</v>
      </c>
      <c r="J19" s="13">
        <v>2884.768</v>
      </c>
      <c r="K19" s="13">
        <v>2801.9940000000001</v>
      </c>
      <c r="L19" s="13">
        <v>3478.366</v>
      </c>
      <c r="M19" s="14">
        <v>4055.49</v>
      </c>
      <c r="N19" s="13">
        <v>4117.0529999999999</v>
      </c>
      <c r="O19" s="13">
        <v>3264.2739999999999</v>
      </c>
      <c r="P19" s="13">
        <v>5940.9489999999996</v>
      </c>
      <c r="Q19" s="13">
        <v>4715.1959999999999</v>
      </c>
      <c r="R19" s="13">
        <v>4630.5030000000006</v>
      </c>
      <c r="S19" s="13">
        <v>5812.4269999999997</v>
      </c>
      <c r="T19" s="13">
        <v>4410.5410000000002</v>
      </c>
      <c r="U19" s="13">
        <v>3629.2909999999997</v>
      </c>
      <c r="V19" s="13">
        <v>3851.7289999999998</v>
      </c>
      <c r="W19" s="13">
        <v>4324.5079999999998</v>
      </c>
      <c r="X19" s="13">
        <v>4755.6510000000007</v>
      </c>
      <c r="Y19" s="14">
        <v>4047.5889999999999</v>
      </c>
      <c r="Z19" s="13">
        <v>4030.6583899000002</v>
      </c>
      <c r="AA19" s="13">
        <v>4986.5616406700001</v>
      </c>
      <c r="AB19" s="13">
        <v>3991.5330154399999</v>
      </c>
      <c r="AC19" s="13">
        <v>5391.9292775500007</v>
      </c>
      <c r="AD19" s="13">
        <v>4568.4554854999997</v>
      </c>
      <c r="AE19" s="13">
        <v>4636.7658921599996</v>
      </c>
      <c r="AF19" s="13">
        <v>4729.5699160800004</v>
      </c>
      <c r="AG19" s="13">
        <v>4221.3070434600004</v>
      </c>
      <c r="AH19" s="13">
        <v>3932.2028616199996</v>
      </c>
      <c r="AI19" s="13">
        <v>4136.9977243399999</v>
      </c>
      <c r="AJ19" s="13">
        <v>5129.6172300399994</v>
      </c>
      <c r="AK19" s="14">
        <v>2884.6899872800004</v>
      </c>
      <c r="AL19" s="13">
        <v>7068.5202375399995</v>
      </c>
      <c r="AM19" s="13">
        <v>7830.1459321999982</v>
      </c>
      <c r="AN19" s="13">
        <v>4169.640367</v>
      </c>
      <c r="AO19" s="13">
        <v>6144.2705610000003</v>
      </c>
      <c r="AP19" s="13">
        <v>4729.4430000000002</v>
      </c>
      <c r="AQ19" s="13">
        <v>5750.87</v>
      </c>
      <c r="AR19" s="13">
        <v>4963.7700000000004</v>
      </c>
      <c r="AS19" s="13">
        <v>5180.9799999999996</v>
      </c>
      <c r="AT19" s="13">
        <v>4509.72</v>
      </c>
      <c r="AU19" s="13">
        <v>4317.54</v>
      </c>
      <c r="AV19" s="13">
        <v>4944.21</v>
      </c>
      <c r="AW19" s="14">
        <v>5045.1400000000003</v>
      </c>
      <c r="AX19" s="13">
        <v>5099.46</v>
      </c>
      <c r="AY19" s="13">
        <v>5803.42</v>
      </c>
      <c r="AZ19" s="13">
        <v>5061.63</v>
      </c>
      <c r="BA19" s="13">
        <v>7337.48</v>
      </c>
      <c r="BB19" s="13">
        <v>6749.0499999999993</v>
      </c>
      <c r="BC19" s="13">
        <v>6724.63</v>
      </c>
      <c r="BD19" s="13">
        <v>4604.7</v>
      </c>
      <c r="BE19" s="13">
        <v>3158.94</v>
      </c>
      <c r="BF19" s="13">
        <v>4128.22</v>
      </c>
      <c r="BG19" s="13">
        <v>4699.6899999999996</v>
      </c>
      <c r="BH19" s="13">
        <v>4520.82</v>
      </c>
      <c r="BI19" s="14">
        <v>4599.8900000000003</v>
      </c>
      <c r="BJ19" s="13">
        <v>4911.1900000000005</v>
      </c>
      <c r="BK19" s="13">
        <v>5166.8100000000004</v>
      </c>
      <c r="BL19" s="13">
        <v>4944.1099999999997</v>
      </c>
      <c r="BM19" s="13">
        <v>5572.96</v>
      </c>
      <c r="BN19" s="13">
        <v>6762.16</v>
      </c>
      <c r="BO19" s="13">
        <v>7488.2</v>
      </c>
      <c r="BP19" s="13">
        <v>5178.8999999999996</v>
      </c>
      <c r="BQ19" s="13">
        <v>4857.1899999999996</v>
      </c>
      <c r="BR19" s="13">
        <v>4488.24</v>
      </c>
      <c r="BS19" s="13">
        <v>4283.4799999999996</v>
      </c>
      <c r="BT19" s="13">
        <v>3747.59</v>
      </c>
      <c r="BU19" s="14">
        <v>4551.8100000000004</v>
      </c>
      <c r="BV19" s="13">
        <v>4980.54</v>
      </c>
      <c r="BW19" s="13">
        <v>3842.45</v>
      </c>
      <c r="BX19" s="13">
        <v>4779.41</v>
      </c>
      <c r="BY19" s="13">
        <v>5140.43</v>
      </c>
      <c r="BZ19" s="13">
        <v>6021.5</v>
      </c>
      <c r="CA19" s="13">
        <v>6620.36</v>
      </c>
      <c r="CB19" s="13">
        <v>5255.89</v>
      </c>
      <c r="CC19" s="13">
        <v>4905.28</v>
      </c>
      <c r="CD19" s="13">
        <v>5235.09</v>
      </c>
      <c r="CE19" s="13">
        <v>4754.29</v>
      </c>
      <c r="CF19" s="13">
        <v>5968.24</v>
      </c>
      <c r="CG19" s="14">
        <v>5154.8100000000004</v>
      </c>
      <c r="CH19" s="13">
        <v>3695.92</v>
      </c>
      <c r="CI19" s="13">
        <v>4777.93</v>
      </c>
      <c r="CJ19" s="13">
        <v>4411.4799999999996</v>
      </c>
      <c r="CK19" s="13">
        <v>6718.7499999999964</v>
      </c>
      <c r="CL19" s="13">
        <v>3937.86</v>
      </c>
      <c r="CM19" s="13">
        <v>5532.17</v>
      </c>
      <c r="CN19" s="13">
        <v>5412.38</v>
      </c>
      <c r="CO19" s="13">
        <v>5070.79000000001</v>
      </c>
      <c r="CP19" s="13">
        <v>4041.84</v>
      </c>
      <c r="CQ19" s="13">
        <v>3655.9500000000003</v>
      </c>
      <c r="CR19" s="13">
        <v>4424.5200000000004</v>
      </c>
      <c r="CS19" s="14">
        <v>4285.1400000000003</v>
      </c>
      <c r="CT19" s="14">
        <v>3742.3321328500001</v>
      </c>
      <c r="CU19" s="14">
        <v>5451.9197179100001</v>
      </c>
      <c r="CV19" s="14">
        <v>5737.3464970100003</v>
      </c>
      <c r="CW19" s="14">
        <v>6982.0999135000002</v>
      </c>
      <c r="CX19" s="14">
        <v>5623.5419223599993</v>
      </c>
      <c r="CY19" s="14">
        <v>6449.8234998400003</v>
      </c>
      <c r="CZ19" s="14">
        <v>4743.9356219600004</v>
      </c>
      <c r="DA19" s="13">
        <v>4650.0308576099997</v>
      </c>
      <c r="DB19" s="13">
        <v>4486.5833963199993</v>
      </c>
      <c r="DC19" s="13">
        <v>4684.6806455900005</v>
      </c>
      <c r="DD19" s="13">
        <v>4730.2475415099998</v>
      </c>
      <c r="DE19" s="14">
        <v>4864.1038519700005</v>
      </c>
      <c r="DF19" s="14">
        <v>6051.4</v>
      </c>
      <c r="DG19" s="14">
        <v>6362.93</v>
      </c>
      <c r="DH19" s="14">
        <v>6202.6</v>
      </c>
      <c r="DI19" s="14">
        <v>6324.74</v>
      </c>
      <c r="DJ19" s="14">
        <v>5225.3100000000004</v>
      </c>
      <c r="DK19" s="14">
        <v>5924.9410000000007</v>
      </c>
      <c r="DL19" s="14">
        <v>1491.4590000000001</v>
      </c>
      <c r="DM19" s="13">
        <v>3411.6000000000004</v>
      </c>
      <c r="DN19" s="13">
        <v>4743.3500000000004</v>
      </c>
      <c r="DO19" s="13">
        <v>5780.36</v>
      </c>
      <c r="DP19" s="13">
        <v>5133.5200000000004</v>
      </c>
      <c r="DQ19" s="14">
        <v>5168.24</v>
      </c>
      <c r="DR19" s="14">
        <v>5296.22</v>
      </c>
      <c r="DS19" s="14">
        <v>4996.99</v>
      </c>
      <c r="DT19" s="14">
        <v>5707.16</v>
      </c>
      <c r="DU19" s="14">
        <v>4957.05</v>
      </c>
      <c r="DV19" s="14">
        <v>4951.57</v>
      </c>
      <c r="DW19" s="14">
        <v>5703.7</v>
      </c>
      <c r="DX19" s="14">
        <v>4979.1400000000003</v>
      </c>
      <c r="DY19" s="14">
        <v>4594.2300000000005</v>
      </c>
      <c r="DZ19" s="14">
        <v>4593.34</v>
      </c>
      <c r="EA19" s="14">
        <v>4228.04</v>
      </c>
      <c r="EB19" s="14">
        <v>4367.75</v>
      </c>
      <c r="EC19" s="14">
        <v>5227.6000000000004</v>
      </c>
      <c r="ED19" s="14">
        <v>4700.0999999999995</v>
      </c>
      <c r="EE19" s="14">
        <v>5604.81</v>
      </c>
      <c r="EF19" s="14">
        <v>5258.37</v>
      </c>
      <c r="EG19" s="14">
        <v>5378.3899999999994</v>
      </c>
      <c r="EH19" s="14">
        <v>5019.6899999999996</v>
      </c>
      <c r="EI19" s="14">
        <v>5794.58</v>
      </c>
      <c r="EJ19" s="14">
        <v>4639.7</v>
      </c>
      <c r="EK19" s="14">
        <v>4362.79</v>
      </c>
      <c r="EL19" s="14">
        <v>4396.59</v>
      </c>
      <c r="EM19" s="14">
        <v>4485.7700000000004</v>
      </c>
      <c r="EN19" s="14">
        <v>4738.91</v>
      </c>
      <c r="EO19" s="14">
        <v>4880.41</v>
      </c>
      <c r="EP19" s="14">
        <v>5725.11</v>
      </c>
      <c r="EQ19" s="14">
        <v>6128.76</v>
      </c>
      <c r="ER19" s="14">
        <v>5815.73</v>
      </c>
      <c r="ES19" s="14">
        <v>5795.14</v>
      </c>
      <c r="ET19" s="14">
        <v>5789.38</v>
      </c>
      <c r="EU19" s="14">
        <v>6201.65</v>
      </c>
      <c r="EV19" s="14">
        <v>4861.42</v>
      </c>
      <c r="EW19" s="14">
        <v>5075.97</v>
      </c>
      <c r="EX19" s="14">
        <v>4856.6099999999997</v>
      </c>
      <c r="EY19" s="14">
        <v>4745.78</v>
      </c>
      <c r="EZ19" s="14">
        <v>4655.2700000000004</v>
      </c>
      <c r="FA19" s="14">
        <v>4517.21</v>
      </c>
      <c r="FB19" s="14">
        <v>5441.49</v>
      </c>
      <c r="FC19" s="14">
        <v>5935.36</v>
      </c>
      <c r="FD19" s="14">
        <v>5950.24</v>
      </c>
      <c r="FE19" s="14">
        <v>5677.83</v>
      </c>
      <c r="FF19" s="14">
        <v>5320.15</v>
      </c>
      <c r="FG19" s="14">
        <v>5375.79</v>
      </c>
      <c r="FH19" s="14">
        <v>5090.01</v>
      </c>
      <c r="FI19" s="14">
        <v>4861.05</v>
      </c>
      <c r="FJ19" s="14">
        <v>6159.21</v>
      </c>
      <c r="FK19" s="14">
        <v>4965.97</v>
      </c>
      <c r="FL19" s="14">
        <v>4554.6899999999996</v>
      </c>
      <c r="FM19" s="14">
        <v>5271.43</v>
      </c>
      <c r="FN19" s="14">
        <v>2008.8523755700003</v>
      </c>
      <c r="FO19" s="14">
        <v>5048.8662248499995</v>
      </c>
      <c r="FP19" s="14">
        <v>5342.8278264899973</v>
      </c>
      <c r="FQ19" s="14">
        <v>6177.0876700299978</v>
      </c>
      <c r="FR19" s="14">
        <v>5784.4646443000011</v>
      </c>
      <c r="FS19" s="14">
        <v>6830.8143618199992</v>
      </c>
      <c r="FT19" s="14">
        <v>4280.1092530499991</v>
      </c>
      <c r="FU19" s="14">
        <v>4870.6574069099988</v>
      </c>
      <c r="FV19" s="14">
        <v>4478.1806301200013</v>
      </c>
      <c r="FW19" s="14">
        <v>4332.6302043199994</v>
      </c>
      <c r="FX19" s="14">
        <v>3925.7906897500011</v>
      </c>
      <c r="FY19" s="14">
        <v>5814.9693314400001</v>
      </c>
      <c r="FZ19" s="14">
        <v>5438.7285601699996</v>
      </c>
      <c r="GA19" s="14">
        <v>5561.5676778999996</v>
      </c>
      <c r="GB19" s="14">
        <v>5794.5237045699996</v>
      </c>
      <c r="GC19" s="14"/>
      <c r="GD19" s="14"/>
      <c r="GE19" s="14"/>
      <c r="GF19" s="14"/>
      <c r="GG19" s="14"/>
      <c r="GH19" s="14"/>
      <c r="GI19" s="14"/>
      <c r="GJ19" s="14"/>
      <c r="GK19" s="14"/>
    </row>
    <row r="20" spans="1:193">
      <c r="A20" s="6" t="s">
        <v>112</v>
      </c>
      <c r="B20" s="7">
        <v>4741.4160000000002</v>
      </c>
      <c r="C20" s="7">
        <v>5629.34</v>
      </c>
      <c r="D20" s="7">
        <v>6390.4229999999998</v>
      </c>
      <c r="E20" s="7">
        <v>4820.9078049999998</v>
      </c>
      <c r="F20" s="7">
        <v>4970.8308786600019</v>
      </c>
      <c r="G20" s="7">
        <v>6693.3580000000002</v>
      </c>
      <c r="H20" s="7">
        <v>4993.5498068499919</v>
      </c>
      <c r="I20" s="7">
        <v>4402.8450000000003</v>
      </c>
      <c r="J20" s="7">
        <v>4632.3130000000001</v>
      </c>
      <c r="K20" s="7">
        <v>4118.3689999999997</v>
      </c>
      <c r="L20" s="7">
        <v>4563.0600000000004</v>
      </c>
      <c r="M20" s="8">
        <v>5541.88</v>
      </c>
      <c r="N20" s="7">
        <v>5012.6530000000002</v>
      </c>
      <c r="O20" s="7">
        <v>4939.8190000000004</v>
      </c>
      <c r="P20" s="7">
        <v>6487.6239999999998</v>
      </c>
      <c r="Q20" s="7">
        <v>5572.5360000000001</v>
      </c>
      <c r="R20" s="7">
        <v>5801.5070000000005</v>
      </c>
      <c r="S20" s="7">
        <v>6795.6170000000002</v>
      </c>
      <c r="T20" s="7">
        <v>5449.1090000000004</v>
      </c>
      <c r="U20" s="7">
        <v>5189.7359999999999</v>
      </c>
      <c r="V20" s="7">
        <v>4658.17</v>
      </c>
      <c r="W20" s="7">
        <v>5217.7060000000001</v>
      </c>
      <c r="X20" s="7">
        <v>4787.4783909999996</v>
      </c>
      <c r="Y20" s="8">
        <v>4980.884</v>
      </c>
      <c r="Z20" s="7">
        <v>6448.6678716799997</v>
      </c>
      <c r="AA20" s="7">
        <v>7271.1038611099993</v>
      </c>
      <c r="AB20" s="7">
        <v>6780.2362050900001</v>
      </c>
      <c r="AC20" s="7">
        <v>5503.4389771300002</v>
      </c>
      <c r="AD20" s="7">
        <v>5326.1968446599994</v>
      </c>
      <c r="AE20" s="7">
        <v>6815.5140611800007</v>
      </c>
      <c r="AF20" s="7">
        <v>6092.8037286499994</v>
      </c>
      <c r="AG20" s="7">
        <v>5812.12532233</v>
      </c>
      <c r="AH20" s="7">
        <v>4751.7907133099998</v>
      </c>
      <c r="AI20" s="7">
        <v>4385.8616735500009</v>
      </c>
      <c r="AJ20" s="7">
        <v>4524.9141832100004</v>
      </c>
      <c r="AK20" s="8">
        <v>5406.1922931299996</v>
      </c>
      <c r="AL20" s="7">
        <v>7551.9999107100011</v>
      </c>
      <c r="AM20" s="7">
        <v>8070.2209999999995</v>
      </c>
      <c r="AN20" s="7">
        <v>7155.8093609500011</v>
      </c>
      <c r="AO20" s="7">
        <v>6056.4303592999995</v>
      </c>
      <c r="AP20" s="7">
        <v>6207.7394000000004</v>
      </c>
      <c r="AQ20" s="7">
        <v>8795.08</v>
      </c>
      <c r="AR20" s="7">
        <v>6717.08</v>
      </c>
      <c r="AS20" s="7">
        <v>5485.18</v>
      </c>
      <c r="AT20" s="7">
        <v>5140.37</v>
      </c>
      <c r="AU20" s="7">
        <v>5092.87</v>
      </c>
      <c r="AV20" s="7">
        <v>4953.5</v>
      </c>
      <c r="AW20" s="8">
        <v>5332.58</v>
      </c>
      <c r="AX20" s="7">
        <v>6721.3</v>
      </c>
      <c r="AY20" s="7">
        <v>7039.99</v>
      </c>
      <c r="AZ20" s="7">
        <v>7706.8</v>
      </c>
      <c r="BA20" s="7">
        <v>6426.66</v>
      </c>
      <c r="BB20" s="7">
        <v>7148.71</v>
      </c>
      <c r="BC20" s="7">
        <v>9284.8200000000015</v>
      </c>
      <c r="BD20" s="7">
        <v>7213.79</v>
      </c>
      <c r="BE20" s="7">
        <v>4680.53</v>
      </c>
      <c r="BF20" s="7">
        <v>5876.3200000000006</v>
      </c>
      <c r="BG20" s="7">
        <v>5957.75</v>
      </c>
      <c r="BH20" s="7">
        <v>6464.62</v>
      </c>
      <c r="BI20" s="8">
        <v>5593.09</v>
      </c>
      <c r="BJ20" s="7">
        <v>7072.44</v>
      </c>
      <c r="BK20" s="7">
        <v>8519.31</v>
      </c>
      <c r="BL20" s="7">
        <v>9352.49</v>
      </c>
      <c r="BM20" s="7">
        <v>6252.76</v>
      </c>
      <c r="BN20" s="7">
        <v>8149.45</v>
      </c>
      <c r="BO20" s="7">
        <v>9606.52</v>
      </c>
      <c r="BP20" s="7">
        <v>7259.83</v>
      </c>
      <c r="BQ20" s="7">
        <v>5962.47</v>
      </c>
      <c r="BR20" s="7">
        <v>5386.37</v>
      </c>
      <c r="BS20" s="7">
        <v>5791.96</v>
      </c>
      <c r="BT20" s="7">
        <v>6135.4</v>
      </c>
      <c r="BU20" s="8">
        <v>6654.13</v>
      </c>
      <c r="BV20" s="7">
        <v>6144.6</v>
      </c>
      <c r="BW20" s="7">
        <v>8061.26</v>
      </c>
      <c r="BX20" s="7">
        <v>9182.68</v>
      </c>
      <c r="BY20" s="7">
        <v>6829.91</v>
      </c>
      <c r="BZ20" s="7">
        <v>6597.03</v>
      </c>
      <c r="CA20" s="7">
        <v>10126.08</v>
      </c>
      <c r="CB20" s="7">
        <v>6622.32</v>
      </c>
      <c r="CC20" s="7">
        <v>7038.89</v>
      </c>
      <c r="CD20" s="7">
        <v>6603.76</v>
      </c>
      <c r="CE20" s="7">
        <v>7041.25</v>
      </c>
      <c r="CF20" s="7">
        <v>9219.3799999999992</v>
      </c>
      <c r="CG20" s="8">
        <v>3729.16</v>
      </c>
      <c r="CH20" s="7">
        <v>5575.52</v>
      </c>
      <c r="CI20" s="7">
        <v>997.57</v>
      </c>
      <c r="CJ20" s="7">
        <v>6519.35</v>
      </c>
      <c r="CK20" s="7">
        <v>8042.6899999999987</v>
      </c>
      <c r="CL20" s="7">
        <v>6398.24</v>
      </c>
      <c r="CM20" s="7">
        <v>5641.16</v>
      </c>
      <c r="CN20" s="7">
        <v>8998.49</v>
      </c>
      <c r="CO20" s="7">
        <v>5859.75000000001</v>
      </c>
      <c r="CP20" s="7">
        <v>5289.8200000000006</v>
      </c>
      <c r="CQ20" s="7">
        <v>6055.24</v>
      </c>
      <c r="CR20" s="7">
        <v>6168.16</v>
      </c>
      <c r="CS20" s="8">
        <v>10810.95</v>
      </c>
      <c r="CT20" s="8">
        <v>666.83203623999998</v>
      </c>
      <c r="CU20" s="8">
        <v>6224.3895541000002</v>
      </c>
      <c r="CV20" s="8">
        <v>8015.1233425299997</v>
      </c>
      <c r="CW20" s="8">
        <v>8774.7039092999985</v>
      </c>
      <c r="CX20" s="8">
        <v>6362.7396970299997</v>
      </c>
      <c r="CY20" s="8">
        <v>6709.7190803599997</v>
      </c>
      <c r="CZ20" s="8">
        <v>9277.039689610001</v>
      </c>
      <c r="DA20" s="7">
        <v>7086.9320247599999</v>
      </c>
      <c r="DB20" s="7">
        <v>6644.0801598500002</v>
      </c>
      <c r="DC20" s="7">
        <v>6508.8948700399997</v>
      </c>
      <c r="DD20" s="7">
        <v>6422.7386956700002</v>
      </c>
      <c r="DE20" s="8">
        <v>6397.6683659199998</v>
      </c>
      <c r="DF20" s="8">
        <v>6060.93</v>
      </c>
      <c r="DG20" s="8">
        <v>7447.72</v>
      </c>
      <c r="DH20" s="8">
        <v>8918.73</v>
      </c>
      <c r="DI20" s="8">
        <v>8726.06</v>
      </c>
      <c r="DJ20" s="8">
        <v>6159.98</v>
      </c>
      <c r="DK20" s="8">
        <v>7691.9089999999997</v>
      </c>
      <c r="DL20" s="8">
        <v>8071.1909999999998</v>
      </c>
      <c r="DM20" s="7">
        <v>28.73</v>
      </c>
      <c r="DN20" s="7">
        <v>53.29</v>
      </c>
      <c r="DO20" s="7">
        <v>11972.77</v>
      </c>
      <c r="DP20" s="7">
        <v>8220.73</v>
      </c>
      <c r="DQ20" s="8">
        <v>6674.79</v>
      </c>
      <c r="DR20" s="8">
        <v>6483.66</v>
      </c>
      <c r="DS20" s="8">
        <v>7429.55</v>
      </c>
      <c r="DT20" s="8">
        <v>8022.26</v>
      </c>
      <c r="DU20" s="8">
        <v>8973.68</v>
      </c>
      <c r="DV20" s="8">
        <v>5218.7699999999995</v>
      </c>
      <c r="DW20" s="8">
        <v>5998.92</v>
      </c>
      <c r="DX20" s="8">
        <v>8737.2900000000009</v>
      </c>
      <c r="DY20" s="8">
        <v>7682.78</v>
      </c>
      <c r="DZ20" s="8">
        <v>5591.02</v>
      </c>
      <c r="EA20" s="8">
        <v>5984.34</v>
      </c>
      <c r="EB20" s="8">
        <v>6421.33</v>
      </c>
      <c r="EC20" s="8">
        <v>4496.3100000000004</v>
      </c>
      <c r="ED20" s="8">
        <v>4959.5600000000004</v>
      </c>
      <c r="EE20" s="8">
        <v>6584.73</v>
      </c>
      <c r="EF20" s="8">
        <v>8212.07</v>
      </c>
      <c r="EG20" s="8">
        <v>8947.3799999999992</v>
      </c>
      <c r="EH20" s="8">
        <v>6950.15</v>
      </c>
      <c r="EI20" s="8">
        <v>7878.12</v>
      </c>
      <c r="EJ20" s="8">
        <v>9582.2800000000007</v>
      </c>
      <c r="EK20" s="8">
        <v>5770.69</v>
      </c>
      <c r="EL20" s="8">
        <v>6901.6</v>
      </c>
      <c r="EM20" s="8">
        <v>7589.66</v>
      </c>
      <c r="EN20" s="8">
        <v>5872.44</v>
      </c>
      <c r="EO20" s="8">
        <v>5786.52</v>
      </c>
      <c r="EP20" s="8">
        <v>6067.82</v>
      </c>
      <c r="EQ20" s="8">
        <v>7695.84</v>
      </c>
      <c r="ER20" s="8">
        <v>9359.17</v>
      </c>
      <c r="ES20" s="8">
        <v>9676.81</v>
      </c>
      <c r="ET20" s="8">
        <v>7450.7</v>
      </c>
      <c r="EU20" s="8">
        <v>5909.69</v>
      </c>
      <c r="EV20" s="8">
        <v>8569.1200000000008</v>
      </c>
      <c r="EW20" s="8">
        <v>7028.49</v>
      </c>
      <c r="EX20" s="8">
        <v>5874.26</v>
      </c>
      <c r="EY20" s="8">
        <v>5967.31</v>
      </c>
      <c r="EZ20" s="8">
        <v>6352.41</v>
      </c>
      <c r="FA20" s="8">
        <v>6529.12</v>
      </c>
      <c r="FB20" s="8">
        <v>6564.28</v>
      </c>
      <c r="FC20" s="8">
        <v>6525.95</v>
      </c>
      <c r="FD20" s="8">
        <v>8325.01</v>
      </c>
      <c r="FE20" s="8">
        <v>9230.75</v>
      </c>
      <c r="FF20" s="8">
        <v>6485.92</v>
      </c>
      <c r="FG20" s="8">
        <v>7232.54</v>
      </c>
      <c r="FH20" s="8">
        <v>9916.42</v>
      </c>
      <c r="FI20" s="8">
        <v>7498.78</v>
      </c>
      <c r="FJ20" s="8">
        <v>7540.04</v>
      </c>
      <c r="FK20" s="8">
        <v>7181.05</v>
      </c>
      <c r="FL20" s="8">
        <v>6682.47</v>
      </c>
      <c r="FM20" s="8">
        <v>6830.79</v>
      </c>
      <c r="FN20" s="8">
        <v>5994.534414759999</v>
      </c>
      <c r="FO20" s="8">
        <v>7448.5902671500007</v>
      </c>
      <c r="FP20" s="8">
        <v>9509.8740653999994</v>
      </c>
      <c r="FQ20" s="8">
        <v>9047.2865641700009</v>
      </c>
      <c r="FR20" s="8">
        <v>7106.1163018899979</v>
      </c>
      <c r="FS20" s="8">
        <v>7364.2543617700003</v>
      </c>
      <c r="FT20" s="8">
        <v>9893.7907865499983</v>
      </c>
      <c r="FU20" s="8">
        <v>7588.2936290999987</v>
      </c>
      <c r="FV20" s="8">
        <v>6963.6602929200017</v>
      </c>
      <c r="FW20" s="8">
        <v>6543.0530813399982</v>
      </c>
      <c r="FX20" s="8">
        <v>6246.6756805599998</v>
      </c>
      <c r="FY20" s="8">
        <v>6377.087793130001</v>
      </c>
      <c r="FZ20" s="8">
        <v>6313.9505722099984</v>
      </c>
      <c r="GA20" s="8">
        <v>8031.9221778300007</v>
      </c>
      <c r="GB20" s="8">
        <v>8580.1699248700006</v>
      </c>
      <c r="GC20" s="8"/>
      <c r="GD20" s="8"/>
      <c r="GE20" s="8"/>
      <c r="GF20" s="8"/>
      <c r="GG20" s="8"/>
      <c r="GH20" s="8"/>
      <c r="GI20" s="8"/>
      <c r="GJ20" s="8"/>
      <c r="GK20" s="8"/>
    </row>
    <row r="21" spans="1:193">
      <c r="A21" s="12" t="s">
        <v>113</v>
      </c>
      <c r="B21" s="13">
        <v>6452.38</v>
      </c>
      <c r="C21" s="13">
        <v>7701.4279999999999</v>
      </c>
      <c r="D21" s="13">
        <v>8880.8559999999998</v>
      </c>
      <c r="E21" s="13">
        <v>7805.1082769999994</v>
      </c>
      <c r="F21" s="13">
        <v>7449.6322406299996</v>
      </c>
      <c r="G21" s="13">
        <v>8731.3940000000002</v>
      </c>
      <c r="H21" s="13">
        <v>9114.2191947200045</v>
      </c>
      <c r="I21" s="13">
        <v>5783.5389999999998</v>
      </c>
      <c r="J21" s="13">
        <v>5939.4220000000005</v>
      </c>
      <c r="K21" s="13">
        <v>7586.3509999999997</v>
      </c>
      <c r="L21" s="13">
        <v>7755.8600000000006</v>
      </c>
      <c r="M21" s="14">
        <v>9643.7000000000007</v>
      </c>
      <c r="N21" s="13">
        <v>8202.3559999999998</v>
      </c>
      <c r="O21" s="13">
        <v>3544.4629999999997</v>
      </c>
      <c r="P21" s="13">
        <v>5270.9340000000002</v>
      </c>
      <c r="Q21" s="13">
        <v>6123.14</v>
      </c>
      <c r="R21" s="13">
        <v>8370.375</v>
      </c>
      <c r="S21" s="13">
        <v>11460.132</v>
      </c>
      <c r="T21" s="13">
        <v>9907.746000000001</v>
      </c>
      <c r="U21" s="13">
        <v>11197.787</v>
      </c>
      <c r="V21" s="13">
        <v>12453.09</v>
      </c>
      <c r="W21" s="13">
        <v>12218.873</v>
      </c>
      <c r="X21" s="13">
        <v>14306.950999999999</v>
      </c>
      <c r="Y21" s="14">
        <v>14088.807000000001</v>
      </c>
      <c r="Z21" s="13">
        <v>15162.115702899999</v>
      </c>
      <c r="AA21" s="13">
        <v>15991.846521570002</v>
      </c>
      <c r="AB21" s="13">
        <v>16540.204972399999</v>
      </c>
      <c r="AC21" s="13">
        <v>13204.06335326</v>
      </c>
      <c r="AD21" s="13">
        <v>12700.145974160001</v>
      </c>
      <c r="AE21" s="13">
        <v>13284.203230880001</v>
      </c>
      <c r="AF21" s="13">
        <v>13785.435130739999</v>
      </c>
      <c r="AG21" s="13">
        <v>10325.65425809</v>
      </c>
      <c r="AH21" s="13">
        <v>12996.431250529999</v>
      </c>
      <c r="AI21" s="13">
        <v>10531.38506151</v>
      </c>
      <c r="AJ21" s="13">
        <v>10636.314498240001</v>
      </c>
      <c r="AK21" s="14">
        <v>8716.2120718500009</v>
      </c>
      <c r="AL21" s="13">
        <v>9152.5096257099995</v>
      </c>
      <c r="AM21" s="13">
        <v>8591.67</v>
      </c>
      <c r="AN21" s="13">
        <v>9682.07</v>
      </c>
      <c r="AO21" s="13">
        <v>8712.9189999999999</v>
      </c>
      <c r="AP21" s="13">
        <v>7922.4413999999997</v>
      </c>
      <c r="AQ21" s="13">
        <v>8425.06</v>
      </c>
      <c r="AR21" s="13">
        <v>8406.42</v>
      </c>
      <c r="AS21" s="13">
        <v>6865.9</v>
      </c>
      <c r="AT21" s="13">
        <v>6250.41</v>
      </c>
      <c r="AU21" s="13">
        <v>6541.95</v>
      </c>
      <c r="AV21" s="13">
        <v>6212.54</v>
      </c>
      <c r="AW21" s="14">
        <v>6709.08</v>
      </c>
      <c r="AX21" s="13">
        <v>6754.5</v>
      </c>
      <c r="AY21" s="13">
        <v>6930.88</v>
      </c>
      <c r="AZ21" s="13">
        <v>7264.39</v>
      </c>
      <c r="BA21" s="13">
        <v>7907.59</v>
      </c>
      <c r="BB21" s="13">
        <v>5878.48</v>
      </c>
      <c r="BC21" s="13">
        <v>6279.0300000000007</v>
      </c>
      <c r="BD21" s="13">
        <v>8359.81</v>
      </c>
      <c r="BE21" s="13">
        <v>5964.51</v>
      </c>
      <c r="BF21" s="13">
        <v>6439.89</v>
      </c>
      <c r="BG21" s="13">
        <v>6028.36</v>
      </c>
      <c r="BH21" s="13">
        <v>6467.35</v>
      </c>
      <c r="BI21" s="14">
        <v>6429.52</v>
      </c>
      <c r="BJ21" s="13">
        <v>7764.67</v>
      </c>
      <c r="BK21" s="13">
        <v>8543.7099999999991</v>
      </c>
      <c r="BL21" s="13">
        <v>10768.43</v>
      </c>
      <c r="BM21" s="13">
        <v>8270.7999999999993</v>
      </c>
      <c r="BN21" s="13">
        <v>6219.1</v>
      </c>
      <c r="BO21" s="13">
        <v>8600.68</v>
      </c>
      <c r="BP21" s="13">
        <v>9081.94</v>
      </c>
      <c r="BQ21" s="13">
        <v>7793.15</v>
      </c>
      <c r="BR21" s="13">
        <v>9303.64</v>
      </c>
      <c r="BS21" s="13">
        <v>9144.98</v>
      </c>
      <c r="BT21" s="13">
        <v>7697.76</v>
      </c>
      <c r="BU21" s="14">
        <v>7575.24</v>
      </c>
      <c r="BV21" s="13">
        <v>7526.33</v>
      </c>
      <c r="BW21" s="13">
        <v>7710.04</v>
      </c>
      <c r="BX21" s="13">
        <v>8184.37</v>
      </c>
      <c r="BY21" s="13">
        <v>7143.05</v>
      </c>
      <c r="BZ21" s="13">
        <v>7047.17</v>
      </c>
      <c r="CA21" s="13">
        <v>8950.4699999999993</v>
      </c>
      <c r="CB21" s="13">
        <v>8618.7900000000009</v>
      </c>
      <c r="CC21" s="13">
        <v>8198.7999999999993</v>
      </c>
      <c r="CD21" s="13">
        <v>9855.81</v>
      </c>
      <c r="CE21" s="13">
        <v>9171.91</v>
      </c>
      <c r="CF21" s="13">
        <v>8247.7900000000009</v>
      </c>
      <c r="CG21" s="14">
        <v>11500.76</v>
      </c>
      <c r="CH21" s="13">
        <v>7833.29</v>
      </c>
      <c r="CI21" s="13">
        <v>9855.9500000000007</v>
      </c>
      <c r="CJ21" s="13">
        <v>9641.51</v>
      </c>
      <c r="CK21" s="13">
        <v>8810.8900000000012</v>
      </c>
      <c r="CL21" s="13">
        <v>9871.33</v>
      </c>
      <c r="CM21" s="13">
        <v>10809.51</v>
      </c>
      <c r="CN21" s="13">
        <v>9040.18</v>
      </c>
      <c r="CO21" s="13">
        <v>10822.5</v>
      </c>
      <c r="CP21" s="13">
        <v>10619.019999999999</v>
      </c>
      <c r="CQ21" s="13">
        <v>11456.05</v>
      </c>
      <c r="CR21" s="13">
        <v>10806.28</v>
      </c>
      <c r="CS21" s="14">
        <v>11521.3</v>
      </c>
      <c r="CT21" s="14">
        <v>9996.2076807000012</v>
      </c>
      <c r="CU21" s="14">
        <v>13456.4474326</v>
      </c>
      <c r="CV21" s="14">
        <v>12544.54545663</v>
      </c>
      <c r="CW21" s="14">
        <v>10049.063989299999</v>
      </c>
      <c r="CX21" s="14">
        <v>11651.38828972</v>
      </c>
      <c r="CY21" s="14">
        <v>13113.60751914</v>
      </c>
      <c r="CZ21" s="14">
        <v>11233.02882292</v>
      </c>
      <c r="DA21" s="13">
        <v>11396.244871610001</v>
      </c>
      <c r="DB21" s="13">
        <v>10279.67062164</v>
      </c>
      <c r="DC21" s="13">
        <v>10228.03167298</v>
      </c>
      <c r="DD21" s="13">
        <v>9648.1713992500008</v>
      </c>
      <c r="DE21" s="14">
        <v>9584.2015874400004</v>
      </c>
      <c r="DF21" s="14">
        <v>10684.94</v>
      </c>
      <c r="DG21" s="14">
        <v>9792.17</v>
      </c>
      <c r="DH21" s="14">
        <v>9408.07</v>
      </c>
      <c r="DI21" s="14">
        <v>8097.48</v>
      </c>
      <c r="DJ21" s="14">
        <v>8563.24</v>
      </c>
      <c r="DK21" s="14">
        <v>8492.3169999999991</v>
      </c>
      <c r="DL21" s="14">
        <v>4576.4430000000002</v>
      </c>
      <c r="DM21" s="13">
        <v>1993.65</v>
      </c>
      <c r="DN21" s="13">
        <v>2801.1400000000003</v>
      </c>
      <c r="DO21" s="13">
        <v>6990.23</v>
      </c>
      <c r="DP21" s="13">
        <v>6572.2</v>
      </c>
      <c r="DQ21" s="14">
        <v>7448.24</v>
      </c>
      <c r="DR21" s="14">
        <v>8251.65</v>
      </c>
      <c r="DS21" s="14">
        <v>9131.06</v>
      </c>
      <c r="DT21" s="14">
        <v>10452.94</v>
      </c>
      <c r="DU21" s="14">
        <v>7795.51</v>
      </c>
      <c r="DV21" s="14">
        <v>7438.81</v>
      </c>
      <c r="DW21" s="14">
        <v>8938.1299999999992</v>
      </c>
      <c r="DX21" s="14">
        <v>7913.9000000000005</v>
      </c>
      <c r="DY21" s="14">
        <v>7098.08</v>
      </c>
      <c r="DZ21" s="14">
        <v>6721.85</v>
      </c>
      <c r="EA21" s="14">
        <v>6377.64</v>
      </c>
      <c r="EB21" s="14">
        <v>5172.7299999999996</v>
      </c>
      <c r="EC21" s="14">
        <v>5257.64</v>
      </c>
      <c r="ED21" s="14">
        <v>7438.51</v>
      </c>
      <c r="EE21" s="14">
        <v>8590.7199999999993</v>
      </c>
      <c r="EF21" s="14">
        <v>9326.0300000000007</v>
      </c>
      <c r="EG21" s="14">
        <v>7520.17</v>
      </c>
      <c r="EH21" s="14">
        <v>6848.19</v>
      </c>
      <c r="EI21" s="14">
        <v>9353.19</v>
      </c>
      <c r="EJ21" s="14">
        <v>7819.36</v>
      </c>
      <c r="EK21" s="14">
        <v>7275.67</v>
      </c>
      <c r="EL21" s="14">
        <v>7464.67</v>
      </c>
      <c r="EM21" s="14">
        <v>7398.2800000000007</v>
      </c>
      <c r="EN21" s="14">
        <v>8663.64</v>
      </c>
      <c r="EO21" s="14">
        <v>9735.59</v>
      </c>
      <c r="EP21" s="14">
        <v>8779.31</v>
      </c>
      <c r="EQ21" s="14">
        <v>9320.73</v>
      </c>
      <c r="ER21" s="14">
        <v>9816.4699999999993</v>
      </c>
      <c r="ES21" s="14">
        <v>8260.31</v>
      </c>
      <c r="ET21" s="14">
        <v>8324.2900000000009</v>
      </c>
      <c r="EU21" s="14">
        <v>9172.69</v>
      </c>
      <c r="EV21" s="14">
        <v>8680.0400000000009</v>
      </c>
      <c r="EW21" s="14">
        <v>7611.54</v>
      </c>
      <c r="EX21" s="14">
        <v>8681.15</v>
      </c>
      <c r="EY21" s="14">
        <v>8043.37</v>
      </c>
      <c r="EZ21" s="14">
        <v>8049.67</v>
      </c>
      <c r="FA21" s="14">
        <v>7711.5</v>
      </c>
      <c r="FB21" s="14">
        <v>8352.77</v>
      </c>
      <c r="FC21" s="14">
        <v>7536.66</v>
      </c>
      <c r="FD21" s="14">
        <v>7365.66</v>
      </c>
      <c r="FE21" s="14">
        <v>5344.03</v>
      </c>
      <c r="FF21" s="14">
        <v>5100.7299999999996</v>
      </c>
      <c r="FG21" s="14">
        <v>6306.82</v>
      </c>
      <c r="FH21" s="14">
        <v>4660.3599999999997</v>
      </c>
      <c r="FI21" s="14">
        <v>4717.79</v>
      </c>
      <c r="FJ21" s="14">
        <v>4456.1499999999996</v>
      </c>
      <c r="FK21" s="14">
        <v>4805.8599999999997</v>
      </c>
      <c r="FL21" s="14">
        <v>4339.13</v>
      </c>
      <c r="FM21" s="14">
        <v>4376.34</v>
      </c>
      <c r="FN21" s="14">
        <v>4360.8182506800003</v>
      </c>
      <c r="FO21" s="14">
        <v>5210.8802456300009</v>
      </c>
      <c r="FP21" s="14">
        <v>5684.9009390299989</v>
      </c>
      <c r="FQ21" s="14">
        <v>4309.2525089999981</v>
      </c>
      <c r="FR21" s="14">
        <v>4109.5659760799999</v>
      </c>
      <c r="FS21" s="14">
        <v>4850.9663569900003</v>
      </c>
      <c r="FT21" s="14">
        <v>4798.4836632100014</v>
      </c>
      <c r="FU21" s="14">
        <v>4514.5796858800004</v>
      </c>
      <c r="FV21" s="14">
        <v>4687.9140280299998</v>
      </c>
      <c r="FW21" s="14">
        <v>4697.9572509300006</v>
      </c>
      <c r="FX21" s="14">
        <v>4625.1155914100009</v>
      </c>
      <c r="FY21" s="14">
        <v>4689.1761582200015</v>
      </c>
      <c r="FZ21" s="14">
        <v>4218.8068918600002</v>
      </c>
      <c r="GA21" s="14">
        <v>4888.041765269998</v>
      </c>
      <c r="GB21" s="14">
        <v>7870.2786429399912</v>
      </c>
      <c r="GC21" s="14"/>
      <c r="GD21" s="14"/>
      <c r="GE21" s="14"/>
      <c r="GF21" s="14"/>
      <c r="GG21" s="14"/>
      <c r="GH21" s="14"/>
      <c r="GI21" s="14"/>
      <c r="GJ21" s="14"/>
      <c r="GK21" s="14"/>
    </row>
    <row r="22" spans="1:193">
      <c r="A22" s="6" t="s">
        <v>114</v>
      </c>
      <c r="B22" s="7">
        <v>1067.0729999999999</v>
      </c>
      <c r="C22" s="7">
        <v>1072.682</v>
      </c>
      <c r="D22" s="7">
        <v>1434.865</v>
      </c>
      <c r="E22" s="7">
        <v>1199.4478749999998</v>
      </c>
      <c r="F22" s="7">
        <v>1158.3093482299998</v>
      </c>
      <c r="G22" s="7">
        <v>1512.6179999999999</v>
      </c>
      <c r="H22" s="7">
        <v>1276.7721449499979</v>
      </c>
      <c r="I22" s="7">
        <v>1106.58</v>
      </c>
      <c r="J22" s="7">
        <v>1150.0889999999999</v>
      </c>
      <c r="K22" s="7">
        <v>1188.5720000000001</v>
      </c>
      <c r="L22" s="7">
        <v>1162.662</v>
      </c>
      <c r="M22" s="8">
        <v>1196.29</v>
      </c>
      <c r="N22" s="7">
        <v>923.36599999999999</v>
      </c>
      <c r="O22" s="7">
        <v>1704.8990000000001</v>
      </c>
      <c r="P22" s="7">
        <v>1519.778</v>
      </c>
      <c r="Q22" s="7">
        <v>1162.0350000000001</v>
      </c>
      <c r="R22" s="7">
        <v>1141.664</v>
      </c>
      <c r="S22" s="7">
        <v>1569.0989999999999</v>
      </c>
      <c r="T22" s="7">
        <v>1540.4159999999999</v>
      </c>
      <c r="U22" s="7">
        <v>1543.0989999999999</v>
      </c>
      <c r="V22" s="7">
        <v>1391.413</v>
      </c>
      <c r="W22" s="7">
        <v>1195.173</v>
      </c>
      <c r="X22" s="7">
        <v>1334.213229</v>
      </c>
      <c r="Y22" s="8">
        <v>1182.9359999999999</v>
      </c>
      <c r="Z22" s="7">
        <v>1324.7904370699998</v>
      </c>
      <c r="AA22" s="7">
        <v>1607.02531301</v>
      </c>
      <c r="AB22" s="7">
        <v>1553.8160318299999</v>
      </c>
      <c r="AC22" s="7">
        <v>1568.0003281100001</v>
      </c>
      <c r="AD22" s="7">
        <v>1423.8038113299999</v>
      </c>
      <c r="AE22" s="7">
        <v>1816.3226142000001</v>
      </c>
      <c r="AF22" s="7">
        <v>1853.6649198800003</v>
      </c>
      <c r="AG22" s="7">
        <v>1610.64397927</v>
      </c>
      <c r="AH22" s="7">
        <v>1446.0296098699998</v>
      </c>
      <c r="AI22" s="7">
        <v>1125.75293369</v>
      </c>
      <c r="AJ22" s="7">
        <v>1133.1507291300002</v>
      </c>
      <c r="AK22" s="8">
        <v>1375.33538989</v>
      </c>
      <c r="AL22" s="7">
        <v>1163.903</v>
      </c>
      <c r="AM22" s="7">
        <v>1523.106</v>
      </c>
      <c r="AN22" s="7">
        <v>1277.2369999999999</v>
      </c>
      <c r="AO22" s="7">
        <v>1219.508</v>
      </c>
      <c r="AP22" s="7">
        <v>1213.4660000000001</v>
      </c>
      <c r="AQ22" s="7">
        <v>1727.89</v>
      </c>
      <c r="AR22" s="7">
        <v>1676.18</v>
      </c>
      <c r="AS22" s="7">
        <v>1523.73</v>
      </c>
      <c r="AT22" s="7">
        <v>1394.82</v>
      </c>
      <c r="AU22" s="7">
        <v>1235.57</v>
      </c>
      <c r="AV22" s="7">
        <v>1318.66</v>
      </c>
      <c r="AW22" s="8">
        <v>1347.81</v>
      </c>
      <c r="AX22" s="7">
        <v>1595.69</v>
      </c>
      <c r="AY22" s="7">
        <v>1450.52</v>
      </c>
      <c r="AZ22" s="7">
        <v>1711.02</v>
      </c>
      <c r="BA22" s="7">
        <v>1177.74</v>
      </c>
      <c r="BB22" s="7">
        <v>1252.96</v>
      </c>
      <c r="BC22" s="7">
        <v>1789.92</v>
      </c>
      <c r="BD22" s="7">
        <v>1816.58</v>
      </c>
      <c r="BE22" s="7">
        <v>1419.16</v>
      </c>
      <c r="BF22" s="7">
        <v>1487.1</v>
      </c>
      <c r="BG22" s="7">
        <v>1218.95</v>
      </c>
      <c r="BH22" s="7">
        <v>1351.51</v>
      </c>
      <c r="BI22" s="8">
        <v>1327.39</v>
      </c>
      <c r="BJ22" s="7">
        <v>1336.12</v>
      </c>
      <c r="BK22" s="7">
        <v>1498.9</v>
      </c>
      <c r="BL22" s="7">
        <v>1619.8</v>
      </c>
      <c r="BM22" s="7">
        <v>1354.21</v>
      </c>
      <c r="BN22" s="7">
        <v>1461.75</v>
      </c>
      <c r="BO22" s="7">
        <v>1834.08</v>
      </c>
      <c r="BP22" s="7">
        <v>1743.26</v>
      </c>
      <c r="BQ22" s="7">
        <v>1811.87</v>
      </c>
      <c r="BR22" s="7">
        <v>1384.34</v>
      </c>
      <c r="BS22" s="7">
        <v>1006.22</v>
      </c>
      <c r="BT22" s="7">
        <v>1339.74</v>
      </c>
      <c r="BU22" s="8">
        <v>1508.74</v>
      </c>
      <c r="BV22" s="7">
        <v>1298.6400000000001</v>
      </c>
      <c r="BW22" s="7">
        <v>1323.94</v>
      </c>
      <c r="BX22" s="7">
        <v>1510.84</v>
      </c>
      <c r="BY22" s="7">
        <v>1353.11</v>
      </c>
      <c r="BZ22" s="7">
        <v>1246.93</v>
      </c>
      <c r="CA22" s="7">
        <v>2003.77</v>
      </c>
      <c r="CB22" s="7">
        <v>1674.28</v>
      </c>
      <c r="CC22" s="7">
        <v>1592.69</v>
      </c>
      <c r="CD22" s="7">
        <v>1427.46</v>
      </c>
      <c r="CE22" s="7">
        <v>1172.83</v>
      </c>
      <c r="CF22" s="7">
        <v>1307.3</v>
      </c>
      <c r="CG22" s="8">
        <v>946.56</v>
      </c>
      <c r="CH22" s="7">
        <v>1591.43</v>
      </c>
      <c r="CI22" s="7">
        <v>1980.17</v>
      </c>
      <c r="CJ22" s="7">
        <v>1940.58</v>
      </c>
      <c r="CK22" s="7">
        <v>1819.68</v>
      </c>
      <c r="CL22" s="7">
        <v>1713.6200000000001</v>
      </c>
      <c r="CM22" s="7">
        <v>1801.45</v>
      </c>
      <c r="CN22" s="7">
        <v>1861.45</v>
      </c>
      <c r="CO22" s="7">
        <v>2012.9299999999985</v>
      </c>
      <c r="CP22" s="7">
        <v>1866.0700000000002</v>
      </c>
      <c r="CQ22" s="7">
        <v>1832.04</v>
      </c>
      <c r="CR22" s="7">
        <v>1737.46</v>
      </c>
      <c r="CS22" s="8">
        <v>1837.4</v>
      </c>
      <c r="CT22" s="8">
        <v>1742.3952058100001</v>
      </c>
      <c r="CU22" s="8">
        <v>1913.3977951000002</v>
      </c>
      <c r="CV22" s="8">
        <v>1932.5022705900001</v>
      </c>
      <c r="CW22" s="8">
        <v>2112.6646560999998</v>
      </c>
      <c r="CX22" s="8">
        <v>1880.33974386</v>
      </c>
      <c r="CY22" s="8">
        <v>1923.97398808</v>
      </c>
      <c r="CZ22" s="8">
        <v>2278.9522274000001</v>
      </c>
      <c r="DA22" s="7">
        <v>2236.52897712</v>
      </c>
      <c r="DB22" s="7">
        <v>2157.0785093999998</v>
      </c>
      <c r="DC22" s="7">
        <v>2099.7875504800004</v>
      </c>
      <c r="DD22" s="7">
        <v>2093.5219305800001</v>
      </c>
      <c r="DE22" s="8">
        <v>1861.3105802299999</v>
      </c>
      <c r="DF22" s="8">
        <v>1893.98</v>
      </c>
      <c r="DG22" s="8">
        <v>2142.9499999999998</v>
      </c>
      <c r="DH22" s="8">
        <v>2118.52</v>
      </c>
      <c r="DI22" s="8">
        <v>2153.87</v>
      </c>
      <c r="DJ22" s="8">
        <v>2146.5300000000002</v>
      </c>
      <c r="DK22" s="8">
        <v>2126.8110000000001</v>
      </c>
      <c r="DL22" s="8">
        <v>2401.6189999999997</v>
      </c>
      <c r="DM22" s="7">
        <v>737.61</v>
      </c>
      <c r="DN22" s="7">
        <v>696.17</v>
      </c>
      <c r="DO22" s="7">
        <v>4768.8499999999995</v>
      </c>
      <c r="DP22" s="7">
        <v>2070.02</v>
      </c>
      <c r="DQ22" s="8">
        <v>2049.3000000000002</v>
      </c>
      <c r="DR22" s="8">
        <v>1803.89</v>
      </c>
      <c r="DS22" s="8">
        <v>1743.1200000000001</v>
      </c>
      <c r="DT22" s="8">
        <v>1905.65</v>
      </c>
      <c r="DU22" s="8">
        <v>2080.75</v>
      </c>
      <c r="DV22" s="8">
        <v>1595.52</v>
      </c>
      <c r="DW22" s="8">
        <v>1850.37</v>
      </c>
      <c r="DX22" s="8">
        <v>2649.37</v>
      </c>
      <c r="DY22" s="8">
        <v>2303.6000000000004</v>
      </c>
      <c r="DZ22" s="8">
        <v>2050.5899999999997</v>
      </c>
      <c r="EA22" s="8">
        <v>2122.89</v>
      </c>
      <c r="EB22" s="8">
        <v>1817.47</v>
      </c>
      <c r="EC22" s="8">
        <v>1714.88</v>
      </c>
      <c r="ED22" s="8">
        <v>1828.94</v>
      </c>
      <c r="EE22" s="8">
        <v>1895.32</v>
      </c>
      <c r="EF22" s="8">
        <v>2051.4100000000003</v>
      </c>
      <c r="EG22" s="8">
        <v>2164.0600000000004</v>
      </c>
      <c r="EH22" s="8">
        <v>1826.81</v>
      </c>
      <c r="EI22" s="8">
        <v>1981.1</v>
      </c>
      <c r="EJ22" s="8">
        <v>2460.12</v>
      </c>
      <c r="EK22" s="8">
        <v>2228.6</v>
      </c>
      <c r="EL22" s="8">
        <v>2154.29</v>
      </c>
      <c r="EM22" s="8">
        <v>2109.5700000000002</v>
      </c>
      <c r="EN22" s="8">
        <v>2071.8200000000002</v>
      </c>
      <c r="EO22" s="8">
        <v>2119.46</v>
      </c>
      <c r="EP22" s="8">
        <v>1987.24</v>
      </c>
      <c r="EQ22" s="8">
        <v>1909.74</v>
      </c>
      <c r="ER22" s="8">
        <v>2160.86</v>
      </c>
      <c r="ES22" s="8">
        <v>2182.21</v>
      </c>
      <c r="ET22" s="8">
        <v>1913.3</v>
      </c>
      <c r="EU22" s="8">
        <v>2057.69</v>
      </c>
      <c r="EV22" s="8">
        <v>2599.75</v>
      </c>
      <c r="EW22" s="8">
        <v>2501.15</v>
      </c>
      <c r="EX22" s="8">
        <v>2581.08</v>
      </c>
      <c r="EY22" s="8">
        <v>2445.83</v>
      </c>
      <c r="EZ22" s="8">
        <v>2297.36</v>
      </c>
      <c r="FA22" s="8">
        <v>2312.2600000000002</v>
      </c>
      <c r="FB22" s="8">
        <v>2179.52</v>
      </c>
      <c r="FC22" s="8">
        <v>2127.9499999999998</v>
      </c>
      <c r="FD22" s="8">
        <v>2369.98</v>
      </c>
      <c r="FE22" s="8">
        <v>2368.39</v>
      </c>
      <c r="FF22" s="8">
        <v>2285.7399999999998</v>
      </c>
      <c r="FG22" s="8">
        <v>2351.21</v>
      </c>
      <c r="FH22" s="8">
        <v>2934.84</v>
      </c>
      <c r="FI22" s="8">
        <v>2656.4</v>
      </c>
      <c r="FJ22" s="8">
        <v>2719.13</v>
      </c>
      <c r="FK22" s="8">
        <v>2390.4899999999998</v>
      </c>
      <c r="FL22" s="8">
        <v>2298.8200000000002</v>
      </c>
      <c r="FM22" s="8">
        <v>2414.63</v>
      </c>
      <c r="FN22" s="8">
        <v>2137.9852351600002</v>
      </c>
      <c r="FO22" s="8">
        <v>2241.37025589</v>
      </c>
      <c r="FP22" s="8">
        <v>2473.1285292499997</v>
      </c>
      <c r="FQ22" s="8">
        <v>2443.2054743099998</v>
      </c>
      <c r="FR22" s="8">
        <v>1952.6741761799997</v>
      </c>
      <c r="FS22" s="8">
        <v>2247.5658255500002</v>
      </c>
      <c r="FT22" s="8">
        <v>2807.2836024999997</v>
      </c>
      <c r="FU22" s="8">
        <v>2429.2878049799997</v>
      </c>
      <c r="FV22" s="8">
        <v>2315.0194681600005</v>
      </c>
      <c r="FW22" s="8">
        <v>2150.1804751299996</v>
      </c>
      <c r="FX22" s="8">
        <v>2128.0842967599997</v>
      </c>
      <c r="FY22" s="8">
        <v>2426.8656029899998</v>
      </c>
      <c r="FZ22" s="8">
        <v>2156.46</v>
      </c>
      <c r="GA22" s="8">
        <v>2151.7399999999998</v>
      </c>
      <c r="GB22" s="8">
        <v>2270.42</v>
      </c>
      <c r="GC22" s="8"/>
      <c r="GD22" s="8"/>
      <c r="GE22" s="8"/>
      <c r="GF22" s="8"/>
      <c r="GG22" s="8"/>
      <c r="GH22" s="8"/>
      <c r="GI22" s="8"/>
      <c r="GJ22" s="8"/>
      <c r="GK22" s="8"/>
    </row>
    <row r="23" spans="1:193">
      <c r="A23" s="12" t="s">
        <v>115</v>
      </c>
      <c r="B23" s="13">
        <v>144.54599999999999</v>
      </c>
      <c r="C23" s="13">
        <v>169.26</v>
      </c>
      <c r="D23" s="13">
        <v>147.38499999999999</v>
      </c>
      <c r="E23" s="13">
        <v>83.052224999999993</v>
      </c>
      <c r="F23" s="13">
        <v>90.778105810000184</v>
      </c>
      <c r="G23" s="13">
        <v>96.831999999999994</v>
      </c>
      <c r="H23" s="13">
        <v>56.561295130000119</v>
      </c>
      <c r="I23" s="13">
        <v>52.921999999999997</v>
      </c>
      <c r="J23" s="13">
        <v>79.668000000000006</v>
      </c>
      <c r="K23" s="13">
        <v>85.564999999999998</v>
      </c>
      <c r="L23" s="13">
        <v>74.866</v>
      </c>
      <c r="M23" s="14">
        <v>101.61</v>
      </c>
      <c r="N23" s="13">
        <v>48.713999999999999</v>
      </c>
      <c r="O23" s="13">
        <v>31.1035</v>
      </c>
      <c r="P23" s="13">
        <v>56.516999999999996</v>
      </c>
      <c r="Q23" s="13">
        <v>63.609000000000002</v>
      </c>
      <c r="R23" s="13">
        <v>71.721000000000004</v>
      </c>
      <c r="S23" s="13">
        <v>92.471999999999994</v>
      </c>
      <c r="T23" s="13">
        <v>77.192000000000007</v>
      </c>
      <c r="U23" s="13">
        <v>93.835000000000008</v>
      </c>
      <c r="V23" s="13">
        <v>121.11499999999999</v>
      </c>
      <c r="W23" s="13">
        <v>109.85</v>
      </c>
      <c r="X23" s="13">
        <v>111.36236</v>
      </c>
      <c r="Y23" s="14">
        <v>99.875999999999991</v>
      </c>
      <c r="Z23" s="13">
        <v>95.385547829999993</v>
      </c>
      <c r="AA23" s="13">
        <v>89.989425290000014</v>
      </c>
      <c r="AB23" s="13">
        <v>90.284284380000003</v>
      </c>
      <c r="AC23" s="13">
        <v>93.046050879999996</v>
      </c>
      <c r="AD23" s="13">
        <v>100.8871082</v>
      </c>
      <c r="AE23" s="13">
        <v>95.874706320000001</v>
      </c>
      <c r="AF23" s="13">
        <v>86.38620177</v>
      </c>
      <c r="AG23" s="13">
        <v>84.472736569999995</v>
      </c>
      <c r="AH23" s="13">
        <v>72.038503349999999</v>
      </c>
      <c r="AI23" s="13">
        <v>62.31819823</v>
      </c>
      <c r="AJ23" s="13">
        <v>64.835247210000006</v>
      </c>
      <c r="AK23" s="14">
        <v>67.743750030000001</v>
      </c>
      <c r="AL23" s="13">
        <v>74.322000000000003</v>
      </c>
      <c r="AM23" s="13">
        <v>49.78</v>
      </c>
      <c r="AN23" s="13">
        <v>38.910000000000004</v>
      </c>
      <c r="AO23" s="13">
        <v>35.116</v>
      </c>
      <c r="AP23" s="13">
        <v>39.851999999999997</v>
      </c>
      <c r="AQ23" s="13">
        <v>41.33</v>
      </c>
      <c r="AR23" s="13">
        <v>22.24</v>
      </c>
      <c r="AS23" s="13">
        <v>35.65</v>
      </c>
      <c r="AT23" s="13">
        <v>30.82</v>
      </c>
      <c r="AU23" s="13">
        <v>44.81</v>
      </c>
      <c r="AV23" s="13">
        <v>47.84</v>
      </c>
      <c r="AW23" s="14">
        <v>57.96</v>
      </c>
      <c r="AX23" s="13">
        <v>50.29</v>
      </c>
      <c r="AY23" s="13">
        <v>47.95</v>
      </c>
      <c r="AZ23" s="13">
        <v>37.729999999999997</v>
      </c>
      <c r="BA23" s="13">
        <v>41.360000000000007</v>
      </c>
      <c r="BB23" s="13">
        <v>38.06</v>
      </c>
      <c r="BC23" s="13">
        <v>38.229999999999997</v>
      </c>
      <c r="BD23" s="13">
        <v>34.44</v>
      </c>
      <c r="BE23" s="13">
        <v>37.450000000000003</v>
      </c>
      <c r="BF23" s="13">
        <v>39.520000000000003</v>
      </c>
      <c r="BG23" s="13">
        <v>40.39</v>
      </c>
      <c r="BH23" s="13">
        <v>32.659999999999997</v>
      </c>
      <c r="BI23" s="14">
        <v>32.81</v>
      </c>
      <c r="BJ23" s="13">
        <v>29.66</v>
      </c>
      <c r="BK23" s="13">
        <v>29.95</v>
      </c>
      <c r="BL23" s="13">
        <v>6.4399999999999995</v>
      </c>
      <c r="BM23" s="13">
        <v>3.43</v>
      </c>
      <c r="BN23" s="13">
        <v>1.34</v>
      </c>
      <c r="BO23" s="13">
        <v>1.1100000000000001</v>
      </c>
      <c r="BP23" s="13">
        <v>1.38</v>
      </c>
      <c r="BQ23" s="13">
        <v>1.51</v>
      </c>
      <c r="BR23" s="13">
        <v>1.56</v>
      </c>
      <c r="BS23" s="13">
        <v>0.62</v>
      </c>
      <c r="BT23" s="13">
        <v>2.06</v>
      </c>
      <c r="BU23" s="14">
        <v>1.44</v>
      </c>
      <c r="BV23" s="13">
        <v>0.87</v>
      </c>
      <c r="BW23" s="13">
        <v>1.84</v>
      </c>
      <c r="BX23" s="13">
        <v>1.8</v>
      </c>
      <c r="BY23" s="13">
        <v>3.24</v>
      </c>
      <c r="BZ23" s="13">
        <v>1.59</v>
      </c>
      <c r="CA23" s="13">
        <v>0.84</v>
      </c>
      <c r="CB23" s="13">
        <v>0.66</v>
      </c>
      <c r="CC23" s="13">
        <v>3.17</v>
      </c>
      <c r="CD23" s="13">
        <v>3.08</v>
      </c>
      <c r="CE23" s="13">
        <v>4.55</v>
      </c>
      <c r="CF23" s="13">
        <v>3.22</v>
      </c>
      <c r="CG23" s="14">
        <v>0.72</v>
      </c>
      <c r="CH23" s="13">
        <v>0.01</v>
      </c>
      <c r="CI23" s="13">
        <v>1.0000000000000001E-15</v>
      </c>
      <c r="CJ23" s="13">
        <v>9.9999999999999998E-17</v>
      </c>
      <c r="CK23" s="13">
        <v>9.9999999999999998E-17</v>
      </c>
      <c r="CL23" s="13">
        <v>9.9999999999999998E-17</v>
      </c>
      <c r="CM23" s="13">
        <v>9.9999999999999998E-17</v>
      </c>
      <c r="CN23" s="13">
        <v>9.9999999999999998E-17</v>
      </c>
      <c r="CO23" s="13">
        <v>0.57999999999999907</v>
      </c>
      <c r="CP23" s="13">
        <v>3</v>
      </c>
      <c r="CQ23" s="13">
        <v>0</v>
      </c>
      <c r="CR23" s="13">
        <v>0</v>
      </c>
      <c r="CS23" s="14">
        <v>2.69</v>
      </c>
      <c r="CT23" s="14"/>
      <c r="CU23" s="14"/>
      <c r="CV23" s="14"/>
      <c r="CW23" s="14"/>
      <c r="CX23" s="14"/>
      <c r="CY23" s="14"/>
      <c r="CZ23" s="14"/>
      <c r="DA23" s="13">
        <v>0.1</v>
      </c>
      <c r="DB23" s="13"/>
      <c r="DC23" s="13"/>
      <c r="DD23" s="13"/>
      <c r="DE23" s="14"/>
      <c r="DF23" s="14">
        <v>0</v>
      </c>
      <c r="DG23" s="14">
        <v>0</v>
      </c>
      <c r="DH23" s="14">
        <v>0</v>
      </c>
      <c r="DI23" s="14">
        <v>0</v>
      </c>
      <c r="DJ23" s="14">
        <v>0</v>
      </c>
      <c r="DK23" s="14">
        <v>0</v>
      </c>
      <c r="DL23" s="14">
        <v>0</v>
      </c>
      <c r="DM23" s="14">
        <v>0</v>
      </c>
      <c r="DN23" s="13">
        <v>0</v>
      </c>
      <c r="DO23" s="13">
        <v>0</v>
      </c>
      <c r="DP23" s="13">
        <v>0</v>
      </c>
      <c r="DQ23" s="14">
        <v>0</v>
      </c>
      <c r="DR23" s="14">
        <v>0</v>
      </c>
      <c r="DS23" s="14">
        <v>0</v>
      </c>
      <c r="DT23" s="14">
        <v>0</v>
      </c>
      <c r="DU23" s="14">
        <v>0</v>
      </c>
      <c r="DV23" s="14">
        <v>0</v>
      </c>
      <c r="DW23" s="14">
        <v>0</v>
      </c>
      <c r="DX23" s="14">
        <v>0</v>
      </c>
      <c r="DY23" s="14">
        <v>0</v>
      </c>
      <c r="DZ23" s="14">
        <v>0</v>
      </c>
      <c r="EA23" s="14">
        <v>0</v>
      </c>
      <c r="EB23" s="14">
        <v>0</v>
      </c>
      <c r="EC23" s="14">
        <v>0</v>
      </c>
      <c r="ED23" s="14">
        <v>0</v>
      </c>
      <c r="EE23" s="14">
        <v>0</v>
      </c>
      <c r="EF23" s="14">
        <v>0</v>
      </c>
      <c r="EG23" s="14">
        <v>0</v>
      </c>
      <c r="EH23" s="14">
        <v>0</v>
      </c>
      <c r="EI23" s="14">
        <v>0</v>
      </c>
      <c r="EJ23" s="14">
        <v>0</v>
      </c>
      <c r="EK23" s="14">
        <v>0</v>
      </c>
      <c r="EL23" s="14">
        <v>0</v>
      </c>
      <c r="EM23" s="14">
        <v>0</v>
      </c>
      <c r="EN23" s="14">
        <v>0</v>
      </c>
      <c r="EO23" s="14">
        <v>0</v>
      </c>
      <c r="EP23" s="14">
        <v>0</v>
      </c>
      <c r="EQ23" s="14">
        <v>0</v>
      </c>
      <c r="ER23" s="14">
        <v>0</v>
      </c>
      <c r="ES23" s="14">
        <v>0</v>
      </c>
      <c r="ET23" s="14">
        <v>0</v>
      </c>
      <c r="EU23" s="14">
        <v>0</v>
      </c>
      <c r="EV23" s="14">
        <v>0</v>
      </c>
      <c r="EW23" s="14">
        <v>0</v>
      </c>
      <c r="EX23" s="14">
        <v>0</v>
      </c>
      <c r="EY23" s="14">
        <v>0</v>
      </c>
      <c r="EZ23" s="14">
        <v>0</v>
      </c>
      <c r="FA23" s="14">
        <v>0</v>
      </c>
      <c r="FB23" s="14">
        <v>0</v>
      </c>
      <c r="FC23" s="14">
        <v>0</v>
      </c>
      <c r="FD23" s="14">
        <v>0</v>
      </c>
      <c r="FE23" s="14">
        <v>0</v>
      </c>
      <c r="FF23" s="14">
        <v>0</v>
      </c>
      <c r="FG23" s="14">
        <v>0</v>
      </c>
      <c r="FH23" s="14">
        <v>0</v>
      </c>
      <c r="FI23" s="14">
        <v>0</v>
      </c>
      <c r="FJ23" s="14">
        <v>0</v>
      </c>
      <c r="FK23" s="14">
        <v>0</v>
      </c>
      <c r="FL23" s="14">
        <v>0</v>
      </c>
      <c r="FM23" s="14">
        <v>0</v>
      </c>
      <c r="FN23" s="14">
        <v>0</v>
      </c>
      <c r="FO23" s="14">
        <v>0</v>
      </c>
      <c r="FP23" s="14">
        <v>0</v>
      </c>
      <c r="FQ23" s="14">
        <v>0</v>
      </c>
      <c r="FR23" s="14">
        <v>0</v>
      </c>
      <c r="FS23" s="14">
        <v>0</v>
      </c>
      <c r="FT23" s="14">
        <v>0</v>
      </c>
      <c r="FU23" s="14">
        <v>0</v>
      </c>
      <c r="FV23" s="14">
        <v>0</v>
      </c>
      <c r="FW23" s="14">
        <v>0</v>
      </c>
      <c r="FX23" s="14">
        <v>0</v>
      </c>
      <c r="FY23" s="14">
        <v>0</v>
      </c>
      <c r="FZ23" s="14">
        <v>0</v>
      </c>
      <c r="GA23" s="14">
        <v>0</v>
      </c>
      <c r="GB23" s="14">
        <v>0</v>
      </c>
      <c r="GC23" s="14"/>
      <c r="GD23" s="14"/>
      <c r="GE23" s="14"/>
      <c r="GF23" s="14"/>
      <c r="GG23" s="14"/>
      <c r="GH23" s="14"/>
      <c r="GI23" s="14"/>
      <c r="GJ23" s="14"/>
      <c r="GK23" s="14"/>
    </row>
    <row r="24" spans="1:193">
      <c r="A24" s="6" t="s">
        <v>116</v>
      </c>
      <c r="B24" s="7">
        <v>168.48500000000001</v>
      </c>
      <c r="C24" s="7">
        <v>182.102</v>
      </c>
      <c r="D24" s="7">
        <v>182.01900000000001</v>
      </c>
      <c r="E24" s="7">
        <v>170.086917</v>
      </c>
      <c r="F24" s="7">
        <v>178.48310990000007</v>
      </c>
      <c r="G24" s="7">
        <v>173.77500000000001</v>
      </c>
      <c r="H24" s="7">
        <v>218.10982510000017</v>
      </c>
      <c r="I24" s="7">
        <v>168.667</v>
      </c>
      <c r="J24" s="7">
        <v>206.82400000000001</v>
      </c>
      <c r="K24" s="7">
        <v>222.85399999999998</v>
      </c>
      <c r="L24" s="7">
        <v>204.04400000000001</v>
      </c>
      <c r="M24" s="8">
        <v>208.13</v>
      </c>
      <c r="N24" s="7">
        <v>205.08600000000001</v>
      </c>
      <c r="O24" s="7">
        <v>68.551000000000002</v>
      </c>
      <c r="P24" s="7">
        <v>46.585999999999999</v>
      </c>
      <c r="Q24" s="7">
        <v>146.87100000000001</v>
      </c>
      <c r="R24" s="7">
        <v>199.751</v>
      </c>
      <c r="S24" s="7">
        <v>216.20999999999998</v>
      </c>
      <c r="T24" s="7">
        <v>243.13800000000001</v>
      </c>
      <c r="U24" s="7">
        <v>197.31099999999998</v>
      </c>
      <c r="V24" s="7">
        <v>249.077</v>
      </c>
      <c r="W24" s="7">
        <v>243.06700000000001</v>
      </c>
      <c r="X24" s="7">
        <v>259.47700000000003</v>
      </c>
      <c r="Y24" s="8">
        <v>242.38900000000001</v>
      </c>
      <c r="Z24" s="7">
        <v>224.87369924000001</v>
      </c>
      <c r="AA24" s="7">
        <v>213.63987225</v>
      </c>
      <c r="AB24" s="7">
        <v>213.02843944999998</v>
      </c>
      <c r="AC24" s="7">
        <v>241.08217508999999</v>
      </c>
      <c r="AD24" s="7">
        <v>242.81277446000001</v>
      </c>
      <c r="AE24" s="7">
        <v>258.14616173000002</v>
      </c>
      <c r="AF24" s="7">
        <v>294.94861628000001</v>
      </c>
      <c r="AG24" s="7">
        <v>241.26678582</v>
      </c>
      <c r="AH24" s="7">
        <v>284.61329191999999</v>
      </c>
      <c r="AI24" s="7">
        <v>248.06663097999999</v>
      </c>
      <c r="AJ24" s="7">
        <v>257.74638123</v>
      </c>
      <c r="AK24" s="8">
        <v>213.18816344999999</v>
      </c>
      <c r="AL24" s="7">
        <v>219.03200000000001</v>
      </c>
      <c r="AM24" s="7">
        <v>178.62799999999999</v>
      </c>
      <c r="AN24" s="7">
        <v>179.25799999999998</v>
      </c>
      <c r="AO24" s="7">
        <v>250.589</v>
      </c>
      <c r="AP24" s="7">
        <v>214.44300000000001</v>
      </c>
      <c r="AQ24" s="7">
        <v>210.52</v>
      </c>
      <c r="AR24" s="7">
        <v>264.45999999999998</v>
      </c>
      <c r="AS24" s="7">
        <v>203.29</v>
      </c>
      <c r="AT24" s="7">
        <v>222.67000000000002</v>
      </c>
      <c r="AU24" s="7">
        <v>228.22</v>
      </c>
      <c r="AV24" s="7">
        <v>211</v>
      </c>
      <c r="AW24" s="8">
        <v>203.08</v>
      </c>
      <c r="AX24" s="7">
        <v>232.99</v>
      </c>
      <c r="AY24" s="7">
        <v>244.41</v>
      </c>
      <c r="AZ24" s="7">
        <v>261.3</v>
      </c>
      <c r="BA24" s="7">
        <v>230.35</v>
      </c>
      <c r="BB24" s="7">
        <v>234.43</v>
      </c>
      <c r="BC24" s="7">
        <v>269.76</v>
      </c>
      <c r="BD24" s="7">
        <v>275.49</v>
      </c>
      <c r="BE24" s="7">
        <v>240.87</v>
      </c>
      <c r="BF24" s="7">
        <v>250.97</v>
      </c>
      <c r="BG24" s="7">
        <v>225.59</v>
      </c>
      <c r="BH24" s="7">
        <v>218.78</v>
      </c>
      <c r="BI24" s="8">
        <v>230.12</v>
      </c>
      <c r="BJ24" s="7">
        <v>243.02</v>
      </c>
      <c r="BK24" s="7">
        <v>241.53</v>
      </c>
      <c r="BL24" s="7">
        <v>258.81</v>
      </c>
      <c r="BM24" s="7">
        <v>220.52</v>
      </c>
      <c r="BN24" s="7">
        <v>217.44</v>
      </c>
      <c r="BO24" s="7">
        <v>247.51</v>
      </c>
      <c r="BP24" s="7">
        <v>242.92</v>
      </c>
      <c r="BQ24" s="7">
        <v>205.04000000000002</v>
      </c>
      <c r="BR24" s="7">
        <v>251</v>
      </c>
      <c r="BS24" s="7">
        <v>265.14</v>
      </c>
      <c r="BT24" s="7">
        <v>266.92</v>
      </c>
      <c r="BU24" s="8">
        <v>289.52999999999997</v>
      </c>
      <c r="BV24" s="7">
        <v>249.73</v>
      </c>
      <c r="BW24" s="7">
        <v>258.24</v>
      </c>
      <c r="BX24" s="7">
        <v>281.62</v>
      </c>
      <c r="BY24" s="7">
        <v>251.25</v>
      </c>
      <c r="BZ24" s="7">
        <v>278.75</v>
      </c>
      <c r="CA24" s="7">
        <v>285.94</v>
      </c>
      <c r="CB24" s="7">
        <v>294.83</v>
      </c>
      <c r="CC24" s="7">
        <v>244.53</v>
      </c>
      <c r="CD24" s="7">
        <v>348.23</v>
      </c>
      <c r="CE24" s="7">
        <v>318.70999999999998</v>
      </c>
      <c r="CF24" s="7">
        <v>316.32</v>
      </c>
      <c r="CG24" s="8">
        <v>308.06</v>
      </c>
      <c r="CH24" s="7">
        <v>324.08999999999997</v>
      </c>
      <c r="CI24" s="7">
        <v>320.44</v>
      </c>
      <c r="CJ24" s="7">
        <v>329.76</v>
      </c>
      <c r="CK24" s="7">
        <v>289.59000000000009</v>
      </c>
      <c r="CL24" s="7">
        <v>350.56</v>
      </c>
      <c r="CM24" s="7">
        <v>395.62</v>
      </c>
      <c r="CN24" s="7">
        <v>294.88999999999987</v>
      </c>
      <c r="CO24" s="7">
        <v>270.19</v>
      </c>
      <c r="CP24" s="7">
        <v>343.32000000000005</v>
      </c>
      <c r="CQ24" s="7">
        <v>340.98</v>
      </c>
      <c r="CR24" s="7">
        <v>307.25</v>
      </c>
      <c r="CS24" s="8">
        <v>276.45</v>
      </c>
      <c r="CT24" s="8">
        <v>323.07925325999997</v>
      </c>
      <c r="CU24" s="8">
        <v>338.37797675000002</v>
      </c>
      <c r="CV24" s="8">
        <v>384.62691688999996</v>
      </c>
      <c r="CW24" s="8">
        <v>292.00809414999998</v>
      </c>
      <c r="CX24" s="8">
        <v>346.31992691000005</v>
      </c>
      <c r="CY24" s="8">
        <v>349.31288705999998</v>
      </c>
      <c r="CZ24" s="8">
        <v>299.46948442000001</v>
      </c>
      <c r="DA24" s="7">
        <v>264.58189283000002</v>
      </c>
      <c r="DB24" s="7">
        <v>429.23929935000001</v>
      </c>
      <c r="DC24" s="7">
        <v>287.02731186</v>
      </c>
      <c r="DD24" s="7">
        <v>296.97607647000001</v>
      </c>
      <c r="DE24" s="8">
        <v>286.93162087000002</v>
      </c>
      <c r="DF24" s="8">
        <v>333.82</v>
      </c>
      <c r="DG24" s="8">
        <v>350.65</v>
      </c>
      <c r="DH24" s="8">
        <v>372.94</v>
      </c>
      <c r="DI24" s="8">
        <v>266.11</v>
      </c>
      <c r="DJ24" s="8">
        <v>295.19</v>
      </c>
      <c r="DK24" s="8">
        <v>357.16500000000002</v>
      </c>
      <c r="DL24" s="8">
        <v>262.66500000000002</v>
      </c>
      <c r="DM24" s="7">
        <v>110.53</v>
      </c>
      <c r="DN24" s="7">
        <v>134.31</v>
      </c>
      <c r="DO24" s="7">
        <v>249.11</v>
      </c>
      <c r="DP24" s="7">
        <v>286.47000000000003</v>
      </c>
      <c r="DQ24" s="8">
        <v>319.55</v>
      </c>
      <c r="DR24" s="8">
        <v>357.06</v>
      </c>
      <c r="DS24" s="8">
        <v>346.18</v>
      </c>
      <c r="DT24" s="8">
        <v>355.98</v>
      </c>
      <c r="DU24" s="8">
        <v>300.05</v>
      </c>
      <c r="DV24" s="8">
        <v>339.54</v>
      </c>
      <c r="DW24" s="8">
        <v>351.38</v>
      </c>
      <c r="DX24" s="8">
        <v>310.67</v>
      </c>
      <c r="DY24" s="8">
        <v>255.57000000000002</v>
      </c>
      <c r="DZ24" s="8">
        <v>347.99</v>
      </c>
      <c r="EA24" s="8">
        <v>346.97</v>
      </c>
      <c r="EB24" s="8">
        <v>192.05</v>
      </c>
      <c r="EC24" s="8">
        <v>200.76</v>
      </c>
      <c r="ED24" s="8">
        <v>258.25</v>
      </c>
      <c r="EE24" s="8">
        <v>296.65999999999997</v>
      </c>
      <c r="EF24" s="8">
        <v>333.56</v>
      </c>
      <c r="EG24" s="8">
        <v>309.18</v>
      </c>
      <c r="EH24" s="8">
        <v>314.22000000000003</v>
      </c>
      <c r="EI24" s="8">
        <v>333.66</v>
      </c>
      <c r="EJ24" s="8">
        <v>313.99</v>
      </c>
      <c r="EK24" s="8">
        <v>307.81</v>
      </c>
      <c r="EL24" s="8">
        <v>344.33</v>
      </c>
      <c r="EM24" s="8">
        <v>347.51</v>
      </c>
      <c r="EN24" s="8">
        <v>401.37</v>
      </c>
      <c r="EO24" s="8">
        <v>412.97</v>
      </c>
      <c r="EP24" s="8">
        <v>386.32</v>
      </c>
      <c r="EQ24" s="8">
        <v>447.28</v>
      </c>
      <c r="ER24" s="8">
        <v>420.42</v>
      </c>
      <c r="ES24" s="8">
        <v>380.14</v>
      </c>
      <c r="ET24" s="8">
        <v>398.95</v>
      </c>
      <c r="EU24" s="8">
        <v>443.44</v>
      </c>
      <c r="EV24" s="8">
        <v>401.94</v>
      </c>
      <c r="EW24" s="8">
        <v>399.55</v>
      </c>
      <c r="EX24" s="8">
        <v>462.15</v>
      </c>
      <c r="EY24" s="8">
        <v>471.04</v>
      </c>
      <c r="EZ24" s="8">
        <v>418.54</v>
      </c>
      <c r="FA24" s="8">
        <v>429.82</v>
      </c>
      <c r="FB24" s="8">
        <v>420.07</v>
      </c>
      <c r="FC24" s="8">
        <v>362.16</v>
      </c>
      <c r="FD24" s="8">
        <v>427.59</v>
      </c>
      <c r="FE24" s="8">
        <v>336.88</v>
      </c>
      <c r="FF24" s="8">
        <v>347.77</v>
      </c>
      <c r="FG24" s="8">
        <v>365.62</v>
      </c>
      <c r="FH24" s="8">
        <v>338.89</v>
      </c>
      <c r="FI24" s="8">
        <v>326.11</v>
      </c>
      <c r="FJ24" s="8">
        <v>371.58</v>
      </c>
      <c r="FK24" s="8">
        <v>337.44</v>
      </c>
      <c r="FL24" s="8">
        <v>317.33</v>
      </c>
      <c r="FM24" s="8">
        <v>344</v>
      </c>
      <c r="FN24" s="8">
        <v>304.82423375000013</v>
      </c>
      <c r="FO24" s="8">
        <v>299.35125224000012</v>
      </c>
      <c r="FP24" s="8">
        <v>316.23034801000011</v>
      </c>
      <c r="FQ24" s="8">
        <v>301.58155481999995</v>
      </c>
      <c r="FR24" s="8">
        <v>328.56108876999997</v>
      </c>
      <c r="FS24" s="8">
        <v>365.24845825</v>
      </c>
      <c r="FT24" s="8">
        <v>387.87659834999994</v>
      </c>
      <c r="FU24" s="8">
        <v>338.46107935999993</v>
      </c>
      <c r="FV24" s="8">
        <v>419.47824967000008</v>
      </c>
      <c r="FW24" s="8">
        <v>392.83371764999998</v>
      </c>
      <c r="FX24" s="8">
        <v>365.31835907999999</v>
      </c>
      <c r="FY24" s="8">
        <v>352.32105036999991</v>
      </c>
      <c r="FZ24" s="8">
        <v>360.79</v>
      </c>
      <c r="GA24" s="8">
        <v>352.92</v>
      </c>
      <c r="GB24" s="8">
        <v>382.02</v>
      </c>
      <c r="GC24" s="8"/>
      <c r="GD24" s="8"/>
      <c r="GE24" s="8"/>
      <c r="GF24" s="8"/>
      <c r="GG24" s="8"/>
      <c r="GH24" s="8"/>
      <c r="GI24" s="8"/>
      <c r="GJ24" s="8"/>
      <c r="GK24" s="8"/>
    </row>
    <row r="25" spans="1:193">
      <c r="A25" s="12" t="s">
        <v>117</v>
      </c>
      <c r="B25" s="13">
        <v>157.512</v>
      </c>
      <c r="C25" s="13">
        <v>167.505</v>
      </c>
      <c r="D25" s="13">
        <v>187.261</v>
      </c>
      <c r="E25" s="13">
        <v>173.54834500000001</v>
      </c>
      <c r="F25" s="13">
        <v>182.95507653999982</v>
      </c>
      <c r="G25" s="13">
        <v>193.85400000000001</v>
      </c>
      <c r="H25" s="13">
        <v>202.66506386000017</v>
      </c>
      <c r="I25" s="13">
        <v>172.30700000000002</v>
      </c>
      <c r="J25" s="13">
        <v>183.29499999999999</v>
      </c>
      <c r="K25" s="13">
        <v>195.14400000000001</v>
      </c>
      <c r="L25" s="13">
        <v>182.94399999999999</v>
      </c>
      <c r="M25" s="14">
        <v>197.58</v>
      </c>
      <c r="N25" s="13">
        <v>163.339</v>
      </c>
      <c r="O25" s="13">
        <v>120.839</v>
      </c>
      <c r="P25" s="13">
        <v>141.92400000000001</v>
      </c>
      <c r="Q25" s="13">
        <v>149.59699999999998</v>
      </c>
      <c r="R25" s="13">
        <v>169.881</v>
      </c>
      <c r="S25" s="13">
        <v>193.875</v>
      </c>
      <c r="T25" s="13">
        <v>198.23399999999998</v>
      </c>
      <c r="U25" s="13">
        <v>185.72899999999998</v>
      </c>
      <c r="V25" s="13">
        <v>203.05700000000002</v>
      </c>
      <c r="W25" s="13">
        <v>195.65</v>
      </c>
      <c r="X25" s="13">
        <v>218.62730999999999</v>
      </c>
      <c r="Y25" s="14">
        <v>185.60500000000002</v>
      </c>
      <c r="Z25" s="13">
        <v>182.63331398000003</v>
      </c>
      <c r="AA25" s="13">
        <v>207.74726190000001</v>
      </c>
      <c r="AB25" s="13">
        <v>202.99694076</v>
      </c>
      <c r="AC25" s="13">
        <v>161.09057361999999</v>
      </c>
      <c r="AD25" s="13">
        <v>199.90726187999999</v>
      </c>
      <c r="AE25" s="13">
        <v>191.74820261000002</v>
      </c>
      <c r="AF25" s="13">
        <v>212.01162399999998</v>
      </c>
      <c r="AG25" s="13">
        <v>186.66137800000001</v>
      </c>
      <c r="AH25" s="13">
        <v>198.85378867999998</v>
      </c>
      <c r="AI25" s="13">
        <v>180.47280125</v>
      </c>
      <c r="AJ25" s="13">
        <v>188.54014432</v>
      </c>
      <c r="AK25" s="14">
        <v>181.55478296999999</v>
      </c>
      <c r="AL25" s="13">
        <v>190.06399999999999</v>
      </c>
      <c r="AM25" s="13">
        <v>135.15700000000001</v>
      </c>
      <c r="AN25" s="13">
        <v>132.78</v>
      </c>
      <c r="AO25" s="13">
        <v>210.15100000000001</v>
      </c>
      <c r="AP25" s="13">
        <v>169.74799999999999</v>
      </c>
      <c r="AQ25" s="13">
        <v>161.19999999999999</v>
      </c>
      <c r="AR25" s="13">
        <v>177.19</v>
      </c>
      <c r="AS25" s="13">
        <v>169.72</v>
      </c>
      <c r="AT25" s="13">
        <v>156.94</v>
      </c>
      <c r="AU25" s="13">
        <v>206.69</v>
      </c>
      <c r="AV25" s="13">
        <v>177.54</v>
      </c>
      <c r="AW25" s="14">
        <v>186.71</v>
      </c>
      <c r="AX25" s="13">
        <v>183.05</v>
      </c>
      <c r="AY25" s="13">
        <v>195.04</v>
      </c>
      <c r="AZ25" s="13">
        <v>192.59</v>
      </c>
      <c r="BA25" s="13">
        <v>174.48</v>
      </c>
      <c r="BB25" s="13">
        <v>188.54999999999998</v>
      </c>
      <c r="BC25" s="13">
        <v>202.92000000000002</v>
      </c>
      <c r="BD25" s="13">
        <v>193.95</v>
      </c>
      <c r="BE25" s="13">
        <v>150.94999999999999</v>
      </c>
      <c r="BF25" s="13">
        <v>154.94</v>
      </c>
      <c r="BG25" s="13">
        <v>170.13</v>
      </c>
      <c r="BH25" s="13">
        <v>188.49</v>
      </c>
      <c r="BI25" s="14">
        <v>194.57</v>
      </c>
      <c r="BJ25" s="13">
        <v>207.57000000000002</v>
      </c>
      <c r="BK25" s="13">
        <v>212.85</v>
      </c>
      <c r="BL25" s="13">
        <v>208</v>
      </c>
      <c r="BM25" s="13">
        <v>196.82</v>
      </c>
      <c r="BN25" s="13">
        <v>190.64000000000001</v>
      </c>
      <c r="BO25" s="13">
        <v>203.67</v>
      </c>
      <c r="BP25" s="13">
        <v>205.25</v>
      </c>
      <c r="BQ25" s="13">
        <v>163.16</v>
      </c>
      <c r="BR25" s="13">
        <v>187.3</v>
      </c>
      <c r="BS25" s="13">
        <v>196.33</v>
      </c>
      <c r="BT25" s="13">
        <v>212.12</v>
      </c>
      <c r="BU25" s="14">
        <v>208.17</v>
      </c>
      <c r="BV25" s="13">
        <v>206.34</v>
      </c>
      <c r="BW25" s="13">
        <v>201.58</v>
      </c>
      <c r="BX25" s="13">
        <v>224.96</v>
      </c>
      <c r="BY25" s="13">
        <v>215.63</v>
      </c>
      <c r="BZ25" s="13">
        <v>193.73</v>
      </c>
      <c r="CA25" s="13">
        <v>213.49</v>
      </c>
      <c r="CB25" s="13">
        <v>212.96</v>
      </c>
      <c r="CC25" s="13">
        <v>194.14</v>
      </c>
      <c r="CD25" s="13">
        <v>199.87</v>
      </c>
      <c r="CE25" s="13">
        <v>206.03</v>
      </c>
      <c r="CF25" s="13">
        <v>181.97</v>
      </c>
      <c r="CG25" s="14">
        <v>186.09</v>
      </c>
      <c r="CH25" s="13">
        <v>208.38</v>
      </c>
      <c r="CI25" s="13">
        <v>242.66</v>
      </c>
      <c r="CJ25" s="13">
        <v>254.59</v>
      </c>
      <c r="CK25" s="13">
        <v>220.9500000000001</v>
      </c>
      <c r="CL25" s="13">
        <v>256.3</v>
      </c>
      <c r="CM25" s="13">
        <v>238.28</v>
      </c>
      <c r="CN25" s="13">
        <v>223.09</v>
      </c>
      <c r="CO25" s="13">
        <v>224.45000000000027</v>
      </c>
      <c r="CP25" s="13">
        <v>233.52999999999997</v>
      </c>
      <c r="CQ25" s="13">
        <v>239.08</v>
      </c>
      <c r="CR25" s="13">
        <v>241.65</v>
      </c>
      <c r="CS25" s="14">
        <v>387.79</v>
      </c>
      <c r="CT25" s="14">
        <v>211.39482831999999</v>
      </c>
      <c r="CU25" s="14">
        <v>290.09416682</v>
      </c>
      <c r="CV25" s="14">
        <v>257.09215316000001</v>
      </c>
      <c r="CW25" s="14">
        <v>246.13776319999999</v>
      </c>
      <c r="CX25" s="14">
        <v>266.71426479000002</v>
      </c>
      <c r="CY25" s="14">
        <v>262.68130940000003</v>
      </c>
      <c r="CZ25" s="14">
        <v>220.34668956000002</v>
      </c>
      <c r="DA25" s="13">
        <v>213.26659980000002</v>
      </c>
      <c r="DB25" s="13">
        <v>239.83661203</v>
      </c>
      <c r="DC25" s="13">
        <v>260.66993714</v>
      </c>
      <c r="DD25" s="13">
        <v>283.42182241</v>
      </c>
      <c r="DE25" s="14">
        <v>257.46679044999996</v>
      </c>
      <c r="DF25" s="14">
        <v>268.14999999999998</v>
      </c>
      <c r="DG25" s="14">
        <v>284.57</v>
      </c>
      <c r="DH25" s="14">
        <v>258.54000000000002</v>
      </c>
      <c r="DI25" s="14">
        <v>274.33999999999997</v>
      </c>
      <c r="DJ25" s="14">
        <v>233.99</v>
      </c>
      <c r="DK25" s="14">
        <v>228.27399999999997</v>
      </c>
      <c r="DL25" s="14">
        <v>234.68600000000001</v>
      </c>
      <c r="DM25" s="13">
        <v>181.07000000000002</v>
      </c>
      <c r="DN25" s="13">
        <v>203.89999999999998</v>
      </c>
      <c r="DO25" s="13">
        <v>243.32</v>
      </c>
      <c r="DP25" s="13">
        <v>270.27999999999997</v>
      </c>
      <c r="DQ25" s="14">
        <v>273.77</v>
      </c>
      <c r="DR25" s="14">
        <v>330.59</v>
      </c>
      <c r="DS25" s="14">
        <v>301.89</v>
      </c>
      <c r="DT25" s="14">
        <v>297.82</v>
      </c>
      <c r="DU25" s="14">
        <v>272.60000000000002</v>
      </c>
      <c r="DV25" s="14">
        <v>260.27</v>
      </c>
      <c r="DW25" s="14">
        <v>253.4</v>
      </c>
      <c r="DX25" s="14">
        <v>256.45</v>
      </c>
      <c r="DY25" s="14">
        <v>233.27</v>
      </c>
      <c r="DZ25" s="14">
        <v>249.69</v>
      </c>
      <c r="EA25" s="14">
        <v>271.79000000000002</v>
      </c>
      <c r="EB25" s="14">
        <v>245.11</v>
      </c>
      <c r="EC25" s="14">
        <v>257.83999999999997</v>
      </c>
      <c r="ED25" s="14">
        <v>269.67</v>
      </c>
      <c r="EE25" s="14">
        <v>270.89</v>
      </c>
      <c r="EF25" s="14">
        <v>308.66000000000003</v>
      </c>
      <c r="EG25" s="14">
        <v>314.68</v>
      </c>
      <c r="EH25" s="14">
        <v>257.66000000000003</v>
      </c>
      <c r="EI25" s="14">
        <v>279.14</v>
      </c>
      <c r="EJ25" s="14">
        <v>281.47000000000003</v>
      </c>
      <c r="EK25" s="14">
        <v>256.02</v>
      </c>
      <c r="EL25" s="14">
        <v>307.04000000000002</v>
      </c>
      <c r="EM25" s="14">
        <v>319.28999999999996</v>
      </c>
      <c r="EN25" s="14">
        <v>307.79000000000002</v>
      </c>
      <c r="EO25" s="14">
        <v>319.68</v>
      </c>
      <c r="EP25" s="14">
        <v>299.82</v>
      </c>
      <c r="EQ25" s="14">
        <v>290.95</v>
      </c>
      <c r="ER25" s="14">
        <v>317.49</v>
      </c>
      <c r="ES25" s="14">
        <v>302.35000000000002</v>
      </c>
      <c r="ET25" s="14">
        <v>283.17</v>
      </c>
      <c r="EU25" s="14">
        <v>315.49</v>
      </c>
      <c r="EV25" s="14">
        <v>278.99</v>
      </c>
      <c r="EW25" s="14">
        <v>257.12</v>
      </c>
      <c r="EX25" s="14">
        <v>289.27999999999997</v>
      </c>
      <c r="EY25" s="14">
        <v>306.39999999999998</v>
      </c>
      <c r="EZ25" s="14">
        <v>298.47000000000003</v>
      </c>
      <c r="FA25" s="14">
        <v>298.62</v>
      </c>
      <c r="FB25" s="14">
        <v>323.27</v>
      </c>
      <c r="FC25" s="14">
        <v>359.98</v>
      </c>
      <c r="FD25" s="14">
        <v>345.24</v>
      </c>
      <c r="FE25" s="14">
        <v>316.8</v>
      </c>
      <c r="FF25" s="14">
        <v>347.33</v>
      </c>
      <c r="FG25" s="14">
        <v>319.68</v>
      </c>
      <c r="FH25" s="14">
        <v>342.11</v>
      </c>
      <c r="FI25" s="14">
        <v>295.25</v>
      </c>
      <c r="FJ25" s="14">
        <v>340.69</v>
      </c>
      <c r="FK25" s="14">
        <v>415.98</v>
      </c>
      <c r="FL25" s="14">
        <v>345</v>
      </c>
      <c r="FM25" s="14">
        <v>337.76</v>
      </c>
      <c r="FN25" s="14">
        <v>348.05864229999997</v>
      </c>
      <c r="FO25" s="14">
        <v>374.22401648000005</v>
      </c>
      <c r="FP25" s="14">
        <v>366.13560668999997</v>
      </c>
      <c r="FQ25" s="14">
        <v>339.57248635000013</v>
      </c>
      <c r="FR25" s="14">
        <v>357.17518312999994</v>
      </c>
      <c r="FS25" s="14">
        <v>344.71811736999996</v>
      </c>
      <c r="FT25" s="14">
        <v>406.55817065000002</v>
      </c>
      <c r="FU25" s="14">
        <v>326.87269444999993</v>
      </c>
      <c r="FV25" s="14">
        <v>370.74583996000001</v>
      </c>
      <c r="FW25" s="14">
        <v>391.91148007999993</v>
      </c>
      <c r="FX25" s="14">
        <v>440.09553430999995</v>
      </c>
      <c r="FY25" s="14">
        <v>377.79534545999996</v>
      </c>
      <c r="FZ25" s="14">
        <v>378.99</v>
      </c>
      <c r="GA25" s="14">
        <v>414</v>
      </c>
      <c r="GB25" s="14">
        <v>404.74</v>
      </c>
      <c r="GC25" s="14"/>
      <c r="GD25" s="14"/>
      <c r="GE25" s="14"/>
      <c r="GF25" s="14"/>
      <c r="GG25" s="14"/>
      <c r="GH25" s="14"/>
      <c r="GI25" s="14"/>
      <c r="GJ25" s="14"/>
      <c r="GK25" s="14"/>
    </row>
    <row r="26" spans="1:193">
      <c r="A26" s="6" t="s">
        <v>118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8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8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8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8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8"/>
      <c r="BJ26" s="7"/>
      <c r="BK26" s="7"/>
      <c r="BL26" s="7">
        <v>168.98</v>
      </c>
      <c r="BM26" s="7"/>
      <c r="BN26" s="7"/>
      <c r="BO26" s="7"/>
      <c r="BP26" s="7"/>
      <c r="BQ26" s="7"/>
      <c r="BR26" s="7"/>
      <c r="BS26" s="7"/>
      <c r="BT26" s="7"/>
      <c r="BU26" s="8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8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8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8"/>
      <c r="DF26" s="7">
        <v>0</v>
      </c>
      <c r="DG26" s="7">
        <v>0</v>
      </c>
      <c r="DH26" s="7">
        <v>0</v>
      </c>
      <c r="DI26" s="7">
        <v>0</v>
      </c>
      <c r="DJ26" s="7">
        <v>0</v>
      </c>
      <c r="DK26" s="7">
        <v>0</v>
      </c>
      <c r="DL26" s="7">
        <v>0</v>
      </c>
      <c r="DM26" s="7">
        <v>0</v>
      </c>
      <c r="DN26" s="7">
        <v>0</v>
      </c>
      <c r="DO26" s="7">
        <v>0</v>
      </c>
      <c r="DP26" s="7">
        <v>0</v>
      </c>
      <c r="DQ26" s="8">
        <v>0</v>
      </c>
      <c r="DR26" s="8">
        <v>0</v>
      </c>
      <c r="DS26" s="8">
        <v>0</v>
      </c>
      <c r="DT26" s="8">
        <v>0</v>
      </c>
      <c r="DU26" s="8">
        <v>0</v>
      </c>
      <c r="DV26" s="8">
        <v>0</v>
      </c>
      <c r="DW26" s="8">
        <v>0</v>
      </c>
      <c r="DX26" s="8">
        <v>0</v>
      </c>
      <c r="DY26" s="8">
        <v>0</v>
      </c>
      <c r="DZ26" s="8">
        <v>0</v>
      </c>
      <c r="EA26" s="8">
        <v>0</v>
      </c>
      <c r="EB26" s="8">
        <v>0</v>
      </c>
      <c r="EC26" s="8">
        <v>0</v>
      </c>
      <c r="ED26" s="8"/>
      <c r="EE26" s="8"/>
      <c r="EF26" s="8"/>
      <c r="EG26" s="8"/>
      <c r="EH26" s="8"/>
      <c r="EI26" s="8"/>
      <c r="EJ26" s="8"/>
      <c r="EK26" s="8"/>
      <c r="EL26" s="8"/>
      <c r="EM26" s="8"/>
      <c r="EN26" s="8"/>
      <c r="EO26" s="8"/>
      <c r="EP26" s="8">
        <v>0</v>
      </c>
      <c r="EQ26" s="8">
        <v>0</v>
      </c>
      <c r="ER26" s="8">
        <v>0</v>
      </c>
      <c r="ES26" s="8">
        <v>0</v>
      </c>
      <c r="ET26" s="8">
        <v>0</v>
      </c>
      <c r="EU26" s="8">
        <v>0</v>
      </c>
      <c r="EV26" s="8">
        <v>0</v>
      </c>
      <c r="EW26" s="8">
        <v>0</v>
      </c>
      <c r="EX26" s="8">
        <v>0</v>
      </c>
      <c r="EY26" s="8">
        <v>0</v>
      </c>
      <c r="EZ26" s="8">
        <v>0</v>
      </c>
      <c r="FA26" s="8">
        <v>0</v>
      </c>
      <c r="FB26" s="8">
        <v>0</v>
      </c>
      <c r="FC26" s="8">
        <v>0</v>
      </c>
      <c r="FD26" s="8">
        <v>0</v>
      </c>
      <c r="FE26" s="8">
        <v>0</v>
      </c>
      <c r="FF26" s="8">
        <v>0</v>
      </c>
      <c r="FG26" s="8">
        <v>0</v>
      </c>
      <c r="FH26" s="8">
        <v>0</v>
      </c>
      <c r="FI26" s="8">
        <v>0</v>
      </c>
      <c r="FJ26" s="8">
        <v>0</v>
      </c>
      <c r="FK26" s="8">
        <v>0</v>
      </c>
      <c r="FL26" s="8">
        <v>0</v>
      </c>
      <c r="FM26" s="8">
        <v>0</v>
      </c>
      <c r="FN26" s="8">
        <v>0</v>
      </c>
      <c r="FO26" s="8">
        <v>0</v>
      </c>
      <c r="FP26" s="8">
        <v>0</v>
      </c>
      <c r="FQ26" s="8">
        <v>0</v>
      </c>
      <c r="FR26" s="8">
        <v>0</v>
      </c>
      <c r="FS26" s="8">
        <v>0</v>
      </c>
      <c r="FT26" s="8">
        <v>0</v>
      </c>
      <c r="FU26" s="8">
        <v>0</v>
      </c>
      <c r="FV26" s="8">
        <v>0</v>
      </c>
      <c r="FW26" s="8">
        <v>0</v>
      </c>
      <c r="FX26" s="8">
        <v>0</v>
      </c>
      <c r="FY26" s="8">
        <v>0</v>
      </c>
      <c r="FZ26" s="8">
        <v>0</v>
      </c>
      <c r="GA26" s="8">
        <v>0</v>
      </c>
      <c r="GB26" s="8">
        <v>0</v>
      </c>
      <c r="GC26" s="8"/>
      <c r="GD26" s="8"/>
      <c r="GE26" s="8"/>
      <c r="GF26" s="8"/>
      <c r="GG26" s="8"/>
      <c r="GH26" s="8"/>
      <c r="GI26" s="8"/>
      <c r="GJ26" s="8"/>
      <c r="GK26" s="8"/>
    </row>
    <row r="27" spans="1:193" ht="24" thickBot="1">
      <c r="A27" s="15" t="s">
        <v>119</v>
      </c>
      <c r="B27" s="44">
        <f>SUM(B29:B38)</f>
        <v>79.010999999999996</v>
      </c>
      <c r="C27" s="44">
        <f t="shared" ref="C27:BN27" si="16">SUM(C29:C38)</f>
        <v>82.98</v>
      </c>
      <c r="D27" s="44">
        <f t="shared" si="16"/>
        <v>86.453000000000003</v>
      </c>
      <c r="E27" s="44">
        <f t="shared" si="16"/>
        <v>98.579470999999998</v>
      </c>
      <c r="F27" s="44">
        <f t="shared" si="16"/>
        <v>106.26166043000003</v>
      </c>
      <c r="G27" s="44">
        <f t="shared" si="16"/>
        <v>102.33099999999999</v>
      </c>
      <c r="H27" s="44">
        <f t="shared" si="16"/>
        <v>95.781576459999982</v>
      </c>
      <c r="I27" s="44">
        <f t="shared" si="16"/>
        <v>86.188999999999993</v>
      </c>
      <c r="J27" s="44">
        <f t="shared" si="16"/>
        <v>82.596000000000004</v>
      </c>
      <c r="K27" s="44">
        <f t="shared" si="16"/>
        <v>84.876000000000005</v>
      </c>
      <c r="L27" s="44">
        <f t="shared" si="16"/>
        <v>89.722000000000008</v>
      </c>
      <c r="M27" s="44">
        <f t="shared" si="16"/>
        <v>93.210000000000008</v>
      </c>
      <c r="N27" s="44">
        <f t="shared" si="16"/>
        <v>87.317000000000007</v>
      </c>
      <c r="O27" s="44">
        <f t="shared" si="16"/>
        <v>64.335680000000011</v>
      </c>
      <c r="P27" s="44">
        <f t="shared" si="16"/>
        <v>74.522419999999997</v>
      </c>
      <c r="Q27" s="44">
        <f t="shared" si="16"/>
        <v>95.676120000000012</v>
      </c>
      <c r="R27" s="44">
        <f t="shared" si="16"/>
        <v>108.35400299999998</v>
      </c>
      <c r="S27" s="44">
        <f t="shared" si="16"/>
        <v>106.80421</v>
      </c>
      <c r="T27" s="44">
        <f t="shared" si="16"/>
        <v>103.45700000000001</v>
      </c>
      <c r="U27" s="44">
        <f t="shared" si="16"/>
        <v>90.360600000000019</v>
      </c>
      <c r="V27" s="44">
        <f t="shared" si="16"/>
        <v>89.205459999999988</v>
      </c>
      <c r="W27" s="44">
        <f t="shared" si="16"/>
        <v>87.024792000000005</v>
      </c>
      <c r="X27" s="44">
        <f t="shared" si="16"/>
        <v>93.744100000000003</v>
      </c>
      <c r="Y27" s="44">
        <f t="shared" si="16"/>
        <v>98.03400000000002</v>
      </c>
      <c r="Z27" s="44">
        <f t="shared" si="16"/>
        <v>94.726199149999999</v>
      </c>
      <c r="AA27" s="44">
        <f t="shared" si="16"/>
        <v>94.947372599999994</v>
      </c>
      <c r="AB27" s="44">
        <f t="shared" si="16"/>
        <v>106.79777741000001</v>
      </c>
      <c r="AC27" s="44">
        <f t="shared" si="16"/>
        <v>115.12388833</v>
      </c>
      <c r="AD27" s="44">
        <f t="shared" si="16"/>
        <v>122.66741060999999</v>
      </c>
      <c r="AE27" s="44">
        <f t="shared" si="16"/>
        <v>113.38480548</v>
      </c>
      <c r="AF27" s="44">
        <f t="shared" si="16"/>
        <v>107.53534459999999</v>
      </c>
      <c r="AG27" s="44">
        <f t="shared" si="16"/>
        <v>91.441842529999988</v>
      </c>
      <c r="AH27" s="44">
        <f t="shared" si="16"/>
        <v>94.722782569999993</v>
      </c>
      <c r="AI27" s="44">
        <f t="shared" si="16"/>
        <v>87.314447070000014</v>
      </c>
      <c r="AJ27" s="44">
        <f t="shared" si="16"/>
        <v>87.625109209999991</v>
      </c>
      <c r="AK27" s="44">
        <f t="shared" si="16"/>
        <v>91.526249019999995</v>
      </c>
      <c r="AL27" s="44">
        <f t="shared" si="16"/>
        <v>95.887</v>
      </c>
      <c r="AM27" s="44">
        <f t="shared" si="16"/>
        <v>81.074799999999996</v>
      </c>
      <c r="AN27" s="44">
        <f t="shared" si="16"/>
        <v>93.552999999999997</v>
      </c>
      <c r="AO27" s="44">
        <f t="shared" si="16"/>
        <v>114.42840000000001</v>
      </c>
      <c r="AP27" s="44">
        <f t="shared" si="16"/>
        <v>117.777</v>
      </c>
      <c r="AQ27" s="44">
        <f t="shared" si="16"/>
        <v>106.52999999999999</v>
      </c>
      <c r="AR27" s="44">
        <f t="shared" si="16"/>
        <v>101.79</v>
      </c>
      <c r="AS27" s="44">
        <f t="shared" si="16"/>
        <v>88.94</v>
      </c>
      <c r="AT27" s="44">
        <f t="shared" si="16"/>
        <v>80.97</v>
      </c>
      <c r="AU27" s="44">
        <f t="shared" si="16"/>
        <v>82.550000000000011</v>
      </c>
      <c r="AV27" s="44">
        <f t="shared" si="16"/>
        <v>94.41</v>
      </c>
      <c r="AW27" s="44">
        <f t="shared" si="16"/>
        <v>99.259999999999991</v>
      </c>
      <c r="AX27" s="44">
        <f t="shared" si="16"/>
        <v>104.94000000000001</v>
      </c>
      <c r="AY27" s="44">
        <f t="shared" si="16"/>
        <v>98.929999999999993</v>
      </c>
      <c r="AZ27" s="44">
        <f t="shared" si="16"/>
        <v>111.19999999999999</v>
      </c>
      <c r="BA27" s="44">
        <f t="shared" si="16"/>
        <v>123.91000000000001</v>
      </c>
      <c r="BB27" s="44">
        <f t="shared" si="16"/>
        <v>139.08000000000001</v>
      </c>
      <c r="BC27" s="44">
        <f t="shared" si="16"/>
        <v>121.81</v>
      </c>
      <c r="BD27" s="44">
        <f t="shared" si="16"/>
        <v>115.87</v>
      </c>
      <c r="BE27" s="44">
        <f t="shared" si="16"/>
        <v>97.15</v>
      </c>
      <c r="BF27" s="44">
        <f t="shared" si="16"/>
        <v>111.76000000000002</v>
      </c>
      <c r="BG27" s="44">
        <f t="shared" si="16"/>
        <v>92.2</v>
      </c>
      <c r="BH27" s="44">
        <f t="shared" si="16"/>
        <v>102.17000000000002</v>
      </c>
      <c r="BI27" s="44">
        <f t="shared" si="16"/>
        <v>103.49</v>
      </c>
      <c r="BJ27" s="44">
        <f t="shared" si="16"/>
        <v>96.81</v>
      </c>
      <c r="BK27" s="44">
        <f t="shared" si="16"/>
        <v>100.08</v>
      </c>
      <c r="BL27" s="44">
        <f t="shared" si="16"/>
        <v>110.4</v>
      </c>
      <c r="BM27" s="44">
        <f t="shared" si="16"/>
        <v>118.88999999999999</v>
      </c>
      <c r="BN27" s="44">
        <f t="shared" si="16"/>
        <v>134.79</v>
      </c>
      <c r="BO27" s="44">
        <f t="shared" ref="BO27:CS27" si="17">SUM(BO29:BO38)</f>
        <v>131.16999999999999</v>
      </c>
      <c r="BP27" s="44">
        <f t="shared" si="17"/>
        <v>106.1</v>
      </c>
      <c r="BQ27" s="44">
        <f t="shared" si="17"/>
        <v>89.510000000000019</v>
      </c>
      <c r="BR27" s="44">
        <f t="shared" si="17"/>
        <v>109.59</v>
      </c>
      <c r="BS27" s="44">
        <f t="shared" si="17"/>
        <v>98.660000000000025</v>
      </c>
      <c r="BT27" s="44">
        <f t="shared" si="17"/>
        <v>102.97999999999999</v>
      </c>
      <c r="BU27" s="44">
        <f t="shared" si="17"/>
        <v>99.970000000000013</v>
      </c>
      <c r="BV27" s="44">
        <f t="shared" si="17"/>
        <v>96.62</v>
      </c>
      <c r="BW27" s="44">
        <f t="shared" si="17"/>
        <v>86.72</v>
      </c>
      <c r="BX27" s="44">
        <f t="shared" si="17"/>
        <v>103.53</v>
      </c>
      <c r="BY27" s="44">
        <f t="shared" si="17"/>
        <v>117.31</v>
      </c>
      <c r="BZ27" s="44">
        <f t="shared" si="17"/>
        <v>130.47000000000003</v>
      </c>
      <c r="CA27" s="44">
        <f t="shared" si="17"/>
        <v>126.55999999999999</v>
      </c>
      <c r="CB27" s="44">
        <f t="shared" si="17"/>
        <v>117.65999999999998</v>
      </c>
      <c r="CC27" s="44">
        <f t="shared" si="17"/>
        <v>97.19</v>
      </c>
      <c r="CD27" s="44">
        <f t="shared" si="17"/>
        <v>99.77</v>
      </c>
      <c r="CE27" s="44">
        <f t="shared" si="17"/>
        <v>100.57</v>
      </c>
      <c r="CF27" s="44">
        <f t="shared" si="17"/>
        <v>113.23999999999998</v>
      </c>
      <c r="CG27" s="44">
        <f t="shared" si="17"/>
        <v>120.1</v>
      </c>
      <c r="CH27" s="44">
        <f t="shared" si="17"/>
        <v>116.46000100000001</v>
      </c>
      <c r="CI27" s="44">
        <f t="shared" si="17"/>
        <v>119.3300000000001</v>
      </c>
      <c r="CJ27" s="44">
        <f t="shared" si="17"/>
        <v>130.13000000000198</v>
      </c>
      <c r="CK27" s="44">
        <f t="shared" si="17"/>
        <v>144.77000000000197</v>
      </c>
      <c r="CL27" s="44">
        <f t="shared" si="17"/>
        <v>162.99000000000296</v>
      </c>
      <c r="CM27" s="44">
        <f t="shared" si="17"/>
        <v>161.03000000000199</v>
      </c>
      <c r="CN27" s="44">
        <f t="shared" si="17"/>
        <v>130.950000000003</v>
      </c>
      <c r="CO27" s="44">
        <f t="shared" si="17"/>
        <v>114.21000000000102</v>
      </c>
      <c r="CP27" s="44">
        <f t="shared" si="17"/>
        <v>126.870000000001</v>
      </c>
      <c r="CQ27" s="44">
        <f t="shared" si="17"/>
        <v>124.34</v>
      </c>
      <c r="CR27" s="44">
        <f t="shared" si="17"/>
        <v>131.55999999999997</v>
      </c>
      <c r="CS27" s="44">
        <f t="shared" si="17"/>
        <v>115.13000000000001</v>
      </c>
      <c r="CT27" s="44">
        <v>125.96</v>
      </c>
      <c r="CU27" s="44">
        <v>128.75</v>
      </c>
      <c r="CV27" s="44">
        <v>142.42999999999998</v>
      </c>
      <c r="CW27" s="44">
        <v>153.48999999999998</v>
      </c>
      <c r="CX27" s="44">
        <v>170.48</v>
      </c>
      <c r="CY27" s="44">
        <v>155.78</v>
      </c>
      <c r="CZ27" s="44">
        <v>126.14999999999999</v>
      </c>
      <c r="DA27" s="44">
        <v>126.36</v>
      </c>
      <c r="DB27" s="44">
        <v>124.79</v>
      </c>
      <c r="DC27" s="44">
        <v>116.74</v>
      </c>
      <c r="DD27" s="44">
        <v>125.41999999999999</v>
      </c>
      <c r="DE27" s="44">
        <v>112.73431725</v>
      </c>
      <c r="DF27" s="44">
        <f t="shared" ref="DF27:FE27" si="18">SUM(DF29:DF38)</f>
        <v>112.41</v>
      </c>
      <c r="DG27" s="44">
        <f t="shared" si="18"/>
        <v>119.53</v>
      </c>
      <c r="DH27" s="44">
        <f t="shared" si="18"/>
        <v>125.80999999999999</v>
      </c>
      <c r="DI27" s="44">
        <f t="shared" si="18"/>
        <v>145.36700000000002</v>
      </c>
      <c r="DJ27" s="44">
        <f t="shared" si="18"/>
        <v>152.17999999999998</v>
      </c>
      <c r="DK27" s="44">
        <f t="shared" si="18"/>
        <v>137.90100000000001</v>
      </c>
      <c r="DL27" s="44">
        <f t="shared" si="18"/>
        <v>112.96200000000002</v>
      </c>
      <c r="DM27" s="44">
        <f t="shared" si="18"/>
        <v>28.67</v>
      </c>
      <c r="DN27" s="44">
        <f t="shared" si="18"/>
        <v>51.46</v>
      </c>
      <c r="DO27" s="44">
        <f t="shared" si="18"/>
        <v>84.9</v>
      </c>
      <c r="DP27" s="44">
        <f t="shared" si="18"/>
        <v>80.680000000000007</v>
      </c>
      <c r="DQ27" s="44">
        <f t="shared" si="18"/>
        <v>83.96</v>
      </c>
      <c r="DR27" s="44">
        <f t="shared" si="18"/>
        <v>88.530000000000015</v>
      </c>
      <c r="DS27" s="44">
        <f t="shared" si="18"/>
        <v>94.05</v>
      </c>
      <c r="DT27" s="44">
        <f t="shared" si="18"/>
        <v>114.65000000000002</v>
      </c>
      <c r="DU27" s="44">
        <f t="shared" si="18"/>
        <v>99.14</v>
      </c>
      <c r="DV27" s="44">
        <f t="shared" si="18"/>
        <v>88.699999999999989</v>
      </c>
      <c r="DW27" s="44">
        <f t="shared" si="18"/>
        <v>102.47</v>
      </c>
      <c r="DX27" s="44">
        <f t="shared" si="18"/>
        <v>111.45</v>
      </c>
      <c r="DY27" s="44">
        <f t="shared" si="18"/>
        <v>85.98</v>
      </c>
      <c r="DZ27" s="44">
        <f t="shared" si="18"/>
        <v>76.38000000000001</v>
      </c>
      <c r="EA27" s="44">
        <f t="shared" si="18"/>
        <v>58.640000000000008</v>
      </c>
      <c r="EB27" s="44">
        <f t="shared" si="18"/>
        <v>55.97</v>
      </c>
      <c r="EC27" s="44">
        <f t="shared" si="18"/>
        <v>54.83</v>
      </c>
      <c r="ED27" s="44">
        <f t="shared" si="18"/>
        <v>75.239999999999995</v>
      </c>
      <c r="EE27" s="44">
        <f t="shared" si="18"/>
        <v>73.850999999999999</v>
      </c>
      <c r="EF27" s="44">
        <f t="shared" si="18"/>
        <v>97.52</v>
      </c>
      <c r="EG27" s="44">
        <f t="shared" si="18"/>
        <v>98.800999999999988</v>
      </c>
      <c r="EH27" s="44">
        <f t="shared" si="18"/>
        <v>115.68000000000002</v>
      </c>
      <c r="EI27" s="44">
        <f t="shared" si="18"/>
        <v>123.66</v>
      </c>
      <c r="EJ27" s="44">
        <f t="shared" si="18"/>
        <v>98.631999999999991</v>
      </c>
      <c r="EK27" s="44">
        <f t="shared" si="18"/>
        <v>96.470000000000013</v>
      </c>
      <c r="EL27" s="44">
        <f t="shared" si="18"/>
        <v>113.17999999999999</v>
      </c>
      <c r="EM27" s="44">
        <f t="shared" si="18"/>
        <v>94.15</v>
      </c>
      <c r="EN27" s="44">
        <f t="shared" si="18"/>
        <v>135.83999999999997</v>
      </c>
      <c r="EO27" s="44">
        <f t="shared" si="18"/>
        <v>148.77000000000001</v>
      </c>
      <c r="EP27" s="44">
        <f t="shared" si="18"/>
        <v>122.50999999999999</v>
      </c>
      <c r="EQ27" s="44">
        <f t="shared" si="18"/>
        <v>148.92001999999999</v>
      </c>
      <c r="ER27" s="44">
        <f t="shared" si="18"/>
        <v>150.78000000000003</v>
      </c>
      <c r="ES27" s="44">
        <f t="shared" si="18"/>
        <v>179.83150000000001</v>
      </c>
      <c r="ET27" s="44">
        <f t="shared" si="18"/>
        <v>196.99100000000001</v>
      </c>
      <c r="EU27" s="44">
        <f t="shared" si="18"/>
        <v>214.14000000000001</v>
      </c>
      <c r="EV27" s="44">
        <f t="shared" si="18"/>
        <v>161.94999999999999</v>
      </c>
      <c r="EW27" s="44">
        <f t="shared" si="18"/>
        <v>150.13002999999998</v>
      </c>
      <c r="EX27" s="44">
        <f t="shared" si="18"/>
        <v>146.60999999999999</v>
      </c>
      <c r="EY27" s="44">
        <f t="shared" si="18"/>
        <v>110.63999999999999</v>
      </c>
      <c r="EZ27" s="44">
        <f t="shared" si="18"/>
        <v>186.96190000000001</v>
      </c>
      <c r="FA27" s="44">
        <f t="shared" si="18"/>
        <v>142.40003999999999</v>
      </c>
      <c r="FB27" s="44">
        <f t="shared" si="18"/>
        <v>143.90699999999998</v>
      </c>
      <c r="FC27" s="44">
        <f t="shared" si="18"/>
        <v>147.47599999999997</v>
      </c>
      <c r="FD27" s="44">
        <f t="shared" si="18"/>
        <v>176.65200000000002</v>
      </c>
      <c r="FE27" s="44">
        <f t="shared" si="18"/>
        <v>186.869</v>
      </c>
      <c r="FF27" s="44">
        <f t="shared" ref="FF27:FK27" si="19">SUM(FF29:FF38)</f>
        <v>215.274</v>
      </c>
      <c r="FG27" s="44">
        <f t="shared" si="19"/>
        <v>207.989</v>
      </c>
      <c r="FH27" s="44">
        <f t="shared" si="19"/>
        <v>167.69200000000001</v>
      </c>
      <c r="FI27" s="44">
        <f t="shared" si="19"/>
        <v>163.70600000000005</v>
      </c>
      <c r="FJ27" s="44">
        <f t="shared" si="19"/>
        <v>164.44</v>
      </c>
      <c r="FK27" s="44">
        <f t="shared" si="19"/>
        <v>173.05899999999997</v>
      </c>
      <c r="FL27" s="44">
        <f t="shared" ref="FL27:GK27" si="20">SUM(FL29:FL38)</f>
        <v>188.048</v>
      </c>
      <c r="FM27" s="44">
        <f t="shared" si="20"/>
        <v>178.708</v>
      </c>
      <c r="FN27" s="44">
        <v>174.66138578999991</v>
      </c>
      <c r="FO27" s="44">
        <v>173.2990044</v>
      </c>
      <c r="FP27" s="44">
        <v>224.55470902999994</v>
      </c>
      <c r="FQ27" s="44">
        <v>255.42884645999993</v>
      </c>
      <c r="FR27" s="44">
        <v>281.3459426099999</v>
      </c>
      <c r="FS27" s="44">
        <v>328.97745021000003</v>
      </c>
      <c r="FT27" s="44">
        <v>346.47852343</v>
      </c>
      <c r="FU27" s="44">
        <v>287.64576855000007</v>
      </c>
      <c r="FV27" s="44">
        <v>273.67010654000006</v>
      </c>
      <c r="FW27" s="44">
        <v>296.56064031000005</v>
      </c>
      <c r="FX27" s="44">
        <v>298.8221826300001</v>
      </c>
      <c r="FY27" s="44">
        <v>301.99870515000009</v>
      </c>
      <c r="FZ27" s="44">
        <f t="shared" si="20"/>
        <v>293.43020000000001</v>
      </c>
      <c r="GA27" s="44">
        <f t="shared" si="20"/>
        <v>270.1062</v>
      </c>
      <c r="GB27" s="44">
        <f t="shared" si="20"/>
        <v>366.90030000000002</v>
      </c>
      <c r="GC27" s="44">
        <f t="shared" si="20"/>
        <v>0</v>
      </c>
      <c r="GD27" s="44">
        <f t="shared" si="20"/>
        <v>0</v>
      </c>
      <c r="GE27" s="44">
        <f t="shared" si="20"/>
        <v>0</v>
      </c>
      <c r="GF27" s="44">
        <f t="shared" si="20"/>
        <v>0</v>
      </c>
      <c r="GG27" s="44">
        <f t="shared" si="20"/>
        <v>0</v>
      </c>
      <c r="GH27" s="44">
        <f t="shared" si="20"/>
        <v>0</v>
      </c>
      <c r="GI27" s="44">
        <f t="shared" si="20"/>
        <v>0</v>
      </c>
      <c r="GJ27" s="44">
        <f t="shared" si="20"/>
        <v>0</v>
      </c>
      <c r="GK27" s="44">
        <f t="shared" si="20"/>
        <v>0</v>
      </c>
    </row>
    <row r="28" spans="1:193">
      <c r="A28" s="16" t="s">
        <v>120</v>
      </c>
      <c r="B28" s="16">
        <v>39.023000000000003</v>
      </c>
      <c r="C28" s="16">
        <v>54.405000000000001</v>
      </c>
      <c r="D28" s="16">
        <v>77.733999999999995</v>
      </c>
      <c r="E28" s="16">
        <v>55.556248000000004</v>
      </c>
      <c r="F28" s="16">
        <v>33.29246835999998</v>
      </c>
      <c r="G28" s="16">
        <v>29.295000000000002</v>
      </c>
      <c r="H28" s="16">
        <v>21.577990659999944</v>
      </c>
      <c r="I28" s="16">
        <v>23.721</v>
      </c>
      <c r="J28" s="16">
        <v>23.734999999999999</v>
      </c>
      <c r="K28" s="16">
        <v>21.840999999999998</v>
      </c>
      <c r="L28" s="16">
        <v>24.238999999999997</v>
      </c>
      <c r="M28" s="17">
        <v>19.8</v>
      </c>
      <c r="N28" s="16">
        <v>30.916</v>
      </c>
      <c r="O28" s="16">
        <v>43.433600000000006</v>
      </c>
      <c r="P28" s="16">
        <v>78.844999999999999</v>
      </c>
      <c r="Q28" s="16">
        <v>52.567</v>
      </c>
      <c r="R28" s="16">
        <v>31.291</v>
      </c>
      <c r="S28" s="16">
        <v>27.262</v>
      </c>
      <c r="T28" s="16">
        <v>22.110999999999997</v>
      </c>
      <c r="U28" s="16">
        <v>25.924999999999997</v>
      </c>
      <c r="V28" s="16">
        <v>28.258199999999999</v>
      </c>
      <c r="W28" s="16">
        <v>25.970000000000002</v>
      </c>
      <c r="X28" s="16">
        <v>22.53</v>
      </c>
      <c r="Y28" s="17">
        <v>21.954999999999998</v>
      </c>
      <c r="Z28" s="16">
        <v>48.525681159999998</v>
      </c>
      <c r="AA28" s="16">
        <v>64.367025179999999</v>
      </c>
      <c r="AB28" s="16">
        <v>104.18578558</v>
      </c>
      <c r="AC28" s="16">
        <v>96.412442499999997</v>
      </c>
      <c r="AD28" s="16">
        <v>47.922141799999999</v>
      </c>
      <c r="AE28" s="16">
        <v>46.46814767</v>
      </c>
      <c r="AF28" s="16">
        <v>28.8255968</v>
      </c>
      <c r="AG28" s="16">
        <v>25.114063519999998</v>
      </c>
      <c r="AH28" s="16">
        <v>24.63028383</v>
      </c>
      <c r="AI28" s="16">
        <v>27.731748530000001</v>
      </c>
      <c r="AJ28" s="16">
        <v>25.62734266</v>
      </c>
      <c r="AK28" s="17">
        <v>23.4234738</v>
      </c>
      <c r="AL28" s="16">
        <v>67.469778000000005</v>
      </c>
      <c r="AM28" s="16">
        <v>67.81</v>
      </c>
      <c r="AN28" s="16">
        <v>116.977</v>
      </c>
      <c r="AO28" s="16">
        <v>99.509</v>
      </c>
      <c r="AP28" s="16">
        <v>54.504221999999999</v>
      </c>
      <c r="AQ28" s="16">
        <v>57.46</v>
      </c>
      <c r="AR28" s="16">
        <v>42</v>
      </c>
      <c r="AS28" s="16">
        <v>44.6</v>
      </c>
      <c r="AT28" s="16">
        <v>23.800000000000004</v>
      </c>
      <c r="AU28" s="16">
        <v>38.76</v>
      </c>
      <c r="AV28" s="16">
        <v>32.42</v>
      </c>
      <c r="AW28" s="17">
        <v>38.86</v>
      </c>
      <c r="AX28" s="16">
        <v>67.81</v>
      </c>
      <c r="AY28" s="16">
        <v>77.899999999999991</v>
      </c>
      <c r="AZ28" s="16">
        <v>145.57999999999998</v>
      </c>
      <c r="BA28" s="16">
        <v>99.51</v>
      </c>
      <c r="BB28" s="16">
        <v>54.370000000000005</v>
      </c>
      <c r="BC28" s="16">
        <v>51.480000000000004</v>
      </c>
      <c r="BD28" s="16">
        <v>43.91</v>
      </c>
      <c r="BE28" s="16">
        <v>46.2</v>
      </c>
      <c r="BF28" s="16">
        <v>46.510000000000005</v>
      </c>
      <c r="BG28" s="16">
        <v>50.05</v>
      </c>
      <c r="BH28" s="16">
        <v>45.63</v>
      </c>
      <c r="BI28" s="17">
        <v>40.200000000000003</v>
      </c>
      <c r="BJ28" s="16">
        <v>51.13</v>
      </c>
      <c r="BK28" s="16">
        <v>82.94</v>
      </c>
      <c r="BL28" s="16">
        <v>161.43</v>
      </c>
      <c r="BM28" s="16">
        <v>107.86</v>
      </c>
      <c r="BN28" s="16">
        <v>75.81</v>
      </c>
      <c r="BO28" s="16">
        <v>74.94</v>
      </c>
      <c r="BP28" s="16">
        <v>55.8</v>
      </c>
      <c r="BQ28" s="16">
        <v>53.690000000000005</v>
      </c>
      <c r="BR28" s="16">
        <v>58.3</v>
      </c>
      <c r="BS28" s="16">
        <v>55.39</v>
      </c>
      <c r="BT28" s="16">
        <v>60.57</v>
      </c>
      <c r="BU28" s="17">
        <v>64.47</v>
      </c>
      <c r="BV28" s="16">
        <v>53.71</v>
      </c>
      <c r="BW28" s="16">
        <v>91.38</v>
      </c>
      <c r="BX28" s="16">
        <v>193.29</v>
      </c>
      <c r="BY28" s="16">
        <v>103.28</v>
      </c>
      <c r="BZ28" s="16">
        <v>65.17</v>
      </c>
      <c r="CA28" s="16">
        <v>57.86</v>
      </c>
      <c r="CB28" s="16">
        <v>37.28</v>
      </c>
      <c r="CC28" s="16">
        <v>47.06</v>
      </c>
      <c r="CD28" s="16">
        <v>44.17</v>
      </c>
      <c r="CE28" s="16">
        <v>40.19</v>
      </c>
      <c r="CF28" s="16">
        <v>39.54</v>
      </c>
      <c r="CG28" s="17">
        <v>29.1</v>
      </c>
      <c r="CH28" s="16">
        <v>30.68</v>
      </c>
      <c r="CI28" s="16">
        <v>109.24</v>
      </c>
      <c r="CJ28" s="16">
        <v>234</v>
      </c>
      <c r="CK28" s="16">
        <v>1861.7</v>
      </c>
      <c r="CL28" s="16">
        <v>73.97</v>
      </c>
      <c r="CM28" s="16">
        <v>70.28</v>
      </c>
      <c r="CN28" s="16">
        <v>45.72</v>
      </c>
      <c r="CO28" s="16">
        <v>48.56000000000045</v>
      </c>
      <c r="CP28" s="16">
        <v>56.3</v>
      </c>
      <c r="CQ28" s="16">
        <v>641.30999999999995</v>
      </c>
      <c r="CR28" s="16">
        <v>9.1899999999999977</v>
      </c>
      <c r="CS28" s="17">
        <v>28.14</v>
      </c>
      <c r="CT28" s="16">
        <v>67.13000000000001</v>
      </c>
      <c r="CU28" s="16">
        <v>97.75</v>
      </c>
      <c r="CV28" s="16">
        <v>164.56</v>
      </c>
      <c r="CW28" s="16">
        <v>104.35</v>
      </c>
      <c r="CX28" s="16">
        <v>52.66</v>
      </c>
      <c r="CY28" s="16">
        <v>52.67</v>
      </c>
      <c r="CZ28" s="16">
        <v>34.92</v>
      </c>
      <c r="DA28" s="16">
        <v>41.61</v>
      </c>
      <c r="DB28" s="16">
        <v>42.29</v>
      </c>
      <c r="DC28" s="16">
        <v>57.480000000000004</v>
      </c>
      <c r="DD28" s="16">
        <v>49.6</v>
      </c>
      <c r="DE28" s="17">
        <v>40.81</v>
      </c>
      <c r="DF28" s="16">
        <v>92.72</v>
      </c>
      <c r="DG28" s="16">
        <v>101.96000000000001</v>
      </c>
      <c r="DH28" s="16">
        <v>162.51</v>
      </c>
      <c r="DI28" s="16">
        <v>104.32</v>
      </c>
      <c r="DJ28" s="16">
        <v>58.19</v>
      </c>
      <c r="DK28" s="16">
        <v>51.728000000000002</v>
      </c>
      <c r="DL28" s="16">
        <v>37.402000000000001</v>
      </c>
      <c r="DM28" s="16">
        <v>42.879999999999995</v>
      </c>
      <c r="DN28" s="16">
        <v>46.43</v>
      </c>
      <c r="DO28" s="16">
        <v>60.13</v>
      </c>
      <c r="DP28" s="16">
        <v>54.93</v>
      </c>
      <c r="DQ28" s="17">
        <v>39.03</v>
      </c>
      <c r="DR28" s="17">
        <v>81.599999999999994</v>
      </c>
      <c r="DS28" s="17">
        <v>98.33</v>
      </c>
      <c r="DT28" s="17">
        <v>162.74</v>
      </c>
      <c r="DU28" s="17">
        <v>99.63000000000001</v>
      </c>
      <c r="DV28" s="17">
        <v>68.59</v>
      </c>
      <c r="DW28" s="17">
        <v>65.190000000000012</v>
      </c>
      <c r="DX28" s="17">
        <v>42.33</v>
      </c>
      <c r="DY28" s="17">
        <v>36.049999999999997</v>
      </c>
      <c r="DZ28" s="17">
        <v>46.75</v>
      </c>
      <c r="EA28" s="17">
        <v>34.43</v>
      </c>
      <c r="EB28" s="17">
        <v>51.13</v>
      </c>
      <c r="EC28" s="17">
        <v>39.5</v>
      </c>
      <c r="ED28" s="17">
        <v>78.23</v>
      </c>
      <c r="EE28" s="17">
        <v>93.95</v>
      </c>
      <c r="EF28" s="17">
        <v>139.08000000000001</v>
      </c>
      <c r="EG28" s="17">
        <v>43.39</v>
      </c>
      <c r="EH28" s="17">
        <v>39.07</v>
      </c>
      <c r="EI28" s="17">
        <v>39.93</v>
      </c>
      <c r="EJ28" s="17">
        <v>33.049999999999997</v>
      </c>
      <c r="EK28" s="17">
        <v>42.42</v>
      </c>
      <c r="EL28" s="17">
        <v>42.19</v>
      </c>
      <c r="EM28" s="17">
        <v>40.700000000000003</v>
      </c>
      <c r="EN28" s="17">
        <v>101.07000000000001</v>
      </c>
      <c r="EO28" s="17">
        <v>42.2</v>
      </c>
      <c r="EP28" s="17">
        <v>35.19</v>
      </c>
      <c r="EQ28" s="17">
        <v>42.17</v>
      </c>
      <c r="ER28" s="17">
        <v>57.05</v>
      </c>
      <c r="ES28" s="17">
        <v>44.54</v>
      </c>
      <c r="ET28" s="17">
        <v>41.49</v>
      </c>
      <c r="EU28" s="17">
        <v>48.52</v>
      </c>
      <c r="EV28" s="17">
        <v>34.299999999999997</v>
      </c>
      <c r="EW28" s="17">
        <v>37.75</v>
      </c>
      <c r="EX28" s="17">
        <v>33.5</v>
      </c>
      <c r="EY28" s="17">
        <v>34.97</v>
      </c>
      <c r="EZ28" s="17">
        <v>39.630000000000003</v>
      </c>
      <c r="FA28" s="17">
        <v>34.58</v>
      </c>
      <c r="FB28" s="17">
        <v>41.67</v>
      </c>
      <c r="FC28" s="17">
        <v>49.62</v>
      </c>
      <c r="FD28" s="17">
        <v>66.03</v>
      </c>
      <c r="FE28" s="17">
        <v>109.05</v>
      </c>
      <c r="FF28" s="17">
        <v>76.94</v>
      </c>
      <c r="FG28" s="17">
        <v>85.53</v>
      </c>
      <c r="FH28" s="17">
        <v>56.57</v>
      </c>
      <c r="FI28" s="17">
        <v>69.03</v>
      </c>
      <c r="FJ28" s="17">
        <v>63.68</v>
      </c>
      <c r="FK28" s="17">
        <v>67.17</v>
      </c>
      <c r="FL28" s="17">
        <v>275.02999999999997</v>
      </c>
      <c r="FM28" s="17">
        <v>65.510000000000005</v>
      </c>
      <c r="FN28" s="17">
        <v>148.99</v>
      </c>
      <c r="FO28" s="17">
        <v>104.28</v>
      </c>
      <c r="FP28" s="17">
        <v>171.92</v>
      </c>
      <c r="FQ28" s="17">
        <v>111.43</v>
      </c>
      <c r="FR28" s="17">
        <v>110.04</v>
      </c>
      <c r="FS28" s="17">
        <v>83.36</v>
      </c>
      <c r="FT28" s="17">
        <v>73.48</v>
      </c>
      <c r="FU28" s="17">
        <v>83.78</v>
      </c>
      <c r="FV28" s="17">
        <v>77.849999999999994</v>
      </c>
      <c r="FW28" s="17">
        <v>77.75</v>
      </c>
      <c r="FX28" s="17">
        <v>91.92</v>
      </c>
      <c r="FY28" s="17">
        <v>106.35</v>
      </c>
      <c r="FZ28" s="17">
        <v>152.00999999999996</v>
      </c>
      <c r="GA28" s="17">
        <v>128.83000000000001</v>
      </c>
      <c r="GB28" s="17">
        <v>148.97</v>
      </c>
      <c r="GC28" s="17"/>
      <c r="GD28" s="17"/>
      <c r="GE28" s="17"/>
      <c r="GF28" s="17"/>
      <c r="GG28" s="17"/>
      <c r="GH28" s="17"/>
      <c r="GI28" s="17"/>
      <c r="GJ28" s="17"/>
      <c r="GK28" s="17"/>
    </row>
    <row r="29" spans="1:193" ht="24" thickBot="1">
      <c r="A29" s="18" t="s">
        <v>121</v>
      </c>
      <c r="B29" s="19">
        <v>5.3890000000000002</v>
      </c>
      <c r="C29" s="19">
        <v>7.4359999999999999</v>
      </c>
      <c r="D29" s="19">
        <v>4.9109999999999996</v>
      </c>
      <c r="E29" s="19">
        <v>4.4802700000000009</v>
      </c>
      <c r="F29" s="19">
        <v>4.2258733999999958</v>
      </c>
      <c r="G29" s="19">
        <v>5.1529999999999996</v>
      </c>
      <c r="H29" s="19">
        <v>5.0834439700000065</v>
      </c>
      <c r="I29" s="19">
        <v>6.6319999999999997</v>
      </c>
      <c r="J29" s="19">
        <v>3.032</v>
      </c>
      <c r="K29" s="19">
        <v>5.0010000000000003</v>
      </c>
      <c r="L29" s="19">
        <v>5.2</v>
      </c>
      <c r="M29" s="20">
        <v>5.32</v>
      </c>
      <c r="N29" s="19">
        <v>5.3380000000000001</v>
      </c>
      <c r="O29" s="19">
        <v>3.0475999999999996</v>
      </c>
      <c r="P29" s="19">
        <v>0.84799999999999998</v>
      </c>
      <c r="Q29" s="19">
        <v>4.9790000000000001</v>
      </c>
      <c r="R29" s="19">
        <v>4.7</v>
      </c>
      <c r="S29" s="19">
        <v>5.452</v>
      </c>
      <c r="T29" s="19">
        <v>5.2779999999999996</v>
      </c>
      <c r="U29" s="19">
        <v>7.06</v>
      </c>
      <c r="V29" s="19">
        <v>4.6460000000000008</v>
      </c>
      <c r="W29" s="19">
        <v>5.1829999999999998</v>
      </c>
      <c r="X29" s="19">
        <v>5.0934999999999997</v>
      </c>
      <c r="Y29" s="20">
        <v>5.29</v>
      </c>
      <c r="Z29" s="19">
        <v>6.3138639200000002</v>
      </c>
      <c r="AA29" s="19">
        <v>4.8855024400000007</v>
      </c>
      <c r="AB29" s="19">
        <v>4.5563274500000004</v>
      </c>
      <c r="AC29" s="19">
        <v>5.0565776799999993</v>
      </c>
      <c r="AD29" s="19">
        <v>4.1880349800000003</v>
      </c>
      <c r="AE29" s="19">
        <v>4.1899962999999998</v>
      </c>
      <c r="AF29" s="19">
        <v>6.5331252099999997</v>
      </c>
      <c r="AG29" s="19">
        <v>4.7373439299999998</v>
      </c>
      <c r="AH29" s="19">
        <v>4.1294441099999997</v>
      </c>
      <c r="AI29" s="19">
        <v>4.48142497</v>
      </c>
      <c r="AJ29" s="19">
        <v>4.4322377300000007</v>
      </c>
      <c r="AK29" s="20">
        <v>4.7732920199999995</v>
      </c>
      <c r="AL29" s="19">
        <v>6.1789999999999994</v>
      </c>
      <c r="AM29" s="19">
        <v>2.3771999999999998</v>
      </c>
      <c r="AN29" s="19">
        <v>1.825</v>
      </c>
      <c r="AO29" s="19">
        <v>2.5140000000000002</v>
      </c>
      <c r="AP29" s="19">
        <v>4.0949999999999998</v>
      </c>
      <c r="AQ29" s="19">
        <v>3.94</v>
      </c>
      <c r="AR29" s="19">
        <v>4.1100000000000003</v>
      </c>
      <c r="AS29" s="19">
        <v>4.05</v>
      </c>
      <c r="AT29" s="19">
        <v>2.2399999999999998</v>
      </c>
      <c r="AU29" s="19">
        <v>4.28</v>
      </c>
      <c r="AV29" s="19">
        <v>8.7200000000000006</v>
      </c>
      <c r="AW29" s="20">
        <v>10.76</v>
      </c>
      <c r="AX29" s="19">
        <v>8.61</v>
      </c>
      <c r="AY29" s="19">
        <v>8.4</v>
      </c>
      <c r="AZ29" s="19">
        <v>8.66</v>
      </c>
      <c r="BA29" s="19">
        <v>9.0500000000000007</v>
      </c>
      <c r="BB29" s="19">
        <v>9.01</v>
      </c>
      <c r="BC29" s="19">
        <v>9.0399999999999991</v>
      </c>
      <c r="BD29" s="19">
        <v>12.64</v>
      </c>
      <c r="BE29" s="19">
        <v>10.87</v>
      </c>
      <c r="BF29" s="19">
        <v>15.38</v>
      </c>
      <c r="BG29" s="19">
        <v>9.4</v>
      </c>
      <c r="BH29" s="19">
        <v>11.25</v>
      </c>
      <c r="BI29" s="20">
        <v>13.56</v>
      </c>
      <c r="BJ29" s="19">
        <v>9.9</v>
      </c>
      <c r="BK29" s="19">
        <v>12.46</v>
      </c>
      <c r="BL29" s="19">
        <v>10.96</v>
      </c>
      <c r="BM29" s="19">
        <v>11.39</v>
      </c>
      <c r="BN29" s="19">
        <v>10.56</v>
      </c>
      <c r="BO29" s="19">
        <v>6.7</v>
      </c>
      <c r="BP29" s="19">
        <v>6.5</v>
      </c>
      <c r="BQ29" s="19">
        <v>6.46</v>
      </c>
      <c r="BR29" s="19">
        <v>4.8199999999999994</v>
      </c>
      <c r="BS29" s="19">
        <v>6.32</v>
      </c>
      <c r="BT29" s="19">
        <v>11.11</v>
      </c>
      <c r="BU29" s="20">
        <v>6.66</v>
      </c>
      <c r="BV29" s="19">
        <v>5.71</v>
      </c>
      <c r="BW29" s="19">
        <v>2.2000000000000002</v>
      </c>
      <c r="BX29" s="19">
        <v>4.3899999999999997</v>
      </c>
      <c r="BY29" s="19">
        <v>7.34</v>
      </c>
      <c r="BZ29" s="19">
        <v>9.5299999999999994</v>
      </c>
      <c r="CA29" s="19">
        <v>7.19</v>
      </c>
      <c r="CB29" s="19">
        <v>7.51</v>
      </c>
      <c r="CC29" s="19">
        <v>8.93</v>
      </c>
      <c r="CD29" s="19">
        <v>5.22</v>
      </c>
      <c r="CE29" s="19">
        <v>6.19</v>
      </c>
      <c r="CF29" s="19">
        <v>10.86</v>
      </c>
      <c r="CG29" s="20">
        <v>6.24</v>
      </c>
      <c r="CH29" s="19">
        <v>7.16</v>
      </c>
      <c r="CI29" s="19">
        <v>1.6</v>
      </c>
      <c r="CJ29" s="19">
        <v>7.5</v>
      </c>
      <c r="CK29" s="19">
        <v>9.19</v>
      </c>
      <c r="CL29" s="19">
        <v>7.64</v>
      </c>
      <c r="CM29" s="19">
        <v>9.07</v>
      </c>
      <c r="CN29" s="19">
        <v>4.76</v>
      </c>
      <c r="CO29" s="19">
        <v>7.7200000000000095</v>
      </c>
      <c r="CP29" s="19">
        <v>3.58</v>
      </c>
      <c r="CQ29" s="19">
        <v>9.85</v>
      </c>
      <c r="CR29" s="19">
        <v>7.42</v>
      </c>
      <c r="CS29" s="20">
        <v>4.54</v>
      </c>
      <c r="CT29" s="19">
        <v>3.6991019700000001</v>
      </c>
      <c r="CU29" s="19">
        <v>3.7967881600000002</v>
      </c>
      <c r="CV29" s="19">
        <v>3.9199167500000001</v>
      </c>
      <c r="CW29" s="19">
        <v>5.7246167300000002</v>
      </c>
      <c r="CX29" s="19">
        <v>3.8600070899999999</v>
      </c>
      <c r="CY29" s="19">
        <v>4.0648779099999999</v>
      </c>
      <c r="CZ29" s="19">
        <v>3.9168445099999998</v>
      </c>
      <c r="DA29" s="19">
        <v>3.7318658500000002</v>
      </c>
      <c r="DB29" s="19">
        <v>1.8962858899999999</v>
      </c>
      <c r="DC29" s="19">
        <v>5.5871421300000002</v>
      </c>
      <c r="DD29" s="19">
        <v>3.7420704700000003</v>
      </c>
      <c r="DE29" s="20">
        <v>4.2659709599999998</v>
      </c>
      <c r="DF29" s="19">
        <v>4.22</v>
      </c>
      <c r="DG29" s="19">
        <v>3.81</v>
      </c>
      <c r="DH29" s="19">
        <v>4.1399999999999997</v>
      </c>
      <c r="DI29" s="19">
        <v>5.35</v>
      </c>
      <c r="DJ29" s="19">
        <v>3.64</v>
      </c>
      <c r="DK29" s="19">
        <v>3.6430000000000002</v>
      </c>
      <c r="DL29" s="19">
        <v>-3.0000000000000001E-3</v>
      </c>
      <c r="DM29" s="19">
        <v>9.9999999999999995E-21</v>
      </c>
      <c r="DN29" s="19">
        <v>1E-25</v>
      </c>
      <c r="DO29" s="19">
        <v>1E-14</v>
      </c>
      <c r="DP29" s="19">
        <v>0</v>
      </c>
      <c r="DQ29" s="19">
        <v>0</v>
      </c>
      <c r="DR29" s="19">
        <v>0</v>
      </c>
      <c r="DS29" s="19">
        <v>0</v>
      </c>
      <c r="DT29" s="19">
        <v>0</v>
      </c>
      <c r="DU29" s="19">
        <v>0</v>
      </c>
      <c r="DV29" s="19">
        <v>0</v>
      </c>
      <c r="DW29" s="19">
        <v>0</v>
      </c>
      <c r="DX29" s="19">
        <v>0</v>
      </c>
      <c r="DY29" s="19">
        <v>0</v>
      </c>
      <c r="DZ29" s="19">
        <v>0</v>
      </c>
      <c r="EA29" s="19">
        <v>0</v>
      </c>
      <c r="EB29" s="19">
        <v>0</v>
      </c>
      <c r="EC29" s="19">
        <v>0</v>
      </c>
      <c r="ED29" s="19">
        <v>0</v>
      </c>
      <c r="EE29" s="19">
        <v>0</v>
      </c>
      <c r="EF29" s="19">
        <v>0</v>
      </c>
      <c r="EG29" s="19">
        <v>0</v>
      </c>
      <c r="EH29" s="19">
        <v>0</v>
      </c>
      <c r="EI29" s="19">
        <v>0</v>
      </c>
      <c r="EJ29" s="19">
        <v>0</v>
      </c>
      <c r="EK29" s="19">
        <v>0</v>
      </c>
      <c r="EL29" s="19">
        <v>0</v>
      </c>
      <c r="EM29" s="19">
        <v>0</v>
      </c>
      <c r="EN29" s="19">
        <v>0</v>
      </c>
      <c r="EO29" s="19">
        <v>0</v>
      </c>
      <c r="EP29" s="19">
        <v>0</v>
      </c>
      <c r="EQ29" s="19">
        <v>0</v>
      </c>
      <c r="ER29" s="19">
        <v>2.77</v>
      </c>
      <c r="ES29" s="19">
        <v>2.77</v>
      </c>
      <c r="ET29" s="19">
        <v>2.87</v>
      </c>
      <c r="EU29" s="19">
        <v>2.74</v>
      </c>
      <c r="EV29" s="19">
        <v>3.16</v>
      </c>
      <c r="EW29" s="19">
        <v>3.76</v>
      </c>
      <c r="EX29" s="19">
        <v>0</v>
      </c>
      <c r="EY29" s="19">
        <v>3.06</v>
      </c>
      <c r="EZ29" s="19">
        <v>2.92</v>
      </c>
      <c r="FA29" s="19">
        <v>2.72</v>
      </c>
      <c r="FB29" s="19">
        <v>2.63</v>
      </c>
      <c r="FC29" s="19">
        <v>3.69</v>
      </c>
      <c r="FD29" s="19">
        <v>2.38</v>
      </c>
      <c r="FE29" s="19">
        <v>3.06</v>
      </c>
      <c r="FF29" s="19">
        <v>2.54</v>
      </c>
      <c r="FG29" s="19">
        <v>2.4700000000000002</v>
      </c>
      <c r="FH29" s="19">
        <v>3.62</v>
      </c>
      <c r="FI29" s="19">
        <v>1.2</v>
      </c>
      <c r="FJ29" s="19">
        <v>2.5099999999999998</v>
      </c>
      <c r="FK29" s="19">
        <v>1.24</v>
      </c>
      <c r="FL29" s="19">
        <v>1.1000000000000001</v>
      </c>
      <c r="FM29" s="19">
        <v>2.4900000000000002</v>
      </c>
      <c r="FN29" s="19">
        <v>3.2082742500000001</v>
      </c>
      <c r="FO29" s="19">
        <v>2.2157561400000003</v>
      </c>
      <c r="FP29" s="19">
        <v>2.2169671399999999</v>
      </c>
      <c r="FQ29" s="19">
        <v>2.25095672</v>
      </c>
      <c r="FR29" s="19">
        <v>2.1772849999999999</v>
      </c>
      <c r="FS29" s="19">
        <v>2.0468672199999998</v>
      </c>
      <c r="FT29" s="19">
        <v>3.13577284</v>
      </c>
      <c r="FU29" s="19">
        <v>1.0030119</v>
      </c>
      <c r="FV29" s="19">
        <v>1.05656602</v>
      </c>
      <c r="FW29" s="19">
        <v>2.0129270099999999</v>
      </c>
      <c r="FX29" s="19">
        <v>2.0025073600000001</v>
      </c>
      <c r="FY29" s="19">
        <v>3.07319019</v>
      </c>
      <c r="FZ29" s="19">
        <v>2.02</v>
      </c>
      <c r="GA29" s="19">
        <v>0.98</v>
      </c>
      <c r="GB29" s="19">
        <v>1.79</v>
      </c>
      <c r="GC29" s="19"/>
      <c r="GD29" s="19"/>
      <c r="GE29" s="19"/>
      <c r="GF29" s="19"/>
      <c r="GG29" s="19"/>
      <c r="GH29" s="19"/>
      <c r="GI29" s="19"/>
      <c r="GJ29" s="19"/>
      <c r="GK29" s="19"/>
    </row>
    <row r="30" spans="1:193" ht="24" thickBot="1">
      <c r="A30" s="21" t="s">
        <v>122</v>
      </c>
      <c r="B30" s="22">
        <v>31.120999999999999</v>
      </c>
      <c r="C30" s="22">
        <v>33.202000000000005</v>
      </c>
      <c r="D30" s="22">
        <v>41.869</v>
      </c>
      <c r="E30" s="22">
        <v>48.790202000000001</v>
      </c>
      <c r="F30" s="22">
        <v>59.29670684000002</v>
      </c>
      <c r="G30" s="22">
        <v>54.47</v>
      </c>
      <c r="H30" s="22">
        <v>43.689104899999961</v>
      </c>
      <c r="I30" s="22">
        <v>36.06</v>
      </c>
      <c r="J30" s="22">
        <v>37.274000000000001</v>
      </c>
      <c r="K30" s="22">
        <v>34.511000000000003</v>
      </c>
      <c r="L30" s="22">
        <v>37.768999999999998</v>
      </c>
      <c r="M30" s="23">
        <v>35.950000000000003</v>
      </c>
      <c r="N30" s="22">
        <v>31.29</v>
      </c>
      <c r="O30" s="22">
        <v>22.5366</v>
      </c>
      <c r="P30" s="22">
        <v>35.79</v>
      </c>
      <c r="Q30" s="22">
        <v>43.024999999999999</v>
      </c>
      <c r="R30" s="22">
        <v>57.730999999999995</v>
      </c>
      <c r="S30" s="22">
        <v>54.110999999999997</v>
      </c>
      <c r="T30" s="22">
        <v>48.189</v>
      </c>
      <c r="U30" s="22">
        <v>35.905999999999999</v>
      </c>
      <c r="V30" s="22">
        <v>37.971299999999999</v>
      </c>
      <c r="W30" s="22">
        <v>35.073</v>
      </c>
      <c r="X30" s="22">
        <v>36.076999999999998</v>
      </c>
      <c r="Y30" s="23">
        <v>38.302</v>
      </c>
      <c r="Z30" s="22">
        <v>35.913380979999999</v>
      </c>
      <c r="AA30" s="22">
        <v>38.310375139999998</v>
      </c>
      <c r="AB30" s="22">
        <v>50.400748700000001</v>
      </c>
      <c r="AC30" s="22">
        <v>60.2071416</v>
      </c>
      <c r="AD30" s="22">
        <v>68.89270089</v>
      </c>
      <c r="AE30" s="22">
        <v>62.352189539999998</v>
      </c>
      <c r="AF30" s="22">
        <v>52.74039741</v>
      </c>
      <c r="AG30" s="22">
        <v>39.424691189999997</v>
      </c>
      <c r="AH30" s="22">
        <v>43.035151159999998</v>
      </c>
      <c r="AI30" s="22">
        <v>39.490630229999994</v>
      </c>
      <c r="AJ30" s="22">
        <v>36.834337259999998</v>
      </c>
      <c r="AK30" s="23">
        <v>38.177274609999998</v>
      </c>
      <c r="AL30" s="22">
        <v>35.869</v>
      </c>
      <c r="AM30" s="22">
        <v>36.265599999999999</v>
      </c>
      <c r="AN30" s="22">
        <v>49.919000000000004</v>
      </c>
      <c r="AO30" s="22">
        <v>59.432400000000001</v>
      </c>
      <c r="AP30" s="22">
        <v>66.573999999999998</v>
      </c>
      <c r="AQ30" s="22">
        <v>58.75</v>
      </c>
      <c r="AR30" s="22">
        <v>52.01</v>
      </c>
      <c r="AS30" s="22">
        <v>39.53</v>
      </c>
      <c r="AT30" s="22">
        <v>41.25</v>
      </c>
      <c r="AU30" s="22">
        <v>35.369999999999997</v>
      </c>
      <c r="AV30" s="22">
        <v>38.1</v>
      </c>
      <c r="AW30" s="23">
        <v>39.18</v>
      </c>
      <c r="AX30" s="22">
        <v>42.94</v>
      </c>
      <c r="AY30" s="22">
        <v>39.01</v>
      </c>
      <c r="AZ30" s="22">
        <v>50.3</v>
      </c>
      <c r="BA30" s="22">
        <v>60.04</v>
      </c>
      <c r="BB30" s="22">
        <v>74.459999999999994</v>
      </c>
      <c r="BC30" s="22">
        <v>62.77</v>
      </c>
      <c r="BD30" s="22">
        <v>52.73</v>
      </c>
      <c r="BE30" s="22">
        <v>37.94</v>
      </c>
      <c r="BF30" s="22">
        <v>43.62</v>
      </c>
      <c r="BG30" s="22">
        <v>36.380000000000003</v>
      </c>
      <c r="BH30" s="22">
        <v>40.28</v>
      </c>
      <c r="BI30" s="23">
        <v>38.26</v>
      </c>
      <c r="BJ30" s="22">
        <v>36.49</v>
      </c>
      <c r="BK30" s="22">
        <v>38.42</v>
      </c>
      <c r="BL30" s="22">
        <v>51.34</v>
      </c>
      <c r="BM30" s="22">
        <v>59.68</v>
      </c>
      <c r="BN30" s="22">
        <v>77.599999999999994</v>
      </c>
      <c r="BO30" s="22">
        <v>66.459999999999994</v>
      </c>
      <c r="BP30" s="22">
        <v>49.87</v>
      </c>
      <c r="BQ30" s="22">
        <v>37.200000000000003</v>
      </c>
      <c r="BR30" s="22">
        <v>42.78</v>
      </c>
      <c r="BS30" s="22">
        <v>36.33</v>
      </c>
      <c r="BT30" s="22">
        <v>39.020000000000003</v>
      </c>
      <c r="BU30" s="23">
        <v>37.28</v>
      </c>
      <c r="BV30" s="22">
        <v>38.58</v>
      </c>
      <c r="BW30" s="22">
        <v>36.340000000000003</v>
      </c>
      <c r="BX30" s="22">
        <v>47.88</v>
      </c>
      <c r="BY30" s="22">
        <v>60.94</v>
      </c>
      <c r="BZ30" s="22">
        <v>70.84</v>
      </c>
      <c r="CA30" s="22">
        <v>68.42</v>
      </c>
      <c r="CB30" s="22">
        <v>53.73</v>
      </c>
      <c r="CC30" s="22">
        <v>40.770000000000003</v>
      </c>
      <c r="CD30" s="22">
        <v>40.99</v>
      </c>
      <c r="CE30" s="22">
        <v>37.58</v>
      </c>
      <c r="CF30" s="22">
        <v>37.94</v>
      </c>
      <c r="CG30" s="23">
        <v>36.58</v>
      </c>
      <c r="CH30" s="22">
        <v>36.380000000000003</v>
      </c>
      <c r="CI30" s="22">
        <v>37.659999999999997</v>
      </c>
      <c r="CJ30" s="22">
        <v>54.6</v>
      </c>
      <c r="CK30" s="22">
        <v>65.75</v>
      </c>
      <c r="CL30" s="22">
        <v>79.91</v>
      </c>
      <c r="CM30" s="22">
        <v>66.89</v>
      </c>
      <c r="CN30" s="22">
        <v>55.99</v>
      </c>
      <c r="CO30" s="22">
        <v>38.35</v>
      </c>
      <c r="CP30" s="22">
        <v>41.06</v>
      </c>
      <c r="CQ30" s="22">
        <v>37.96</v>
      </c>
      <c r="CR30" s="22">
        <v>38.1</v>
      </c>
      <c r="CS30" s="23">
        <v>37.54</v>
      </c>
      <c r="CT30" s="22">
        <v>38.293011540000002</v>
      </c>
      <c r="CU30" s="22">
        <v>40.087537810000001</v>
      </c>
      <c r="CV30" s="22">
        <v>54.825191539999999</v>
      </c>
      <c r="CW30" s="22">
        <v>71.559000830000002</v>
      </c>
      <c r="CX30" s="22">
        <v>78.839428170000005</v>
      </c>
      <c r="CY30" s="22">
        <v>69.13910611</v>
      </c>
      <c r="CZ30" s="22">
        <v>55.958799689999999</v>
      </c>
      <c r="DA30" s="22">
        <v>39.0237926</v>
      </c>
      <c r="DB30" s="22">
        <v>41.541635249999999</v>
      </c>
      <c r="DC30" s="22">
        <v>37.045141749999999</v>
      </c>
      <c r="DD30" s="22">
        <v>38.223900100000002</v>
      </c>
      <c r="DE30" s="23">
        <v>38.928549189999998</v>
      </c>
      <c r="DF30" s="22">
        <v>35.020000000000003</v>
      </c>
      <c r="DG30" s="22">
        <v>40.96</v>
      </c>
      <c r="DH30" s="22">
        <v>52.51</v>
      </c>
      <c r="DI30" s="22">
        <v>64.88</v>
      </c>
      <c r="DJ30" s="22">
        <v>71.23</v>
      </c>
      <c r="DK30" s="22">
        <v>63.727999999999994</v>
      </c>
      <c r="DL30" s="22">
        <v>13.302000000000001</v>
      </c>
      <c r="DM30" s="22">
        <v>3.14</v>
      </c>
      <c r="DN30" s="22">
        <v>20.79</v>
      </c>
      <c r="DO30" s="22">
        <v>52.339999999999996</v>
      </c>
      <c r="DP30" s="22">
        <v>21.26</v>
      </c>
      <c r="DQ30" s="23">
        <v>15.58</v>
      </c>
      <c r="DR30" s="23">
        <v>13.93</v>
      </c>
      <c r="DS30" s="23">
        <v>25.04</v>
      </c>
      <c r="DT30" s="23">
        <v>27.18</v>
      </c>
      <c r="DU30" s="23">
        <v>31.02</v>
      </c>
      <c r="DV30" s="23">
        <v>31.24</v>
      </c>
      <c r="DW30" s="23">
        <v>31.64</v>
      </c>
      <c r="DX30" s="23">
        <v>29.91</v>
      </c>
      <c r="DY30" s="23">
        <v>23.76</v>
      </c>
      <c r="DZ30" s="23">
        <v>22.08</v>
      </c>
      <c r="EA30" s="23">
        <v>23.05</v>
      </c>
      <c r="EB30" s="23">
        <v>16.920000000000002</v>
      </c>
      <c r="EC30" s="23">
        <v>6.31</v>
      </c>
      <c r="ED30" s="23">
        <v>19.59</v>
      </c>
      <c r="EE30" s="23">
        <v>25.13</v>
      </c>
      <c r="EF30" s="23">
        <v>26.77</v>
      </c>
      <c r="EG30" s="23">
        <v>36.83</v>
      </c>
      <c r="EH30" s="23">
        <v>42.04</v>
      </c>
      <c r="EI30" s="23">
        <v>36.72</v>
      </c>
      <c r="EJ30" s="23">
        <v>32.97</v>
      </c>
      <c r="EK30" s="23">
        <v>32.270000000000003</v>
      </c>
      <c r="EL30" s="23">
        <v>32.97</v>
      </c>
      <c r="EM30" s="23">
        <v>29.54</v>
      </c>
      <c r="EN30" s="23">
        <v>33.590000000000003</v>
      </c>
      <c r="EO30" s="23">
        <v>35.81</v>
      </c>
      <c r="EP30" s="23">
        <v>30.25</v>
      </c>
      <c r="EQ30" s="23">
        <v>38.47</v>
      </c>
      <c r="ER30" s="23">
        <v>47.57</v>
      </c>
      <c r="ES30" s="23">
        <v>64.400000000000006</v>
      </c>
      <c r="ET30" s="23">
        <v>81.87</v>
      </c>
      <c r="EU30" s="23">
        <v>73.12</v>
      </c>
      <c r="EV30" s="23">
        <v>63.51</v>
      </c>
      <c r="EW30" s="23">
        <v>40.159999999999997</v>
      </c>
      <c r="EX30" s="23">
        <v>41.72</v>
      </c>
      <c r="EY30" s="23">
        <v>38.43</v>
      </c>
      <c r="EZ30" s="23">
        <v>43.12</v>
      </c>
      <c r="FA30" s="23">
        <v>42.64</v>
      </c>
      <c r="FB30" s="23">
        <v>40.520000000000003</v>
      </c>
      <c r="FC30" s="23">
        <v>42.54</v>
      </c>
      <c r="FD30" s="23">
        <v>58.66</v>
      </c>
      <c r="FE30" s="23">
        <v>81.94</v>
      </c>
      <c r="FF30" s="23">
        <v>96.3</v>
      </c>
      <c r="FG30" s="23">
        <v>78</v>
      </c>
      <c r="FH30" s="23">
        <v>66.58</v>
      </c>
      <c r="FI30" s="23">
        <v>40.33</v>
      </c>
      <c r="FJ30" s="23">
        <v>40.33</v>
      </c>
      <c r="FK30" s="23">
        <v>41.26</v>
      </c>
      <c r="FL30" s="23">
        <v>46.76</v>
      </c>
      <c r="FM30" s="23">
        <v>47.11</v>
      </c>
      <c r="FN30" s="23">
        <v>46.846372249999995</v>
      </c>
      <c r="FO30" s="23">
        <v>44.233170260000001</v>
      </c>
      <c r="FP30" s="23">
        <v>62.985030870000017</v>
      </c>
      <c r="FQ30" s="23">
        <v>83.357338199999987</v>
      </c>
      <c r="FR30" s="23">
        <v>93.363567629999991</v>
      </c>
      <c r="FS30" s="23">
        <v>96.990190369999993</v>
      </c>
      <c r="FT30" s="23">
        <v>78.311429320000016</v>
      </c>
      <c r="FU30" s="23">
        <v>43.666219359999985</v>
      </c>
      <c r="FV30" s="23">
        <v>45.608532360000019</v>
      </c>
      <c r="FW30" s="23">
        <v>43.726928380000004</v>
      </c>
      <c r="FX30" s="23">
        <v>49.421142810000006</v>
      </c>
      <c r="FY30" s="23">
        <v>47.639182600000005</v>
      </c>
      <c r="FZ30" s="23">
        <v>39.44</v>
      </c>
      <c r="GA30" s="23">
        <v>44.03</v>
      </c>
      <c r="GB30" s="23">
        <v>63.25</v>
      </c>
      <c r="GC30" s="23"/>
      <c r="GD30" s="23"/>
      <c r="GE30" s="23"/>
      <c r="GF30" s="23"/>
      <c r="GG30" s="23"/>
      <c r="GH30" s="23"/>
      <c r="GI30" s="23"/>
      <c r="GJ30" s="23"/>
      <c r="GK30" s="23"/>
    </row>
    <row r="31" spans="1:193" ht="24" thickBot="1">
      <c r="A31" s="18" t="s">
        <v>123</v>
      </c>
      <c r="B31" s="19">
        <v>16.024000000000001</v>
      </c>
      <c r="C31" s="19">
        <v>16.106000000000002</v>
      </c>
      <c r="D31" s="19">
        <v>13.349</v>
      </c>
      <c r="E31" s="19">
        <v>15.662928000000001</v>
      </c>
      <c r="F31" s="19">
        <v>15.911141380000011</v>
      </c>
      <c r="G31" s="19">
        <v>15.626999999999999</v>
      </c>
      <c r="H31" s="19">
        <v>17.016207030000004</v>
      </c>
      <c r="I31" s="19">
        <v>16.820999999999998</v>
      </c>
      <c r="J31" s="19">
        <v>16.295000000000002</v>
      </c>
      <c r="K31" s="19">
        <v>16.352</v>
      </c>
      <c r="L31" s="19">
        <v>18.231000000000002</v>
      </c>
      <c r="M31" s="20">
        <v>23.73</v>
      </c>
      <c r="N31" s="19">
        <v>20.324000000000002</v>
      </c>
      <c r="O31" s="19">
        <v>13.7515</v>
      </c>
      <c r="P31" s="19">
        <v>12.616999999999999</v>
      </c>
      <c r="Q31" s="19">
        <v>17.891000000000002</v>
      </c>
      <c r="R31" s="19">
        <v>17.271000000000001</v>
      </c>
      <c r="S31" s="19">
        <v>19.478999999999999</v>
      </c>
      <c r="T31" s="19">
        <v>20.545000000000002</v>
      </c>
      <c r="U31" s="19">
        <v>19.567</v>
      </c>
      <c r="V31" s="19">
        <v>16.923999999999999</v>
      </c>
      <c r="W31" s="19">
        <v>18.325000000000003</v>
      </c>
      <c r="X31" s="19">
        <v>19.875600000000002</v>
      </c>
      <c r="Y31" s="20">
        <v>24.119</v>
      </c>
      <c r="Z31" s="19">
        <v>25.901535449999997</v>
      </c>
      <c r="AA31" s="19">
        <v>23.269370479999999</v>
      </c>
      <c r="AB31" s="19">
        <v>21.161895640000001</v>
      </c>
      <c r="AC31" s="19">
        <v>17.471730140000002</v>
      </c>
      <c r="AD31" s="19">
        <v>20.300780799999998</v>
      </c>
      <c r="AE31" s="19">
        <v>19.626066510000001</v>
      </c>
      <c r="AF31" s="19">
        <v>18.397486640000004</v>
      </c>
      <c r="AG31" s="19">
        <v>18.607259920000001</v>
      </c>
      <c r="AH31" s="19">
        <v>18.42694522</v>
      </c>
      <c r="AI31" s="19">
        <v>16.024667050000001</v>
      </c>
      <c r="AJ31" s="19">
        <v>18.564311440000001</v>
      </c>
      <c r="AK31" s="20">
        <v>18.68812252</v>
      </c>
      <c r="AL31" s="19">
        <v>22.95</v>
      </c>
      <c r="AM31" s="19">
        <v>13.773999999999999</v>
      </c>
      <c r="AN31" s="19">
        <v>13.037000000000001</v>
      </c>
      <c r="AO31" s="19">
        <v>19.774000000000001</v>
      </c>
      <c r="AP31" s="19">
        <v>17.745000000000001</v>
      </c>
      <c r="AQ31" s="19">
        <v>18.98</v>
      </c>
      <c r="AR31" s="19">
        <v>20.96</v>
      </c>
      <c r="AS31" s="19">
        <v>21.71</v>
      </c>
      <c r="AT31" s="19">
        <v>14.74</v>
      </c>
      <c r="AU31" s="19">
        <v>17.709999999999997</v>
      </c>
      <c r="AV31" s="19">
        <v>20.34</v>
      </c>
      <c r="AW31" s="20">
        <v>22.49</v>
      </c>
      <c r="AX31" s="19">
        <v>23.79</v>
      </c>
      <c r="AY31" s="19">
        <v>22.12</v>
      </c>
      <c r="AZ31" s="19">
        <v>23.11</v>
      </c>
      <c r="BA31" s="19">
        <v>21.22</v>
      </c>
      <c r="BB31" s="19">
        <v>24.34</v>
      </c>
      <c r="BC31" s="19">
        <v>23.88</v>
      </c>
      <c r="BD31" s="19">
        <v>19.77</v>
      </c>
      <c r="BE31" s="19">
        <v>19.989999999999998</v>
      </c>
      <c r="BF31" s="19">
        <v>25.860000000000003</v>
      </c>
      <c r="BG31" s="19">
        <v>20.07</v>
      </c>
      <c r="BH31" s="19">
        <v>22.26</v>
      </c>
      <c r="BI31" s="20">
        <v>26.01</v>
      </c>
      <c r="BJ31" s="19">
        <v>23.42</v>
      </c>
      <c r="BK31" s="19">
        <v>22.17</v>
      </c>
      <c r="BL31" s="19">
        <v>20.14</v>
      </c>
      <c r="BM31" s="19">
        <v>17.310000000000002</v>
      </c>
      <c r="BN31" s="19">
        <v>18.38</v>
      </c>
      <c r="BO31" s="19">
        <v>28.8</v>
      </c>
      <c r="BP31" s="19">
        <v>21.66</v>
      </c>
      <c r="BQ31" s="19">
        <v>20.92</v>
      </c>
      <c r="BR31" s="19">
        <v>30.349999999999998</v>
      </c>
      <c r="BS31" s="19">
        <v>23.28</v>
      </c>
      <c r="BT31" s="19">
        <v>26.18</v>
      </c>
      <c r="BU31" s="20">
        <v>28.76</v>
      </c>
      <c r="BV31" s="19">
        <v>26.94</v>
      </c>
      <c r="BW31" s="19">
        <v>25.15</v>
      </c>
      <c r="BX31" s="19">
        <v>23.51</v>
      </c>
      <c r="BY31" s="19">
        <v>19.420000000000002</v>
      </c>
      <c r="BZ31" s="19">
        <v>22.61</v>
      </c>
      <c r="CA31" s="19">
        <v>23.95</v>
      </c>
      <c r="CB31" s="19">
        <v>21.93</v>
      </c>
      <c r="CC31" s="19">
        <v>19.39</v>
      </c>
      <c r="CD31" s="19">
        <v>22.43</v>
      </c>
      <c r="CE31" s="19">
        <v>25.65</v>
      </c>
      <c r="CF31" s="19">
        <v>32.11</v>
      </c>
      <c r="CG31" s="20">
        <v>29.78</v>
      </c>
      <c r="CH31" s="19">
        <v>47.29</v>
      </c>
      <c r="CI31" s="19">
        <v>53.15</v>
      </c>
      <c r="CJ31" s="19">
        <v>45.18</v>
      </c>
      <c r="CK31" s="19">
        <v>40.54</v>
      </c>
      <c r="CL31" s="19">
        <v>51.11</v>
      </c>
      <c r="CM31" s="19">
        <v>57.55</v>
      </c>
      <c r="CN31" s="19">
        <v>46.23</v>
      </c>
      <c r="CO31" s="19">
        <v>42.29</v>
      </c>
      <c r="CP31" s="19">
        <v>49.94</v>
      </c>
      <c r="CQ31" s="19">
        <v>51.71</v>
      </c>
      <c r="CR31" s="19">
        <v>54.55</v>
      </c>
      <c r="CS31" s="20">
        <v>47.21</v>
      </c>
      <c r="CT31" s="19">
        <v>52.57654488</v>
      </c>
      <c r="CU31" s="19">
        <v>58.714856640000001</v>
      </c>
      <c r="CV31" s="19">
        <v>50.670380530000003</v>
      </c>
      <c r="CW31" s="19">
        <v>44.074187810000005</v>
      </c>
      <c r="CX31" s="19">
        <v>48.209867240000001</v>
      </c>
      <c r="CY31" s="19">
        <v>49.94614765</v>
      </c>
      <c r="CZ31" s="19">
        <v>38.037842479999995</v>
      </c>
      <c r="DA31" s="19">
        <v>53.823256950000001</v>
      </c>
      <c r="DB31" s="19">
        <v>46.97714861</v>
      </c>
      <c r="DC31" s="19">
        <v>43.438645719999997</v>
      </c>
      <c r="DD31" s="19">
        <v>55.128309289999997</v>
      </c>
      <c r="DE31" s="20">
        <v>42.094893490000004</v>
      </c>
      <c r="DF31" s="19">
        <v>43.04</v>
      </c>
      <c r="DG31" s="19">
        <v>42.43</v>
      </c>
      <c r="DH31" s="19">
        <v>34.229999999999997</v>
      </c>
      <c r="DI31" s="19">
        <v>36.950000000000003</v>
      </c>
      <c r="DJ31" s="19">
        <v>44.32</v>
      </c>
      <c r="DK31" s="19">
        <v>35.97</v>
      </c>
      <c r="DL31" s="19">
        <v>96.37</v>
      </c>
      <c r="DM31" s="19">
        <v>24.64</v>
      </c>
      <c r="DN31" s="19">
        <v>29.599999999999998</v>
      </c>
      <c r="DO31" s="19">
        <v>28.99</v>
      </c>
      <c r="DP31" s="19">
        <v>53.29</v>
      </c>
      <c r="DQ31" s="20">
        <v>61.28</v>
      </c>
      <c r="DR31" s="20">
        <v>64.650000000000006</v>
      </c>
      <c r="DS31" s="20">
        <v>53.59</v>
      </c>
      <c r="DT31" s="20">
        <v>70.87</v>
      </c>
      <c r="DU31" s="20">
        <v>52.769999999999996</v>
      </c>
      <c r="DV31" s="20">
        <v>55</v>
      </c>
      <c r="DW31" s="20">
        <v>57.27</v>
      </c>
      <c r="DX31" s="20">
        <v>69.44</v>
      </c>
      <c r="DY31" s="20">
        <v>60.21</v>
      </c>
      <c r="DZ31" s="20">
        <v>51.2</v>
      </c>
      <c r="EA31" s="20">
        <v>34.57</v>
      </c>
      <c r="EB31" s="20">
        <v>38.99</v>
      </c>
      <c r="EC31" s="20">
        <v>47.72</v>
      </c>
      <c r="ED31" s="20">
        <v>47.519999999999996</v>
      </c>
      <c r="EE31" s="20">
        <v>48.2</v>
      </c>
      <c r="EF31" s="20">
        <v>68.430000000000007</v>
      </c>
      <c r="EG31" s="20">
        <v>60.64</v>
      </c>
      <c r="EH31" s="20">
        <v>71.67</v>
      </c>
      <c r="EI31" s="20">
        <v>81.47</v>
      </c>
      <c r="EJ31" s="20">
        <v>64</v>
      </c>
      <c r="EK31" s="20">
        <v>61.93</v>
      </c>
      <c r="EL31" s="20">
        <v>75.550000000000011</v>
      </c>
      <c r="EM31" s="20">
        <v>54.42</v>
      </c>
      <c r="EN31" s="20">
        <v>89.25</v>
      </c>
      <c r="EO31" s="20">
        <v>101.06</v>
      </c>
      <c r="EP31" s="20">
        <v>74.36</v>
      </c>
      <c r="EQ31" s="20">
        <v>97.05</v>
      </c>
      <c r="ER31" s="20">
        <v>85.88</v>
      </c>
      <c r="ES31" s="20">
        <v>91.69</v>
      </c>
      <c r="ET31" s="20">
        <v>96.98</v>
      </c>
      <c r="EU31" s="20">
        <v>119.69</v>
      </c>
      <c r="EV31" s="20">
        <v>76.98</v>
      </c>
      <c r="EW31" s="20">
        <v>89.13</v>
      </c>
      <c r="EX31" s="20">
        <v>87.92</v>
      </c>
      <c r="EY31" s="20">
        <v>53.39</v>
      </c>
      <c r="EZ31" s="20">
        <v>124.51</v>
      </c>
      <c r="FA31" s="20">
        <v>80.64</v>
      </c>
      <c r="FB31" s="20">
        <v>78.709999999999994</v>
      </c>
      <c r="FC31" s="20">
        <v>83.85</v>
      </c>
      <c r="FD31" s="20">
        <v>96.84</v>
      </c>
      <c r="FE31" s="20">
        <v>77.56</v>
      </c>
      <c r="FF31" s="20">
        <v>93.32</v>
      </c>
      <c r="FG31" s="20">
        <v>104.33</v>
      </c>
      <c r="FH31" s="20">
        <v>80.14</v>
      </c>
      <c r="FI31" s="20">
        <v>101.14</v>
      </c>
      <c r="FJ31" s="20">
        <v>99.59</v>
      </c>
      <c r="FK31" s="20">
        <v>110.77</v>
      </c>
      <c r="FL31" s="20">
        <v>119.28</v>
      </c>
      <c r="FM31" s="20">
        <v>107.25</v>
      </c>
      <c r="FN31" s="20">
        <v>103.93124722999997</v>
      </c>
      <c r="FO31" s="20">
        <v>105.2092275</v>
      </c>
      <c r="FP31" s="20">
        <v>135.78515965999992</v>
      </c>
      <c r="FQ31" s="20">
        <v>141.99151304999992</v>
      </c>
      <c r="FR31" s="20">
        <v>160.48673876999993</v>
      </c>
      <c r="FS31" s="20">
        <v>207.71874113000001</v>
      </c>
      <c r="FT31" s="20">
        <v>241.77617716999995</v>
      </c>
      <c r="FU31" s="20">
        <v>216.83828949000008</v>
      </c>
      <c r="FV31" s="20">
        <v>201.44474955000007</v>
      </c>
      <c r="FW31" s="20">
        <v>220.53934871000007</v>
      </c>
      <c r="FX31" s="20">
        <v>223.63009207000005</v>
      </c>
      <c r="FY31" s="20">
        <v>226.27591711000008</v>
      </c>
      <c r="FZ31" s="20">
        <v>228.16</v>
      </c>
      <c r="GA31" s="20">
        <v>199.22</v>
      </c>
      <c r="GB31" s="20">
        <v>275.98</v>
      </c>
      <c r="GC31" s="20"/>
      <c r="GD31" s="20"/>
      <c r="GE31" s="20"/>
      <c r="GF31" s="20"/>
      <c r="GG31" s="20"/>
      <c r="GH31" s="20"/>
      <c r="GI31" s="20"/>
      <c r="GJ31" s="20"/>
      <c r="GK31" s="20"/>
    </row>
    <row r="32" spans="1:193" ht="24" thickBot="1">
      <c r="A32" s="21" t="s">
        <v>124</v>
      </c>
      <c r="B32" s="22">
        <v>2.008</v>
      </c>
      <c r="C32" s="22">
        <v>1.4950000000000001</v>
      </c>
      <c r="D32" s="22">
        <v>2.2279999999999998</v>
      </c>
      <c r="E32" s="22">
        <v>2.64316</v>
      </c>
      <c r="F32" s="22">
        <v>1.398935000000002</v>
      </c>
      <c r="G32" s="22">
        <v>1.6489999999999998</v>
      </c>
      <c r="H32" s="22">
        <v>1.7185165600000007</v>
      </c>
      <c r="I32" s="22">
        <v>1.7569999999999999</v>
      </c>
      <c r="J32" s="22">
        <v>1.5549999999999999</v>
      </c>
      <c r="K32" s="22">
        <v>1.51</v>
      </c>
      <c r="L32" s="22">
        <v>1.9870000000000001</v>
      </c>
      <c r="M32" s="23">
        <v>1.96</v>
      </c>
      <c r="N32" s="22">
        <v>1.5259999999999998</v>
      </c>
      <c r="O32" s="22">
        <v>1.8634999999999999</v>
      </c>
      <c r="P32" s="22">
        <v>1.482</v>
      </c>
      <c r="Q32" s="22">
        <v>3.4390000000000001</v>
      </c>
      <c r="R32" s="22">
        <v>2.012</v>
      </c>
      <c r="S32" s="22">
        <v>1.76</v>
      </c>
      <c r="T32" s="22">
        <v>1.6919999999999999</v>
      </c>
      <c r="U32" s="22">
        <v>1.8279999999999998</v>
      </c>
      <c r="V32" s="22">
        <v>1.3715000000000002</v>
      </c>
      <c r="W32" s="22">
        <v>2.3759999999999999</v>
      </c>
      <c r="X32" s="22">
        <v>2.2709999999999999</v>
      </c>
      <c r="Y32" s="23">
        <v>1.68</v>
      </c>
      <c r="Z32" s="22">
        <v>2.2210331399999999</v>
      </c>
      <c r="AA32" s="22">
        <v>2.3002922399999997</v>
      </c>
      <c r="AB32" s="22">
        <v>3.5889282700000003</v>
      </c>
      <c r="AC32" s="22">
        <v>3.0463076600000001</v>
      </c>
      <c r="AD32" s="22">
        <v>2.2618933999999999</v>
      </c>
      <c r="AE32" s="22">
        <v>1.7801187599999999</v>
      </c>
      <c r="AF32" s="22">
        <v>2.3737088099999997</v>
      </c>
      <c r="AG32" s="22">
        <v>2.1400019700000001</v>
      </c>
      <c r="AH32" s="22">
        <v>3.1935295000000004</v>
      </c>
      <c r="AI32" s="22">
        <v>1.9260756299999999</v>
      </c>
      <c r="AJ32" s="22">
        <v>4.1638166500000002</v>
      </c>
      <c r="AK32" s="23">
        <v>2.7547660200000004</v>
      </c>
      <c r="AL32" s="22">
        <v>3.6549999999999998</v>
      </c>
      <c r="AM32" s="22">
        <v>2.573</v>
      </c>
      <c r="AN32" s="22">
        <v>2.4159999999999999</v>
      </c>
      <c r="AO32" s="22">
        <v>2.3409999999999997</v>
      </c>
      <c r="AP32" s="22">
        <v>3.0249999999999999</v>
      </c>
      <c r="AQ32" s="22">
        <v>1.6</v>
      </c>
      <c r="AR32" s="22">
        <v>1.78</v>
      </c>
      <c r="AS32" s="22">
        <v>1.92</v>
      </c>
      <c r="AT32" s="22">
        <v>1.75</v>
      </c>
      <c r="AU32" s="22">
        <v>2.09</v>
      </c>
      <c r="AV32" s="22">
        <v>2.5</v>
      </c>
      <c r="AW32" s="23">
        <v>1.52</v>
      </c>
      <c r="AX32" s="22">
        <v>2.39</v>
      </c>
      <c r="AY32" s="22">
        <v>1.63</v>
      </c>
      <c r="AZ32" s="22">
        <v>1.78</v>
      </c>
      <c r="BA32" s="22">
        <v>3.16</v>
      </c>
      <c r="BB32" s="22">
        <v>1.69</v>
      </c>
      <c r="BC32" s="22">
        <v>1.8</v>
      </c>
      <c r="BD32" s="22">
        <v>1.55</v>
      </c>
      <c r="BE32" s="22">
        <v>1.6</v>
      </c>
      <c r="BF32" s="22">
        <v>1.62</v>
      </c>
      <c r="BG32" s="22">
        <v>2.33</v>
      </c>
      <c r="BH32" s="22">
        <v>2.64</v>
      </c>
      <c r="BI32" s="23">
        <v>2.4700000000000002</v>
      </c>
      <c r="BJ32" s="22">
        <v>2.91</v>
      </c>
      <c r="BK32" s="22">
        <v>1.99</v>
      </c>
      <c r="BL32" s="22">
        <v>2.79</v>
      </c>
      <c r="BM32" s="22">
        <v>1.75</v>
      </c>
      <c r="BN32" s="22">
        <v>2.62</v>
      </c>
      <c r="BO32" s="22">
        <v>3.1</v>
      </c>
      <c r="BP32" s="22">
        <v>2.1800000000000002</v>
      </c>
      <c r="BQ32" s="22">
        <v>2.42</v>
      </c>
      <c r="BR32" s="22">
        <v>8.6300000000000008</v>
      </c>
      <c r="BS32" s="22">
        <v>2.54</v>
      </c>
      <c r="BT32" s="22">
        <v>2.6</v>
      </c>
      <c r="BU32" s="23">
        <v>2.0299999999999998</v>
      </c>
      <c r="BV32" s="22">
        <v>1.8</v>
      </c>
      <c r="BW32" s="22">
        <v>2.19</v>
      </c>
      <c r="BX32" s="22">
        <v>2.83</v>
      </c>
      <c r="BY32" s="22">
        <v>1.85</v>
      </c>
      <c r="BZ32" s="22">
        <v>2.4500000000000002</v>
      </c>
      <c r="CA32" s="22">
        <v>2.74</v>
      </c>
      <c r="CB32" s="22">
        <v>1.01</v>
      </c>
      <c r="CC32" s="22">
        <v>2.0299999999999998</v>
      </c>
      <c r="CD32" s="22">
        <v>2.39</v>
      </c>
      <c r="CE32" s="22">
        <v>2.73</v>
      </c>
      <c r="CF32" s="22">
        <v>3.36</v>
      </c>
      <c r="CG32" s="23">
        <v>1.28</v>
      </c>
      <c r="CH32" s="22">
        <v>3.28</v>
      </c>
      <c r="CI32" s="22">
        <v>0.68</v>
      </c>
      <c r="CJ32" s="22">
        <v>9.9999999999999998E-13</v>
      </c>
      <c r="CK32" s="22">
        <v>9.9999999999999998E-13</v>
      </c>
      <c r="CL32" s="22">
        <v>9.9999999999999998E-13</v>
      </c>
      <c r="CM32" s="22">
        <v>9.9999999999999998E-13</v>
      </c>
      <c r="CN32" s="22">
        <v>9.9999999999999998E-13</v>
      </c>
      <c r="CO32" s="22">
        <v>9.9999999999999998E-13</v>
      </c>
      <c r="CP32" s="22">
        <v>7.0000000001000012E-2</v>
      </c>
      <c r="CQ32" s="22">
        <v>0</v>
      </c>
      <c r="CR32" s="22">
        <v>0</v>
      </c>
      <c r="CS32" s="23">
        <v>0</v>
      </c>
      <c r="CT32" s="22"/>
      <c r="CU32" s="22"/>
      <c r="CV32" s="22"/>
      <c r="CW32" s="22"/>
      <c r="CX32" s="22"/>
      <c r="CY32" s="22"/>
      <c r="CZ32" s="22"/>
      <c r="DA32" s="22"/>
      <c r="DB32" s="22"/>
      <c r="DC32" s="22"/>
      <c r="DD32" s="22"/>
      <c r="DE32" s="23"/>
      <c r="DF32" s="22">
        <v>0</v>
      </c>
      <c r="DG32" s="22">
        <v>0</v>
      </c>
      <c r="DH32" s="22">
        <v>0</v>
      </c>
      <c r="DI32" s="22">
        <v>0.14699999999999999</v>
      </c>
      <c r="DJ32" s="22">
        <v>0</v>
      </c>
      <c r="DK32" s="22">
        <v>3.0000000000000001E-3</v>
      </c>
      <c r="DL32" s="22">
        <v>0</v>
      </c>
      <c r="DM32" s="22">
        <v>9.9999999999999996E-24</v>
      </c>
      <c r="DN32" s="22">
        <v>1E-25</v>
      </c>
      <c r="DO32" s="22">
        <v>1.0000000000000001E-18</v>
      </c>
      <c r="DP32" s="22">
        <v>0</v>
      </c>
      <c r="DQ32" s="23">
        <v>0</v>
      </c>
      <c r="DR32" s="23">
        <v>0</v>
      </c>
      <c r="DS32" s="23">
        <v>0</v>
      </c>
      <c r="DT32" s="23">
        <v>0.02</v>
      </c>
      <c r="DU32" s="23">
        <v>0</v>
      </c>
      <c r="DV32" s="23">
        <v>0</v>
      </c>
      <c r="DW32" s="23">
        <v>0</v>
      </c>
      <c r="DX32" s="23">
        <v>0</v>
      </c>
      <c r="DY32" s="23">
        <v>0</v>
      </c>
      <c r="DZ32" s="23">
        <v>0</v>
      </c>
      <c r="EA32" s="23">
        <v>0</v>
      </c>
      <c r="EB32" s="23">
        <v>0</v>
      </c>
      <c r="EC32" s="23">
        <v>0</v>
      </c>
      <c r="ED32" s="23">
        <v>0</v>
      </c>
      <c r="EE32" s="23">
        <v>0</v>
      </c>
      <c r="EF32" s="23">
        <v>0</v>
      </c>
      <c r="EG32" s="23">
        <v>0</v>
      </c>
      <c r="EH32" s="23">
        <v>0</v>
      </c>
      <c r="EI32" s="23">
        <v>0</v>
      </c>
      <c r="EJ32" s="23">
        <v>0</v>
      </c>
      <c r="EK32" s="23">
        <v>0</v>
      </c>
      <c r="EL32" s="23">
        <v>0</v>
      </c>
      <c r="EM32" s="23">
        <v>0</v>
      </c>
      <c r="EN32" s="23">
        <v>0</v>
      </c>
      <c r="EO32" s="23">
        <v>0</v>
      </c>
      <c r="EP32" s="23">
        <v>0</v>
      </c>
      <c r="EQ32" s="23">
        <v>0</v>
      </c>
      <c r="ER32" s="23">
        <v>0</v>
      </c>
      <c r="ES32" s="23">
        <v>0</v>
      </c>
      <c r="ET32" s="23">
        <v>0</v>
      </c>
      <c r="EU32" s="23">
        <v>0</v>
      </c>
      <c r="EV32" s="23">
        <v>0</v>
      </c>
      <c r="EW32" s="23">
        <v>0</v>
      </c>
      <c r="EX32" s="23">
        <v>0</v>
      </c>
      <c r="EY32" s="23">
        <v>0</v>
      </c>
      <c r="EZ32" s="23">
        <v>0</v>
      </c>
      <c r="FA32" s="23">
        <v>0</v>
      </c>
      <c r="FB32" s="23">
        <v>0</v>
      </c>
      <c r="FC32" s="23">
        <v>0</v>
      </c>
      <c r="FD32" s="23">
        <v>0</v>
      </c>
      <c r="FE32" s="23">
        <v>0</v>
      </c>
      <c r="FF32" s="23">
        <v>0</v>
      </c>
      <c r="FG32" s="23">
        <v>0</v>
      </c>
      <c r="FH32" s="23">
        <v>0</v>
      </c>
      <c r="FI32" s="23">
        <v>0</v>
      </c>
      <c r="FJ32" s="23">
        <v>0</v>
      </c>
      <c r="FK32" s="23">
        <v>0</v>
      </c>
      <c r="FL32" s="23">
        <v>0</v>
      </c>
      <c r="FM32" s="23">
        <v>0</v>
      </c>
      <c r="FN32" s="23">
        <v>0</v>
      </c>
      <c r="FO32" s="23">
        <v>0</v>
      </c>
      <c r="FP32" s="23">
        <v>0</v>
      </c>
      <c r="FQ32" s="23">
        <v>0</v>
      </c>
      <c r="FR32" s="23">
        <v>0</v>
      </c>
      <c r="FS32" s="23">
        <v>0</v>
      </c>
      <c r="FT32" s="23">
        <v>0</v>
      </c>
      <c r="FU32" s="23">
        <v>0</v>
      </c>
      <c r="FV32" s="23">
        <v>0</v>
      </c>
      <c r="FW32" s="23">
        <v>0</v>
      </c>
      <c r="FX32" s="23">
        <v>0</v>
      </c>
      <c r="FY32" s="23">
        <v>0</v>
      </c>
      <c r="FZ32" s="23">
        <v>0</v>
      </c>
      <c r="GA32" s="23">
        <v>0</v>
      </c>
      <c r="GB32" s="23">
        <v>0</v>
      </c>
      <c r="GC32" s="23"/>
      <c r="GD32" s="23"/>
      <c r="GE32" s="23"/>
      <c r="GF32" s="23"/>
      <c r="GG32" s="23"/>
      <c r="GH32" s="23"/>
      <c r="GI32" s="23"/>
      <c r="GJ32" s="23"/>
      <c r="GK32" s="23"/>
    </row>
    <row r="33" spans="1:193" ht="24" thickBot="1">
      <c r="A33" s="18" t="s">
        <v>125</v>
      </c>
      <c r="B33" s="19">
        <v>3.1440000000000001</v>
      </c>
      <c r="C33" s="19">
        <v>2.7880000000000003</v>
      </c>
      <c r="D33" s="19">
        <v>1.631</v>
      </c>
      <c r="E33" s="19">
        <v>-0.55299100000000001</v>
      </c>
      <c r="F33" s="19">
        <v>5.4637875899999999</v>
      </c>
      <c r="G33" s="19">
        <v>1.3320000000000001</v>
      </c>
      <c r="H33" s="19">
        <v>0.79453221000000207</v>
      </c>
      <c r="I33" s="19">
        <v>1.55</v>
      </c>
      <c r="J33" s="19">
        <v>1.036</v>
      </c>
      <c r="K33" s="19">
        <v>2.0950000000000002</v>
      </c>
      <c r="L33" s="19">
        <v>3.1669999999999998</v>
      </c>
      <c r="M33" s="20">
        <v>1.92</v>
      </c>
      <c r="N33" s="19">
        <v>4.1459999999999999</v>
      </c>
      <c r="O33" s="19">
        <v>2.1305000000000001</v>
      </c>
      <c r="P33" s="19">
        <v>1.8499999999999999</v>
      </c>
      <c r="Q33" s="19">
        <v>1.7050000000000001</v>
      </c>
      <c r="R33" s="19">
        <v>1.359</v>
      </c>
      <c r="S33" s="19">
        <v>3.0270000000000001</v>
      </c>
      <c r="T33" s="19">
        <v>3.5459999999999998</v>
      </c>
      <c r="U33" s="19">
        <v>2.2749999999999999</v>
      </c>
      <c r="V33" s="19">
        <v>5.4382999999999999</v>
      </c>
      <c r="W33" s="19">
        <v>3.2269999999999999</v>
      </c>
      <c r="X33" s="19">
        <v>7.0190000000000001</v>
      </c>
      <c r="Y33" s="20">
        <v>4.3520000000000003</v>
      </c>
      <c r="Z33" s="19">
        <v>1.8724489599999998</v>
      </c>
      <c r="AA33" s="19">
        <v>3.0466201899999996</v>
      </c>
      <c r="AB33" s="19">
        <v>3.44867043</v>
      </c>
      <c r="AC33" s="19">
        <v>4.4289561099999997</v>
      </c>
      <c r="AD33" s="19">
        <v>3.0421541699999999</v>
      </c>
      <c r="AE33" s="19">
        <v>2.0893564900000001</v>
      </c>
      <c r="AF33" s="19">
        <v>4.1119256200000001</v>
      </c>
      <c r="AG33" s="19">
        <v>4.0408484599999994</v>
      </c>
      <c r="AH33" s="19">
        <v>3.4250738800000002</v>
      </c>
      <c r="AI33" s="19">
        <v>3.3625160599999999</v>
      </c>
      <c r="AJ33" s="19">
        <v>1.99593621</v>
      </c>
      <c r="AK33" s="20">
        <v>4.2498750999999997</v>
      </c>
      <c r="AL33" s="19">
        <v>4.883</v>
      </c>
      <c r="AM33" s="19">
        <v>2.1030000000000002</v>
      </c>
      <c r="AN33" s="19">
        <v>2.4849999999999999</v>
      </c>
      <c r="AO33" s="19">
        <v>5.577</v>
      </c>
      <c r="AP33" s="19">
        <v>3.3420000000000001</v>
      </c>
      <c r="AQ33" s="19">
        <v>3.57</v>
      </c>
      <c r="AR33" s="19">
        <v>3.1700000000000004</v>
      </c>
      <c r="AS33" s="19">
        <v>0.73</v>
      </c>
      <c r="AT33" s="19">
        <v>1.95</v>
      </c>
      <c r="AU33" s="19">
        <v>2.75</v>
      </c>
      <c r="AV33" s="19">
        <v>2.62</v>
      </c>
      <c r="AW33" s="20">
        <v>2.0499999999999998</v>
      </c>
      <c r="AX33" s="19">
        <v>4.7</v>
      </c>
      <c r="AY33" s="19">
        <v>3.95</v>
      </c>
      <c r="AZ33" s="19">
        <v>2.5499999999999998</v>
      </c>
      <c r="BA33" s="19">
        <v>3.68</v>
      </c>
      <c r="BB33" s="19">
        <v>2.6</v>
      </c>
      <c r="BC33" s="19">
        <v>0.78</v>
      </c>
      <c r="BD33" s="19">
        <v>5.3</v>
      </c>
      <c r="BE33" s="19">
        <v>2.89</v>
      </c>
      <c r="BF33" s="19">
        <v>2.34</v>
      </c>
      <c r="BG33" s="19">
        <v>1.68</v>
      </c>
      <c r="BH33" s="19">
        <v>2.94</v>
      </c>
      <c r="BI33" s="20">
        <v>1.61</v>
      </c>
      <c r="BJ33" s="19">
        <v>2.37</v>
      </c>
      <c r="BK33" s="19">
        <v>2.9800000000000004</v>
      </c>
      <c r="BL33" s="19">
        <v>2.09</v>
      </c>
      <c r="BM33" s="19">
        <v>4.68</v>
      </c>
      <c r="BN33" s="19">
        <v>1</v>
      </c>
      <c r="BO33" s="19">
        <v>3.15</v>
      </c>
      <c r="BP33" s="19">
        <v>1.6</v>
      </c>
      <c r="BQ33" s="19">
        <v>1.54</v>
      </c>
      <c r="BR33" s="19">
        <v>1.91</v>
      </c>
      <c r="BS33" s="19">
        <v>8.0500000000000007</v>
      </c>
      <c r="BT33" s="19">
        <v>1.35</v>
      </c>
      <c r="BU33" s="20">
        <v>3.15</v>
      </c>
      <c r="BV33" s="19">
        <v>2.19</v>
      </c>
      <c r="BW33" s="19">
        <v>1.31</v>
      </c>
      <c r="BX33" s="19">
        <v>2.42</v>
      </c>
      <c r="BY33" s="19">
        <v>3.83</v>
      </c>
      <c r="BZ33" s="19">
        <v>1.28</v>
      </c>
      <c r="CA33" s="19">
        <v>1.41</v>
      </c>
      <c r="CB33" s="19">
        <v>7.2</v>
      </c>
      <c r="CC33" s="19">
        <v>0.6</v>
      </c>
      <c r="CD33" s="19">
        <v>2.2599999999999998</v>
      </c>
      <c r="CE33" s="19">
        <v>3.27</v>
      </c>
      <c r="CF33" s="19">
        <v>3.71</v>
      </c>
      <c r="CG33" s="20">
        <v>2.69</v>
      </c>
      <c r="CH33" s="19">
        <v>0.32</v>
      </c>
      <c r="CI33" s="19">
        <v>1E-13</v>
      </c>
      <c r="CJ33" s="19">
        <v>9.9999999999999998E-13</v>
      </c>
      <c r="CK33" s="19">
        <v>9.9999999999999998E-13</v>
      </c>
      <c r="CL33" s="19">
        <v>9.9999999999999998E-13</v>
      </c>
      <c r="CM33" s="19">
        <v>9.9999999999999998E-13</v>
      </c>
      <c r="CN33" s="19">
        <v>9.9999999999999998E-13</v>
      </c>
      <c r="CO33" s="19">
        <v>0.01</v>
      </c>
      <c r="CP33" s="19">
        <v>0.22</v>
      </c>
      <c r="CQ33" s="19">
        <v>0</v>
      </c>
      <c r="CR33" s="19">
        <v>0</v>
      </c>
      <c r="CS33" s="20">
        <v>0</v>
      </c>
      <c r="CT33" s="19"/>
      <c r="CU33" s="19"/>
      <c r="CV33" s="19"/>
      <c r="CW33" s="19"/>
      <c r="CX33" s="19"/>
      <c r="CY33" s="19"/>
      <c r="CZ33" s="19"/>
      <c r="DA33" s="19"/>
      <c r="DB33" s="19"/>
      <c r="DC33" s="19"/>
      <c r="DD33" s="19"/>
      <c r="DE33" s="20"/>
      <c r="DF33" s="19">
        <v>0</v>
      </c>
      <c r="DG33" s="19">
        <v>0</v>
      </c>
      <c r="DH33" s="19">
        <v>0</v>
      </c>
      <c r="DI33" s="19">
        <v>0</v>
      </c>
      <c r="DJ33" s="19">
        <v>0</v>
      </c>
      <c r="DK33" s="19">
        <v>0</v>
      </c>
      <c r="DL33" s="19">
        <v>0</v>
      </c>
      <c r="DM33" s="19">
        <v>0</v>
      </c>
      <c r="DN33" s="19">
        <v>0</v>
      </c>
      <c r="DO33" s="19">
        <v>0</v>
      </c>
      <c r="DP33" s="19">
        <v>0</v>
      </c>
      <c r="DQ33" s="20">
        <v>0</v>
      </c>
      <c r="DR33" s="20">
        <v>0</v>
      </c>
      <c r="DS33" s="20">
        <v>0</v>
      </c>
      <c r="DT33" s="20">
        <v>0</v>
      </c>
      <c r="DU33" s="20">
        <v>0</v>
      </c>
      <c r="DV33" s="20">
        <v>0</v>
      </c>
      <c r="DW33" s="20">
        <v>0</v>
      </c>
      <c r="DX33" s="20">
        <v>0</v>
      </c>
      <c r="DY33" s="20">
        <v>0</v>
      </c>
      <c r="DZ33" s="20">
        <v>0</v>
      </c>
      <c r="EA33" s="20">
        <v>0</v>
      </c>
      <c r="EB33" s="20">
        <v>0</v>
      </c>
      <c r="EC33" s="20">
        <v>0</v>
      </c>
      <c r="ED33" s="20">
        <v>0</v>
      </c>
      <c r="EE33" s="20">
        <v>0</v>
      </c>
      <c r="EF33" s="20">
        <v>0</v>
      </c>
      <c r="EG33" s="20">
        <v>0</v>
      </c>
      <c r="EH33" s="20">
        <v>0</v>
      </c>
      <c r="EI33" s="20">
        <v>0</v>
      </c>
      <c r="EJ33" s="20">
        <v>0</v>
      </c>
      <c r="EK33" s="20">
        <v>0</v>
      </c>
      <c r="EL33" s="20">
        <v>0</v>
      </c>
      <c r="EM33" s="20">
        <v>0</v>
      </c>
      <c r="EN33" s="20">
        <v>0</v>
      </c>
      <c r="EO33" s="20">
        <v>0</v>
      </c>
      <c r="EP33" s="20">
        <v>0</v>
      </c>
      <c r="EQ33" s="20">
        <v>0</v>
      </c>
      <c r="ER33" s="20">
        <v>0</v>
      </c>
      <c r="ES33" s="20">
        <v>0</v>
      </c>
      <c r="ET33" s="20">
        <v>0</v>
      </c>
      <c r="EU33" s="20">
        <v>0</v>
      </c>
      <c r="EV33" s="20">
        <v>0</v>
      </c>
      <c r="EW33" s="20">
        <v>0</v>
      </c>
      <c r="EX33" s="20">
        <v>0</v>
      </c>
      <c r="EY33" s="20">
        <v>0</v>
      </c>
      <c r="EZ33" s="20">
        <v>0</v>
      </c>
      <c r="FA33" s="20">
        <v>0</v>
      </c>
      <c r="FB33" s="20">
        <v>0</v>
      </c>
      <c r="FC33" s="20">
        <v>0</v>
      </c>
      <c r="FD33" s="20">
        <v>0</v>
      </c>
      <c r="FE33" s="20">
        <v>0</v>
      </c>
      <c r="FF33" s="20">
        <v>0</v>
      </c>
      <c r="FG33" s="20">
        <v>0</v>
      </c>
      <c r="FH33" s="20">
        <v>0</v>
      </c>
      <c r="FI33" s="20">
        <v>0</v>
      </c>
      <c r="FJ33" s="20">
        <v>0</v>
      </c>
      <c r="FK33" s="20">
        <v>0</v>
      </c>
      <c r="FL33" s="20">
        <v>0</v>
      </c>
      <c r="FM33" s="20">
        <v>0</v>
      </c>
      <c r="FN33" s="20">
        <v>0</v>
      </c>
      <c r="FO33" s="20">
        <v>0</v>
      </c>
      <c r="FP33" s="20">
        <v>0</v>
      </c>
      <c r="FQ33" s="20">
        <v>0</v>
      </c>
      <c r="FR33" s="20">
        <v>0</v>
      </c>
      <c r="FS33" s="20">
        <v>0</v>
      </c>
      <c r="FT33" s="20">
        <v>2.9999999999999997E-8</v>
      </c>
      <c r="FU33" s="20">
        <v>0</v>
      </c>
      <c r="FV33" s="20">
        <v>0</v>
      </c>
      <c r="FW33" s="20">
        <v>0</v>
      </c>
      <c r="FX33" s="20">
        <v>0</v>
      </c>
      <c r="FY33" s="20">
        <v>0</v>
      </c>
      <c r="FZ33" s="20">
        <v>0</v>
      </c>
      <c r="GA33" s="20">
        <v>0</v>
      </c>
      <c r="GB33" s="20">
        <v>0</v>
      </c>
      <c r="GC33" s="20"/>
      <c r="GD33" s="20"/>
      <c r="GE33" s="20"/>
      <c r="GF33" s="20"/>
      <c r="GG33" s="20"/>
      <c r="GH33" s="20"/>
      <c r="GI33" s="20"/>
      <c r="GJ33" s="20"/>
      <c r="GK33" s="20"/>
    </row>
    <row r="34" spans="1:193" ht="24" thickBot="1">
      <c r="A34" s="21" t="s">
        <v>126</v>
      </c>
      <c r="B34" s="22">
        <v>1.958</v>
      </c>
      <c r="C34" s="22">
        <v>1.7210000000000001</v>
      </c>
      <c r="D34" s="22">
        <v>1.9429999999999998</v>
      </c>
      <c r="E34" s="22">
        <v>5.1080220000000001</v>
      </c>
      <c r="F34" s="22">
        <v>-1.6899320799999999</v>
      </c>
      <c r="G34" s="22">
        <v>2.0710000000000002</v>
      </c>
      <c r="H34" s="22">
        <v>2.566166889999999</v>
      </c>
      <c r="I34" s="22">
        <v>1.9790000000000001</v>
      </c>
      <c r="J34" s="22">
        <v>2.6360000000000001</v>
      </c>
      <c r="K34" s="22">
        <v>4.7879999999999994</v>
      </c>
      <c r="L34" s="22">
        <v>2.87</v>
      </c>
      <c r="M34" s="23">
        <v>3.42</v>
      </c>
      <c r="N34" s="22">
        <v>3.069</v>
      </c>
      <c r="O34" s="22">
        <v>1.45638</v>
      </c>
      <c r="P34" s="22">
        <v>2.44842</v>
      </c>
      <c r="Q34" s="22">
        <v>3.3891199999999997</v>
      </c>
      <c r="R34" s="22">
        <v>1.9200029999999999</v>
      </c>
      <c r="S34" s="22">
        <v>2.06521</v>
      </c>
      <c r="T34" s="22">
        <v>3.153</v>
      </c>
      <c r="U34" s="22">
        <v>4.0716000000000001</v>
      </c>
      <c r="V34" s="22">
        <v>2.8183600000000002</v>
      </c>
      <c r="W34" s="22">
        <v>3.2762099999999998</v>
      </c>
      <c r="X34" s="22">
        <v>2.8690000000000002</v>
      </c>
      <c r="Y34" s="23">
        <v>4.8140000000000001</v>
      </c>
      <c r="Z34" s="22">
        <v>2.6385833999999999</v>
      </c>
      <c r="AA34" s="22">
        <v>2.0435832</v>
      </c>
      <c r="AB34" s="22">
        <v>2.0424180000000001</v>
      </c>
      <c r="AC34" s="22">
        <v>2.0435232000000001</v>
      </c>
      <c r="AD34" s="22">
        <v>2.0437932000000001</v>
      </c>
      <c r="AE34" s="22">
        <v>2.4469236000000003</v>
      </c>
      <c r="AF34" s="22">
        <v>2.2092132000000002</v>
      </c>
      <c r="AG34" s="22">
        <v>2.2951793999999999</v>
      </c>
      <c r="AH34" s="22">
        <v>2.1896886000000002</v>
      </c>
      <c r="AI34" s="22">
        <v>2.2144493999999999</v>
      </c>
      <c r="AJ34" s="22">
        <v>2.0911398000000001</v>
      </c>
      <c r="AK34" s="23">
        <v>2.4583662000000004</v>
      </c>
      <c r="AL34" s="22">
        <v>2.4620000000000002</v>
      </c>
      <c r="AM34" s="22">
        <v>2.093</v>
      </c>
      <c r="AN34" s="22">
        <v>2.2480000000000002</v>
      </c>
      <c r="AO34" s="22">
        <v>2.25</v>
      </c>
      <c r="AP34" s="22">
        <v>2.2470000000000003</v>
      </c>
      <c r="AQ34" s="22">
        <v>1.23</v>
      </c>
      <c r="AR34" s="22">
        <v>0</v>
      </c>
      <c r="AS34" s="22">
        <v>1.61</v>
      </c>
      <c r="AT34" s="22">
        <v>1.62</v>
      </c>
      <c r="AU34" s="22">
        <v>1.61</v>
      </c>
      <c r="AV34" s="22">
        <v>1.61</v>
      </c>
      <c r="AW34" s="23">
        <v>1.65</v>
      </c>
      <c r="AX34" s="22">
        <v>1.65</v>
      </c>
      <c r="AY34" s="22">
        <v>1.66</v>
      </c>
      <c r="AZ34" s="22">
        <v>1.68</v>
      </c>
      <c r="BA34" s="22">
        <v>1.67</v>
      </c>
      <c r="BB34" s="22">
        <v>1.68</v>
      </c>
      <c r="BC34" s="22">
        <v>1.68</v>
      </c>
      <c r="BD34" s="22">
        <v>1.68</v>
      </c>
      <c r="BE34" s="22">
        <v>1.9</v>
      </c>
      <c r="BF34" s="22">
        <v>1.81</v>
      </c>
      <c r="BG34" s="22">
        <v>1.83</v>
      </c>
      <c r="BH34" s="22">
        <v>1.81</v>
      </c>
      <c r="BI34" s="23">
        <v>1.81</v>
      </c>
      <c r="BJ34" s="22">
        <v>1.83</v>
      </c>
      <c r="BK34" s="22">
        <v>1.82</v>
      </c>
      <c r="BL34" s="22">
        <v>1.81</v>
      </c>
      <c r="BM34" s="22">
        <v>1.82</v>
      </c>
      <c r="BN34" s="22">
        <v>1.81</v>
      </c>
      <c r="BO34" s="22">
        <v>1.81</v>
      </c>
      <c r="BP34" s="22">
        <v>1.81</v>
      </c>
      <c r="BQ34" s="22">
        <v>0</v>
      </c>
      <c r="BR34" s="22">
        <v>0</v>
      </c>
      <c r="BS34" s="22">
        <v>2.5299999999999998</v>
      </c>
      <c r="BT34" s="22">
        <v>2.5299999999999998</v>
      </c>
      <c r="BU34" s="23">
        <v>2.08</v>
      </c>
      <c r="BV34" s="22">
        <v>2.08</v>
      </c>
      <c r="BW34" s="22">
        <v>2.08</v>
      </c>
      <c r="BX34" s="22">
        <v>2.08</v>
      </c>
      <c r="BY34" s="22">
        <v>2.17</v>
      </c>
      <c r="BZ34" s="22">
        <v>2.08</v>
      </c>
      <c r="CA34" s="22">
        <v>2.08</v>
      </c>
      <c r="CB34" s="22">
        <v>2.08</v>
      </c>
      <c r="CC34" s="22">
        <v>2.08</v>
      </c>
      <c r="CD34" s="22">
        <v>2.08</v>
      </c>
      <c r="CE34" s="22">
        <v>2.08</v>
      </c>
      <c r="CF34" s="22">
        <v>2.08</v>
      </c>
      <c r="CG34" s="23">
        <v>8.17</v>
      </c>
      <c r="CH34" s="22">
        <v>9.9999999999999995E-7</v>
      </c>
      <c r="CI34" s="22">
        <v>6.19</v>
      </c>
      <c r="CJ34" s="22">
        <v>1E-22</v>
      </c>
      <c r="CK34" s="22">
        <v>3.89</v>
      </c>
      <c r="CL34" s="22">
        <v>9.9999999999999998E-13</v>
      </c>
      <c r="CM34" s="22">
        <v>5.5</v>
      </c>
      <c r="CN34" s="22">
        <v>9.9999999999999998E-13</v>
      </c>
      <c r="CO34" s="22">
        <v>0.02</v>
      </c>
      <c r="CP34" s="22">
        <v>5.84</v>
      </c>
      <c r="CQ34" s="22">
        <v>0</v>
      </c>
      <c r="CR34" s="22">
        <v>6.66</v>
      </c>
      <c r="CS34" s="23">
        <v>0.01</v>
      </c>
      <c r="CT34" s="22">
        <v>6.2191644000000004</v>
      </c>
      <c r="CU34" s="22">
        <v>0.84085146999999993</v>
      </c>
      <c r="CV34" s="22">
        <v>6.1980000000000004</v>
      </c>
      <c r="CW34" s="22">
        <v>1.9583999999999999</v>
      </c>
      <c r="CX34" s="22">
        <v>8.4684690600000003</v>
      </c>
      <c r="CY34" s="22">
        <v>2.4692544000000001</v>
      </c>
      <c r="CZ34" s="22">
        <v>2.2464000000000001E-2</v>
      </c>
      <c r="DA34" s="22">
        <v>1.7986200000000001E-2</v>
      </c>
      <c r="DB34" s="22">
        <v>2.3192256000000002</v>
      </c>
      <c r="DC34" s="22">
        <v>1.8922176000000002</v>
      </c>
      <c r="DD34" s="22">
        <v>2.2415999999999998E-3</v>
      </c>
      <c r="DE34" s="23">
        <v>1.9486E-2</v>
      </c>
      <c r="DF34" s="22">
        <v>2.35</v>
      </c>
      <c r="DG34" s="22">
        <v>4.75</v>
      </c>
      <c r="DH34" s="22">
        <v>6.55</v>
      </c>
      <c r="DI34" s="22">
        <v>2.3000000000000003</v>
      </c>
      <c r="DJ34" s="22">
        <v>0.03</v>
      </c>
      <c r="DK34" s="22">
        <v>8.86</v>
      </c>
      <c r="DL34" s="22">
        <v>9.9999999999999998E-17</v>
      </c>
      <c r="DM34" s="22">
        <v>1E-22</v>
      </c>
      <c r="DN34" s="22">
        <v>0.01</v>
      </c>
      <c r="DO34" s="22">
        <v>0.01</v>
      </c>
      <c r="DP34" s="22">
        <v>0.01</v>
      </c>
      <c r="DQ34" s="23">
        <v>0</v>
      </c>
      <c r="DR34" s="23">
        <v>3.23</v>
      </c>
      <c r="DS34" s="23">
        <v>1.1399999999999999</v>
      </c>
      <c r="DT34" s="23">
        <v>3.98</v>
      </c>
      <c r="DU34" s="23">
        <v>1.51</v>
      </c>
      <c r="DV34" s="23">
        <v>0</v>
      </c>
      <c r="DW34" s="23">
        <v>8.76</v>
      </c>
      <c r="DX34" s="23">
        <v>0</v>
      </c>
      <c r="DY34" s="23">
        <v>0</v>
      </c>
      <c r="DZ34" s="23">
        <v>2.81</v>
      </c>
      <c r="EA34" s="23">
        <v>0.33999999999999997</v>
      </c>
      <c r="EB34" s="23">
        <v>0</v>
      </c>
      <c r="EC34" s="23">
        <v>0.76</v>
      </c>
      <c r="ED34" s="23">
        <v>8.0500000000000007</v>
      </c>
      <c r="EE34" s="23">
        <v>1E-3</v>
      </c>
      <c r="EF34" s="23">
        <v>1.89</v>
      </c>
      <c r="EG34" s="23">
        <v>1.0999999999999999E-2</v>
      </c>
      <c r="EH34" s="23">
        <v>1.1399999999999999</v>
      </c>
      <c r="EI34" s="23">
        <v>4.3099999999999996</v>
      </c>
      <c r="EJ34" s="23">
        <v>2E-3</v>
      </c>
      <c r="EK34" s="23">
        <v>0.01</v>
      </c>
      <c r="EL34" s="23">
        <v>7.0000000000000007E-2</v>
      </c>
      <c r="EM34" s="23">
        <v>1.95</v>
      </c>
      <c r="EN34" s="23">
        <v>1.6</v>
      </c>
      <c r="EO34" s="23">
        <v>0</v>
      </c>
      <c r="EP34" s="23">
        <v>5.64</v>
      </c>
      <c r="EQ34" s="23">
        <v>2.0000000000000002E-5</v>
      </c>
      <c r="ER34" s="23">
        <v>0.36</v>
      </c>
      <c r="ES34" s="23">
        <v>1.87</v>
      </c>
      <c r="ET34" s="23">
        <v>1E-3</v>
      </c>
      <c r="EU34" s="23">
        <v>3</v>
      </c>
      <c r="EV34" s="23">
        <v>2.16</v>
      </c>
      <c r="EW34" s="23">
        <v>3.0000000000000001E-5</v>
      </c>
      <c r="EX34" s="23">
        <v>1.1200000000000001</v>
      </c>
      <c r="EY34" s="23">
        <v>0.02</v>
      </c>
      <c r="EZ34" s="23">
        <v>1.9E-3</v>
      </c>
      <c r="FA34" s="23">
        <v>4.0000000000000003E-5</v>
      </c>
      <c r="FB34" s="23">
        <v>4.8769999999999998</v>
      </c>
      <c r="FC34" s="23">
        <v>6.0000000000000001E-3</v>
      </c>
      <c r="FD34" s="23">
        <v>3.2000000000000001E-2</v>
      </c>
      <c r="FE34" s="23">
        <v>1.389</v>
      </c>
      <c r="FF34" s="23">
        <v>0.374</v>
      </c>
      <c r="FG34" s="23">
        <v>1.9E-2</v>
      </c>
      <c r="FH34" s="23">
        <v>2E-3</v>
      </c>
      <c r="FI34" s="23">
        <v>0.11600000000000001</v>
      </c>
      <c r="FJ34" s="23">
        <v>0</v>
      </c>
      <c r="FK34" s="23">
        <v>8.9999999999999993E-3</v>
      </c>
      <c r="FL34" s="23">
        <v>8.0000000000000002E-3</v>
      </c>
      <c r="FM34" s="23">
        <v>8.0000000000000002E-3</v>
      </c>
      <c r="FN34" s="23">
        <v>3.9611999999999998E-3</v>
      </c>
      <c r="FO34" s="23">
        <v>2.2402400000000003E-2</v>
      </c>
      <c r="FP34" s="23">
        <v>4.071E-3</v>
      </c>
      <c r="FQ34" s="23">
        <v>2.1899754000000002</v>
      </c>
      <c r="FR34" s="23">
        <v>1.6001160000000001</v>
      </c>
      <c r="FS34" s="23">
        <v>3.8959999999999998E-4</v>
      </c>
      <c r="FT34" s="23">
        <v>0.199181</v>
      </c>
      <c r="FU34" s="23">
        <v>7.1699999999999997E-4</v>
      </c>
      <c r="FV34" s="23">
        <v>1.8779308000000001</v>
      </c>
      <c r="FW34" s="23">
        <v>7.0077048</v>
      </c>
      <c r="FX34" s="23">
        <v>4.56576E-2</v>
      </c>
      <c r="FY34" s="23">
        <v>8.3884159999999999E-2</v>
      </c>
      <c r="FZ34" s="23">
        <v>2.0000000000000001E-4</v>
      </c>
      <c r="GA34" s="23">
        <v>1.5662</v>
      </c>
      <c r="GB34" s="23">
        <v>2.9999999999999997E-4</v>
      </c>
      <c r="GC34" s="23"/>
      <c r="GD34" s="23"/>
      <c r="GE34" s="23"/>
      <c r="GF34" s="23"/>
      <c r="GG34" s="23"/>
      <c r="GH34" s="23"/>
      <c r="GI34" s="23"/>
      <c r="GJ34" s="23"/>
      <c r="GK34" s="23"/>
    </row>
    <row r="35" spans="1:193" ht="24" thickBot="1">
      <c r="A35" s="18" t="s">
        <v>127</v>
      </c>
      <c r="B35" s="19">
        <v>0</v>
      </c>
      <c r="C35" s="19">
        <v>0</v>
      </c>
      <c r="D35" s="19">
        <v>0</v>
      </c>
      <c r="E35" s="19">
        <v>0</v>
      </c>
      <c r="F35" s="19">
        <v>0</v>
      </c>
      <c r="G35" s="19">
        <v>0</v>
      </c>
      <c r="H35" s="19">
        <v>0</v>
      </c>
      <c r="I35" s="19">
        <v>0</v>
      </c>
      <c r="J35" s="19">
        <v>0</v>
      </c>
      <c r="K35" s="19">
        <v>0</v>
      </c>
      <c r="L35" s="19">
        <v>0</v>
      </c>
      <c r="M35" s="20">
        <v>0.03</v>
      </c>
      <c r="N35" s="19">
        <v>0</v>
      </c>
      <c r="O35" s="19">
        <v>1.2999999999999999E-2</v>
      </c>
      <c r="P35" s="19">
        <v>0</v>
      </c>
      <c r="Q35" s="19">
        <v>0</v>
      </c>
      <c r="R35" s="19">
        <v>0</v>
      </c>
      <c r="S35" s="19">
        <v>0</v>
      </c>
      <c r="T35" s="19">
        <v>0</v>
      </c>
      <c r="U35" s="19">
        <v>0</v>
      </c>
      <c r="V35" s="19">
        <v>0</v>
      </c>
      <c r="W35" s="19">
        <v>0</v>
      </c>
      <c r="X35" s="19">
        <v>1.3000000000000001E-2</v>
      </c>
      <c r="Y35" s="20">
        <v>0</v>
      </c>
      <c r="Z35" s="19">
        <v>0</v>
      </c>
      <c r="AA35" s="19">
        <v>0</v>
      </c>
      <c r="AB35" s="19">
        <v>0</v>
      </c>
      <c r="AC35" s="19">
        <v>0</v>
      </c>
      <c r="AD35" s="19">
        <v>0</v>
      </c>
      <c r="AE35" s="19">
        <v>0</v>
      </c>
      <c r="AF35" s="19">
        <v>0</v>
      </c>
      <c r="AG35" s="19">
        <v>0</v>
      </c>
      <c r="AH35" s="19">
        <v>0</v>
      </c>
      <c r="AI35" s="19">
        <v>0</v>
      </c>
      <c r="AJ35" s="19">
        <v>0</v>
      </c>
      <c r="AK35" s="20">
        <v>0</v>
      </c>
      <c r="AL35" s="19">
        <v>0</v>
      </c>
      <c r="AM35" s="19">
        <v>0</v>
      </c>
      <c r="AN35" s="19">
        <v>0</v>
      </c>
      <c r="AO35" s="19">
        <v>0</v>
      </c>
      <c r="AP35" s="19">
        <v>0</v>
      </c>
      <c r="AQ35" s="19">
        <v>0</v>
      </c>
      <c r="AR35" s="19">
        <v>0</v>
      </c>
      <c r="AS35" s="19">
        <v>0</v>
      </c>
      <c r="AT35" s="19">
        <v>0</v>
      </c>
      <c r="AU35" s="19">
        <v>0</v>
      </c>
      <c r="AV35" s="19">
        <v>0</v>
      </c>
      <c r="AW35" s="20">
        <v>0</v>
      </c>
      <c r="AX35" s="19">
        <v>0</v>
      </c>
      <c r="AY35" s="19">
        <v>0</v>
      </c>
      <c r="AZ35" s="19">
        <v>0</v>
      </c>
      <c r="BA35" s="19">
        <v>0</v>
      </c>
      <c r="BB35" s="19">
        <v>0</v>
      </c>
      <c r="BC35" s="19">
        <v>0</v>
      </c>
      <c r="BD35" s="19">
        <v>0</v>
      </c>
      <c r="BE35" s="19">
        <v>0</v>
      </c>
      <c r="BF35" s="19">
        <v>0</v>
      </c>
      <c r="BG35" s="19">
        <v>0</v>
      </c>
      <c r="BH35" s="19">
        <v>0</v>
      </c>
      <c r="BI35" s="20">
        <v>0</v>
      </c>
      <c r="BJ35" s="19">
        <v>0</v>
      </c>
      <c r="BK35" s="19">
        <v>0</v>
      </c>
      <c r="BL35" s="19">
        <v>0</v>
      </c>
      <c r="BM35" s="19">
        <v>0</v>
      </c>
      <c r="BN35" s="19">
        <v>0</v>
      </c>
      <c r="BO35" s="19">
        <v>0</v>
      </c>
      <c r="BP35" s="19">
        <v>0</v>
      </c>
      <c r="BQ35" s="19">
        <v>0</v>
      </c>
      <c r="BR35" s="19">
        <v>0</v>
      </c>
      <c r="BS35" s="19">
        <v>0</v>
      </c>
      <c r="BT35" s="19">
        <v>0</v>
      </c>
      <c r="BU35" s="20">
        <v>0</v>
      </c>
      <c r="BV35" s="19">
        <v>0</v>
      </c>
      <c r="BW35" s="19">
        <v>0</v>
      </c>
      <c r="BX35" s="19">
        <v>0</v>
      </c>
      <c r="BY35" s="19">
        <v>0</v>
      </c>
      <c r="BZ35" s="19">
        <v>0</v>
      </c>
      <c r="CA35" s="19">
        <v>0</v>
      </c>
      <c r="CB35" s="19">
        <v>0</v>
      </c>
      <c r="CC35" s="19">
        <v>0</v>
      </c>
      <c r="CD35" s="19">
        <v>0</v>
      </c>
      <c r="CE35" s="19">
        <v>0</v>
      </c>
      <c r="CF35" s="19">
        <v>0</v>
      </c>
      <c r="CG35" s="20">
        <v>0</v>
      </c>
      <c r="CH35" s="19">
        <v>0</v>
      </c>
      <c r="CI35" s="19">
        <v>0</v>
      </c>
      <c r="CJ35" s="19">
        <v>0</v>
      </c>
      <c r="CK35" s="19">
        <v>0</v>
      </c>
      <c r="CL35" s="19">
        <v>0</v>
      </c>
      <c r="CM35" s="19">
        <v>0</v>
      </c>
      <c r="CN35" s="19">
        <v>0</v>
      </c>
      <c r="CO35" s="19">
        <v>0</v>
      </c>
      <c r="CP35" s="19">
        <v>0</v>
      </c>
      <c r="CQ35" s="19">
        <v>0</v>
      </c>
      <c r="CR35" s="19">
        <v>0</v>
      </c>
      <c r="CS35" s="20">
        <v>0</v>
      </c>
      <c r="CT35" s="19"/>
      <c r="CU35" s="19"/>
      <c r="CV35" s="19"/>
      <c r="CW35" s="19"/>
      <c r="CX35" s="19"/>
      <c r="CY35" s="19"/>
      <c r="CZ35" s="19"/>
      <c r="DA35" s="19"/>
      <c r="DB35" s="19"/>
      <c r="DC35" s="19"/>
      <c r="DD35" s="19"/>
      <c r="DE35" s="20"/>
      <c r="DF35" s="19">
        <v>0</v>
      </c>
      <c r="DG35" s="19">
        <v>0</v>
      </c>
      <c r="DH35" s="19">
        <v>0</v>
      </c>
      <c r="DI35" s="19">
        <v>0</v>
      </c>
      <c r="DJ35" s="19">
        <v>0</v>
      </c>
      <c r="DK35" s="19">
        <v>0</v>
      </c>
      <c r="DL35" s="19">
        <v>0</v>
      </c>
      <c r="DM35" s="19">
        <v>0</v>
      </c>
      <c r="DN35" s="19">
        <v>0</v>
      </c>
      <c r="DO35" s="19">
        <v>0</v>
      </c>
      <c r="DP35" s="19">
        <v>0</v>
      </c>
      <c r="DQ35" s="20">
        <v>0</v>
      </c>
      <c r="DR35" s="20">
        <v>0</v>
      </c>
      <c r="DS35" s="20">
        <v>0</v>
      </c>
      <c r="DT35" s="20">
        <v>0</v>
      </c>
      <c r="DU35" s="20">
        <v>0</v>
      </c>
      <c r="DV35" s="20">
        <v>0</v>
      </c>
      <c r="DW35" s="20">
        <v>0</v>
      </c>
      <c r="DX35" s="20">
        <v>0</v>
      </c>
      <c r="DY35" s="20">
        <v>0</v>
      </c>
      <c r="DZ35" s="20">
        <v>0</v>
      </c>
      <c r="EA35" s="20">
        <v>0</v>
      </c>
      <c r="EB35" s="20">
        <v>0</v>
      </c>
      <c r="EC35" s="20">
        <v>0</v>
      </c>
      <c r="ED35" s="20">
        <v>0</v>
      </c>
      <c r="EE35" s="20">
        <v>0</v>
      </c>
      <c r="EF35" s="20">
        <v>0</v>
      </c>
      <c r="EG35" s="20">
        <v>0</v>
      </c>
      <c r="EH35" s="20">
        <v>0</v>
      </c>
      <c r="EI35" s="20">
        <v>0</v>
      </c>
      <c r="EJ35" s="20">
        <v>0</v>
      </c>
      <c r="EK35" s="20">
        <v>0</v>
      </c>
      <c r="EL35" s="20">
        <v>0</v>
      </c>
      <c r="EM35" s="20">
        <v>0</v>
      </c>
      <c r="EN35" s="20">
        <v>0</v>
      </c>
      <c r="EO35" s="20">
        <v>0</v>
      </c>
      <c r="EP35" s="20">
        <v>0</v>
      </c>
      <c r="EQ35" s="20">
        <v>0</v>
      </c>
      <c r="ER35" s="20">
        <v>0</v>
      </c>
      <c r="ES35" s="20">
        <v>0</v>
      </c>
      <c r="ET35" s="20">
        <v>0</v>
      </c>
      <c r="EU35" s="20">
        <v>0</v>
      </c>
      <c r="EV35" s="20">
        <v>0</v>
      </c>
      <c r="EW35" s="20">
        <v>0</v>
      </c>
      <c r="EX35" s="20">
        <v>0</v>
      </c>
      <c r="EY35" s="20">
        <v>0</v>
      </c>
      <c r="EZ35" s="20">
        <v>0</v>
      </c>
      <c r="FA35" s="20">
        <v>0</v>
      </c>
      <c r="FB35" s="20">
        <v>0</v>
      </c>
      <c r="FC35" s="20">
        <v>0</v>
      </c>
      <c r="FD35" s="20">
        <v>0</v>
      </c>
      <c r="FE35" s="20">
        <v>0</v>
      </c>
      <c r="FF35" s="20">
        <v>0</v>
      </c>
      <c r="FG35" s="20">
        <v>0</v>
      </c>
      <c r="FH35" s="20">
        <v>0</v>
      </c>
      <c r="FI35" s="20">
        <v>0</v>
      </c>
      <c r="FJ35" s="20">
        <v>0</v>
      </c>
      <c r="FK35" s="20">
        <v>0</v>
      </c>
      <c r="FL35" s="20">
        <v>0</v>
      </c>
      <c r="FM35" s="20">
        <v>0</v>
      </c>
      <c r="FN35" s="20">
        <v>0</v>
      </c>
      <c r="FO35" s="20">
        <v>0</v>
      </c>
      <c r="FP35" s="20">
        <v>0</v>
      </c>
      <c r="FQ35" s="20">
        <v>0</v>
      </c>
      <c r="FR35" s="20">
        <v>0</v>
      </c>
      <c r="FS35" s="20">
        <v>0</v>
      </c>
      <c r="FT35" s="20">
        <v>0</v>
      </c>
      <c r="FU35" s="20">
        <v>0</v>
      </c>
      <c r="FV35" s="20">
        <v>0</v>
      </c>
      <c r="FW35" s="20">
        <v>0</v>
      </c>
      <c r="FX35" s="20">
        <v>0</v>
      </c>
      <c r="FY35" s="20">
        <v>0</v>
      </c>
      <c r="FZ35" s="20">
        <v>0</v>
      </c>
      <c r="GA35" s="20">
        <v>0</v>
      </c>
      <c r="GB35" s="20">
        <v>0</v>
      </c>
      <c r="GC35" s="20"/>
      <c r="GD35" s="20"/>
      <c r="GE35" s="20"/>
      <c r="GF35" s="20"/>
      <c r="GG35" s="20"/>
      <c r="GH35" s="20"/>
      <c r="GI35" s="20"/>
      <c r="GJ35" s="20"/>
      <c r="GK35" s="20"/>
    </row>
    <row r="36" spans="1:193" ht="24" thickBot="1">
      <c r="A36" s="21" t="s">
        <v>128</v>
      </c>
      <c r="B36" s="22">
        <v>0</v>
      </c>
      <c r="C36" s="22">
        <v>0</v>
      </c>
      <c r="D36" s="22">
        <v>0</v>
      </c>
      <c r="E36" s="22">
        <v>0</v>
      </c>
      <c r="F36" s="22">
        <v>2.9386950000000002E-2</v>
      </c>
      <c r="G36" s="22">
        <v>0</v>
      </c>
      <c r="H36" s="22">
        <v>0</v>
      </c>
      <c r="I36" s="22">
        <v>0</v>
      </c>
      <c r="J36" s="22">
        <v>0</v>
      </c>
      <c r="K36" s="22">
        <v>0</v>
      </c>
      <c r="L36" s="22">
        <v>0</v>
      </c>
      <c r="M36" s="23">
        <v>0.01</v>
      </c>
      <c r="N36" s="22">
        <v>0</v>
      </c>
      <c r="O36" s="22">
        <v>0</v>
      </c>
      <c r="P36" s="22">
        <v>0</v>
      </c>
      <c r="Q36" s="22">
        <v>0</v>
      </c>
      <c r="R36" s="22">
        <v>1.738</v>
      </c>
      <c r="S36" s="22">
        <v>0</v>
      </c>
      <c r="T36" s="22">
        <v>0</v>
      </c>
      <c r="U36" s="22">
        <v>0</v>
      </c>
      <c r="V36" s="22">
        <v>0</v>
      </c>
      <c r="W36" s="22">
        <v>5.8200000000000005E-4</v>
      </c>
      <c r="X36" s="22">
        <v>0.59099999999999997</v>
      </c>
      <c r="Y36" s="23">
        <v>0</v>
      </c>
      <c r="Z36" s="22">
        <v>0</v>
      </c>
      <c r="AA36" s="22">
        <v>0</v>
      </c>
      <c r="AB36" s="22">
        <v>0</v>
      </c>
      <c r="AC36" s="22">
        <v>0</v>
      </c>
      <c r="AD36" s="22">
        <v>0</v>
      </c>
      <c r="AE36" s="22">
        <v>0</v>
      </c>
      <c r="AF36" s="22">
        <v>0</v>
      </c>
      <c r="AG36" s="22">
        <v>0</v>
      </c>
      <c r="AH36" s="22">
        <v>0</v>
      </c>
      <c r="AI36" s="22">
        <v>0</v>
      </c>
      <c r="AJ36" s="22">
        <v>0</v>
      </c>
      <c r="AK36" s="23">
        <v>0</v>
      </c>
      <c r="AL36" s="22">
        <v>0</v>
      </c>
      <c r="AM36" s="22">
        <v>0</v>
      </c>
      <c r="AN36" s="22">
        <v>0</v>
      </c>
      <c r="AO36" s="22">
        <v>0</v>
      </c>
      <c r="AP36" s="22">
        <v>0</v>
      </c>
      <c r="AQ36" s="22">
        <v>0</v>
      </c>
      <c r="AR36" s="22">
        <v>0</v>
      </c>
      <c r="AS36" s="22">
        <v>0</v>
      </c>
      <c r="AT36" s="22">
        <v>0</v>
      </c>
      <c r="AU36" s="22">
        <v>0</v>
      </c>
      <c r="AV36" s="22">
        <v>0</v>
      </c>
      <c r="AW36" s="23">
        <v>0</v>
      </c>
      <c r="AX36" s="22">
        <v>0</v>
      </c>
      <c r="AY36" s="22">
        <v>0</v>
      </c>
      <c r="AZ36" s="22">
        <v>0</v>
      </c>
      <c r="BA36" s="22">
        <v>0</v>
      </c>
      <c r="BB36" s="22">
        <v>0</v>
      </c>
      <c r="BC36" s="22">
        <v>0</v>
      </c>
      <c r="BD36" s="22">
        <v>0</v>
      </c>
      <c r="BE36" s="22">
        <v>0</v>
      </c>
      <c r="BF36" s="22">
        <v>0</v>
      </c>
      <c r="BG36" s="22">
        <v>0</v>
      </c>
      <c r="BH36" s="22">
        <v>0</v>
      </c>
      <c r="BI36" s="23">
        <v>0</v>
      </c>
      <c r="BJ36" s="22">
        <v>0</v>
      </c>
      <c r="BK36" s="22">
        <v>0</v>
      </c>
      <c r="BL36" s="22">
        <v>0</v>
      </c>
      <c r="BM36" s="22">
        <v>0</v>
      </c>
      <c r="BN36" s="22">
        <v>0.19</v>
      </c>
      <c r="BO36" s="22">
        <v>0</v>
      </c>
      <c r="BP36" s="22">
        <v>0</v>
      </c>
      <c r="BQ36" s="22">
        <v>0</v>
      </c>
      <c r="BR36" s="22">
        <v>0</v>
      </c>
      <c r="BS36" s="22">
        <v>0</v>
      </c>
      <c r="BT36" s="22">
        <v>0</v>
      </c>
      <c r="BU36" s="23">
        <v>0</v>
      </c>
      <c r="BV36" s="22">
        <v>0</v>
      </c>
      <c r="BW36" s="22">
        <v>0</v>
      </c>
      <c r="BX36" s="22">
        <v>0</v>
      </c>
      <c r="BY36" s="22">
        <v>0</v>
      </c>
      <c r="BZ36" s="22">
        <v>0</v>
      </c>
      <c r="CA36" s="22">
        <v>0</v>
      </c>
      <c r="CB36" s="22">
        <v>0</v>
      </c>
      <c r="CC36" s="22">
        <v>0</v>
      </c>
      <c r="CD36" s="22">
        <v>0</v>
      </c>
      <c r="CE36" s="22">
        <v>0</v>
      </c>
      <c r="CF36" s="22">
        <v>0</v>
      </c>
      <c r="CG36" s="23">
        <v>0</v>
      </c>
      <c r="CH36" s="22">
        <v>0</v>
      </c>
      <c r="CI36" s="23">
        <v>0</v>
      </c>
      <c r="CJ36" s="22">
        <v>0</v>
      </c>
      <c r="CK36" s="23">
        <v>0</v>
      </c>
      <c r="CL36" s="22">
        <v>0.09</v>
      </c>
      <c r="CM36" s="22">
        <v>0.01</v>
      </c>
      <c r="CN36" s="22">
        <v>0.09</v>
      </c>
      <c r="CO36" s="22">
        <v>1.8599999999999999</v>
      </c>
      <c r="CP36" s="22">
        <v>0</v>
      </c>
      <c r="CQ36" s="22">
        <v>0</v>
      </c>
      <c r="CR36" s="22">
        <v>0</v>
      </c>
      <c r="CS36" s="23">
        <v>0</v>
      </c>
      <c r="CT36" s="22"/>
      <c r="CU36" s="23"/>
      <c r="CV36" s="22"/>
      <c r="CW36" s="23"/>
      <c r="CX36" s="22"/>
      <c r="CY36" s="22"/>
      <c r="CZ36" s="22"/>
      <c r="DA36" s="22"/>
      <c r="DB36" s="22"/>
      <c r="DC36" s="22"/>
      <c r="DD36" s="22"/>
      <c r="DE36" s="23"/>
      <c r="DF36" s="22">
        <v>0</v>
      </c>
      <c r="DG36" s="23">
        <v>0</v>
      </c>
      <c r="DH36" s="22">
        <v>0</v>
      </c>
      <c r="DI36" s="23">
        <v>0</v>
      </c>
      <c r="DJ36" s="22">
        <v>0</v>
      </c>
      <c r="DK36" s="22">
        <v>0</v>
      </c>
      <c r="DL36" s="22">
        <v>0</v>
      </c>
      <c r="DM36" s="22">
        <v>0</v>
      </c>
      <c r="DN36" s="22">
        <v>0</v>
      </c>
      <c r="DO36" s="22">
        <v>0</v>
      </c>
      <c r="DP36" s="22">
        <v>0</v>
      </c>
      <c r="DQ36" s="23">
        <v>0</v>
      </c>
      <c r="DR36" s="23">
        <v>0</v>
      </c>
      <c r="DS36" s="23">
        <v>0</v>
      </c>
      <c r="DT36" s="23">
        <v>0</v>
      </c>
      <c r="DU36" s="23">
        <v>0</v>
      </c>
      <c r="DV36" s="23">
        <v>0</v>
      </c>
      <c r="DW36" s="23">
        <v>0</v>
      </c>
      <c r="DX36" s="23">
        <v>0</v>
      </c>
      <c r="DY36" s="23">
        <v>0</v>
      </c>
      <c r="DZ36" s="23">
        <v>0</v>
      </c>
      <c r="EA36" s="23">
        <v>0</v>
      </c>
      <c r="EB36" s="23">
        <v>0</v>
      </c>
      <c r="EC36" s="23">
        <v>0</v>
      </c>
      <c r="ED36" s="23">
        <v>0</v>
      </c>
      <c r="EE36" s="23">
        <v>0</v>
      </c>
      <c r="EF36" s="23">
        <v>0</v>
      </c>
      <c r="EG36" s="23">
        <v>0</v>
      </c>
      <c r="EH36" s="23">
        <v>0</v>
      </c>
      <c r="EI36" s="23">
        <v>0</v>
      </c>
      <c r="EJ36" s="23">
        <v>0</v>
      </c>
      <c r="EK36" s="23">
        <v>0</v>
      </c>
      <c r="EL36" s="23">
        <v>0</v>
      </c>
      <c r="EM36" s="23">
        <v>0</v>
      </c>
      <c r="EN36" s="23">
        <v>0</v>
      </c>
      <c r="EO36" s="23">
        <v>0</v>
      </c>
      <c r="EP36" s="23">
        <v>0</v>
      </c>
      <c r="EQ36" s="23">
        <v>0</v>
      </c>
      <c r="ER36" s="23">
        <v>0</v>
      </c>
      <c r="ES36" s="23">
        <v>1.5E-3</v>
      </c>
      <c r="ET36" s="23">
        <v>0</v>
      </c>
      <c r="EU36" s="23">
        <v>0</v>
      </c>
      <c r="EV36" s="23">
        <v>0</v>
      </c>
      <c r="EW36" s="23">
        <v>0</v>
      </c>
      <c r="EX36" s="23">
        <v>0</v>
      </c>
      <c r="EY36" s="23">
        <v>0</v>
      </c>
      <c r="EZ36" s="23">
        <v>0</v>
      </c>
      <c r="FA36" s="23">
        <v>0</v>
      </c>
      <c r="FB36" s="23">
        <v>0.65</v>
      </c>
      <c r="FC36" s="23">
        <v>0</v>
      </c>
      <c r="FD36" s="23">
        <v>0</v>
      </c>
      <c r="FE36" s="23">
        <v>0</v>
      </c>
      <c r="FF36" s="23">
        <v>0</v>
      </c>
      <c r="FG36" s="23">
        <v>0</v>
      </c>
      <c r="FH36" s="23">
        <v>0</v>
      </c>
      <c r="FI36" s="23">
        <v>0</v>
      </c>
      <c r="FJ36" s="23">
        <v>0</v>
      </c>
      <c r="FK36" s="23">
        <v>0</v>
      </c>
      <c r="FL36" s="23">
        <v>0</v>
      </c>
      <c r="FM36" s="23">
        <v>0</v>
      </c>
      <c r="FN36" s="23">
        <v>0</v>
      </c>
      <c r="FO36" s="23">
        <v>0</v>
      </c>
      <c r="FP36" s="23">
        <v>0</v>
      </c>
      <c r="FQ36" s="23">
        <v>0</v>
      </c>
      <c r="FR36" s="23">
        <v>0</v>
      </c>
      <c r="FS36" s="23">
        <v>0</v>
      </c>
      <c r="FT36" s="23">
        <v>0</v>
      </c>
      <c r="FU36" s="23">
        <v>0</v>
      </c>
      <c r="FV36" s="23">
        <v>0</v>
      </c>
      <c r="FW36" s="23">
        <v>0</v>
      </c>
      <c r="FX36" s="23">
        <v>0</v>
      </c>
      <c r="FY36" s="23">
        <v>0</v>
      </c>
      <c r="FZ36" s="23">
        <v>0</v>
      </c>
      <c r="GA36" s="23">
        <v>0</v>
      </c>
      <c r="GB36" s="23">
        <v>0</v>
      </c>
      <c r="GC36" s="23"/>
      <c r="GD36" s="23"/>
      <c r="GE36" s="23"/>
      <c r="GF36" s="23"/>
      <c r="GG36" s="23"/>
      <c r="GH36" s="23"/>
      <c r="GI36" s="23"/>
      <c r="GJ36" s="23"/>
      <c r="GK36" s="23"/>
    </row>
    <row r="37" spans="1:193" ht="24" thickBot="1">
      <c r="A37" s="18" t="s">
        <v>129</v>
      </c>
      <c r="B37" s="19">
        <v>8.3060000000000009</v>
      </c>
      <c r="C37" s="19">
        <v>8.8559999999999999</v>
      </c>
      <c r="D37" s="19">
        <v>8.8149999999999995</v>
      </c>
      <c r="E37" s="19">
        <v>10.505165999999999</v>
      </c>
      <c r="F37" s="19">
        <v>9.3491671500000049</v>
      </c>
      <c r="G37" s="19">
        <v>10.086</v>
      </c>
      <c r="H37" s="19">
        <v>12.496948400000008</v>
      </c>
      <c r="I37" s="19">
        <v>9.6359999999999992</v>
      </c>
      <c r="J37" s="19">
        <v>8.6590000000000007</v>
      </c>
      <c r="K37" s="19">
        <v>8.5389999999999997</v>
      </c>
      <c r="L37" s="19">
        <v>8.5060000000000002</v>
      </c>
      <c r="M37" s="20">
        <v>8.8000000000000007</v>
      </c>
      <c r="N37" s="19">
        <v>9.3579999999999988</v>
      </c>
      <c r="O37" s="19">
        <v>8.5115999999999996</v>
      </c>
      <c r="P37" s="19">
        <v>8.1929999999999996</v>
      </c>
      <c r="Q37" s="19">
        <v>9.479000000000001</v>
      </c>
      <c r="R37" s="19">
        <v>9.4009999999999998</v>
      </c>
      <c r="S37" s="19">
        <v>8.9109999999999996</v>
      </c>
      <c r="T37" s="19">
        <v>8.9260000000000002</v>
      </c>
      <c r="U37" s="19">
        <v>8.5370000000000008</v>
      </c>
      <c r="V37" s="19">
        <v>8.484</v>
      </c>
      <c r="W37" s="19">
        <v>7.9980000000000002</v>
      </c>
      <c r="X37" s="19">
        <v>8.2240000000000002</v>
      </c>
      <c r="Y37" s="20">
        <v>7.8929999999999998</v>
      </c>
      <c r="Z37" s="19">
        <v>8.24479629</v>
      </c>
      <c r="AA37" s="19">
        <v>9.2431243500000004</v>
      </c>
      <c r="AB37" s="19">
        <v>9.68806616</v>
      </c>
      <c r="AC37" s="19">
        <v>10.8542992</v>
      </c>
      <c r="AD37" s="19">
        <v>9.663232970000001</v>
      </c>
      <c r="AE37" s="19">
        <v>8.9308106300000016</v>
      </c>
      <c r="AF37" s="19">
        <v>8.9475978600000001</v>
      </c>
      <c r="AG37" s="19">
        <v>8.663869029999999</v>
      </c>
      <c r="AH37" s="19">
        <v>8.4792649700000009</v>
      </c>
      <c r="AI37" s="19">
        <v>7.9894129200000004</v>
      </c>
      <c r="AJ37" s="19">
        <v>7.7714292599999997</v>
      </c>
      <c r="AK37" s="20">
        <v>8.5898899600000007</v>
      </c>
      <c r="AL37" s="19">
        <v>8.347999999999999</v>
      </c>
      <c r="AM37" s="19">
        <v>10.205</v>
      </c>
      <c r="AN37" s="19">
        <v>9.8140000000000001</v>
      </c>
      <c r="AO37" s="19">
        <v>10.76</v>
      </c>
      <c r="AP37" s="19">
        <v>9.2530000000000001</v>
      </c>
      <c r="AQ37" s="19">
        <v>7.88</v>
      </c>
      <c r="AR37" s="19">
        <v>8.75</v>
      </c>
      <c r="AS37" s="19">
        <v>8.7799999999999994</v>
      </c>
      <c r="AT37" s="19">
        <v>7.0600000000000005</v>
      </c>
      <c r="AU37" s="19">
        <v>7.43</v>
      </c>
      <c r="AV37" s="19">
        <v>8.7799999999999994</v>
      </c>
      <c r="AW37" s="20">
        <v>9.65</v>
      </c>
      <c r="AX37" s="19">
        <v>9.34</v>
      </c>
      <c r="AY37" s="19">
        <v>10.47</v>
      </c>
      <c r="AZ37" s="19">
        <v>11.24</v>
      </c>
      <c r="BA37" s="19">
        <v>13.06</v>
      </c>
      <c r="BB37" s="19">
        <v>12.96</v>
      </c>
      <c r="BC37" s="19">
        <v>10.58</v>
      </c>
      <c r="BD37" s="19">
        <v>10.700000000000001</v>
      </c>
      <c r="BE37" s="19">
        <v>10.84</v>
      </c>
      <c r="BF37" s="19">
        <v>9.56</v>
      </c>
      <c r="BG37" s="19">
        <v>8.9499999999999993</v>
      </c>
      <c r="BH37" s="19">
        <v>8.93</v>
      </c>
      <c r="BI37" s="20">
        <v>8.44</v>
      </c>
      <c r="BJ37" s="19">
        <v>8.3000000000000007</v>
      </c>
      <c r="BK37" s="19">
        <v>9.24</v>
      </c>
      <c r="BL37" s="19">
        <v>9.83</v>
      </c>
      <c r="BM37" s="19">
        <v>10.6</v>
      </c>
      <c r="BN37" s="19">
        <v>11.12</v>
      </c>
      <c r="BO37" s="19">
        <v>10.41</v>
      </c>
      <c r="BP37" s="19">
        <v>11.05</v>
      </c>
      <c r="BQ37" s="19">
        <v>10.19</v>
      </c>
      <c r="BR37" s="19">
        <v>9.89</v>
      </c>
      <c r="BS37" s="19">
        <v>9.18</v>
      </c>
      <c r="BT37" s="19">
        <v>9.52</v>
      </c>
      <c r="BU37" s="20">
        <v>9.14</v>
      </c>
      <c r="BV37" s="19">
        <v>8.7899999999999991</v>
      </c>
      <c r="BW37" s="19">
        <v>7.85</v>
      </c>
      <c r="BX37" s="19">
        <v>10.199999999999999</v>
      </c>
      <c r="BY37" s="19">
        <v>11.48</v>
      </c>
      <c r="BZ37" s="19">
        <v>11.32</v>
      </c>
      <c r="CA37" s="19">
        <v>10.5</v>
      </c>
      <c r="CB37" s="19">
        <v>13.35</v>
      </c>
      <c r="CC37" s="19">
        <v>13.37</v>
      </c>
      <c r="CD37" s="19">
        <v>13.85</v>
      </c>
      <c r="CE37" s="19">
        <v>12.15</v>
      </c>
      <c r="CF37" s="19">
        <v>11.93</v>
      </c>
      <c r="CG37" s="20">
        <v>22.88</v>
      </c>
      <c r="CH37" s="19">
        <v>11.68</v>
      </c>
      <c r="CI37" s="19">
        <v>9.9600000000000009</v>
      </c>
      <c r="CJ37" s="19">
        <v>12.36</v>
      </c>
      <c r="CK37" s="19">
        <v>14.82</v>
      </c>
      <c r="CL37" s="19">
        <v>14.38</v>
      </c>
      <c r="CM37" s="19">
        <v>13.27</v>
      </c>
      <c r="CN37" s="19">
        <v>14.810000000000002</v>
      </c>
      <c r="CO37" s="19">
        <v>15.51</v>
      </c>
      <c r="CP37" s="19">
        <v>17.600000000000001</v>
      </c>
      <c r="CQ37" s="19">
        <v>15.61</v>
      </c>
      <c r="CR37" s="19">
        <v>16.02</v>
      </c>
      <c r="CS37" s="20">
        <v>16.850000000000001</v>
      </c>
      <c r="CT37" s="19">
        <v>16.406104759999998</v>
      </c>
      <c r="CU37" s="19">
        <v>16.712749280000001</v>
      </c>
      <c r="CV37" s="19">
        <v>17.92915236</v>
      </c>
      <c r="CW37" s="19">
        <v>20.904919629999998</v>
      </c>
      <c r="CX37" s="19">
        <v>22.455153769999999</v>
      </c>
      <c r="CY37" s="19">
        <v>21.55660701</v>
      </c>
      <c r="CZ37" s="19">
        <v>19.428657730000001</v>
      </c>
      <c r="DA37" s="19">
        <v>21.140762289999998</v>
      </c>
      <c r="DB37" s="19">
        <v>23.511221510000002</v>
      </c>
      <c r="DC37" s="19">
        <v>20.651869550000001</v>
      </c>
      <c r="DD37" s="19">
        <v>20.286923680000001</v>
      </c>
      <c r="DE37" s="20">
        <v>19.010158620000002</v>
      </c>
      <c r="DF37" s="19">
        <v>19.53</v>
      </c>
      <c r="DG37" s="19">
        <v>19.319999999999997</v>
      </c>
      <c r="DH37" s="19">
        <v>19.89</v>
      </c>
      <c r="DI37" s="19">
        <v>27.44</v>
      </c>
      <c r="DJ37" s="19">
        <v>24.54</v>
      </c>
      <c r="DK37" s="19">
        <v>18.843</v>
      </c>
      <c r="DL37" s="19">
        <v>2.2269999999999999</v>
      </c>
      <c r="DM37" s="19">
        <v>0.63</v>
      </c>
      <c r="DN37" s="19">
        <v>0.74</v>
      </c>
      <c r="DO37" s="19">
        <v>2.33</v>
      </c>
      <c r="DP37" s="19">
        <v>3.79</v>
      </c>
      <c r="DQ37" s="20">
        <v>4.71</v>
      </c>
      <c r="DR37" s="20">
        <v>4.37</v>
      </c>
      <c r="DS37" s="20">
        <v>10.23</v>
      </c>
      <c r="DT37" s="20">
        <v>8.48</v>
      </c>
      <c r="DU37" s="20">
        <v>10.66</v>
      </c>
      <c r="DV37" s="20">
        <v>2.25</v>
      </c>
      <c r="DW37" s="20">
        <v>4.09</v>
      </c>
      <c r="DX37" s="20">
        <v>9.17</v>
      </c>
      <c r="DY37" s="20">
        <v>1.31</v>
      </c>
      <c r="DZ37" s="20">
        <v>0.2</v>
      </c>
      <c r="EA37" s="20">
        <v>0.63</v>
      </c>
      <c r="EB37" s="20">
        <v>0.05</v>
      </c>
      <c r="EC37" s="20">
        <v>0.04</v>
      </c>
      <c r="ED37" s="20">
        <v>7.0000000000000007E-2</v>
      </c>
      <c r="EE37" s="20">
        <v>0.42</v>
      </c>
      <c r="EF37" s="20">
        <v>0.41</v>
      </c>
      <c r="EG37" s="20">
        <v>1.27</v>
      </c>
      <c r="EH37" s="20">
        <v>0.79</v>
      </c>
      <c r="EI37" s="20">
        <v>1.1100000000000001</v>
      </c>
      <c r="EJ37" s="20">
        <v>1.6</v>
      </c>
      <c r="EK37" s="20">
        <v>2.1800000000000002</v>
      </c>
      <c r="EL37" s="20">
        <v>4.5199999999999996</v>
      </c>
      <c r="EM37" s="20">
        <v>5.74</v>
      </c>
      <c r="EN37" s="20">
        <v>8.42</v>
      </c>
      <c r="EO37" s="20">
        <v>8.6</v>
      </c>
      <c r="EP37" s="20">
        <v>8.91</v>
      </c>
      <c r="EQ37" s="20">
        <v>9.7200000000000006</v>
      </c>
      <c r="ER37" s="20">
        <v>10.4</v>
      </c>
      <c r="ES37" s="20">
        <v>15.11</v>
      </c>
      <c r="ET37" s="20">
        <v>11.42</v>
      </c>
      <c r="EU37" s="20">
        <v>11.75</v>
      </c>
      <c r="EV37" s="20">
        <v>11.82</v>
      </c>
      <c r="EW37" s="20">
        <v>12.79</v>
      </c>
      <c r="EX37" s="20">
        <v>11.42</v>
      </c>
      <c r="EY37" s="20">
        <v>11.43</v>
      </c>
      <c r="EZ37" s="20">
        <v>11.99</v>
      </c>
      <c r="FA37" s="20">
        <v>12.02</v>
      </c>
      <c r="FB37" s="20">
        <v>12.35</v>
      </c>
      <c r="FC37" s="20">
        <v>12.97</v>
      </c>
      <c r="FD37" s="20">
        <v>14.15</v>
      </c>
      <c r="FE37" s="20">
        <v>17.95</v>
      </c>
      <c r="FF37" s="20">
        <v>17.66</v>
      </c>
      <c r="FG37" s="20">
        <v>18.38</v>
      </c>
      <c r="FH37" s="20">
        <v>10.81</v>
      </c>
      <c r="FI37" s="20">
        <v>14.9</v>
      </c>
      <c r="FJ37" s="20">
        <v>16.510000000000002</v>
      </c>
      <c r="FK37" s="20">
        <v>14.16</v>
      </c>
      <c r="FL37" s="20">
        <v>15.63</v>
      </c>
      <c r="FM37" s="20">
        <v>16.68</v>
      </c>
      <c r="FN37" s="20">
        <v>15.543048379999998</v>
      </c>
      <c r="FO37" s="20">
        <v>16.353576629999996</v>
      </c>
      <c r="FP37" s="20">
        <v>17.907176549999996</v>
      </c>
      <c r="FQ37" s="20">
        <v>19.880294930000002</v>
      </c>
      <c r="FR37" s="20">
        <v>18.367566460000003</v>
      </c>
      <c r="FS37" s="20">
        <v>17.315450390000002</v>
      </c>
      <c r="FT37" s="20">
        <v>17.78852264</v>
      </c>
      <c r="FU37" s="20">
        <v>21.009323199999983</v>
      </c>
      <c r="FV37" s="20">
        <v>18.699318199999993</v>
      </c>
      <c r="FW37" s="20">
        <v>18.234420849999996</v>
      </c>
      <c r="FX37" s="20">
        <v>18.627319680000006</v>
      </c>
      <c r="FY37" s="20">
        <v>19.819362059999996</v>
      </c>
      <c r="FZ37" s="20">
        <v>18.91</v>
      </c>
      <c r="GA37" s="20">
        <v>19.18</v>
      </c>
      <c r="GB37" s="20">
        <v>20.58</v>
      </c>
      <c r="GC37" s="20"/>
      <c r="GD37" s="20"/>
      <c r="GE37" s="20"/>
      <c r="GF37" s="20"/>
      <c r="GG37" s="20"/>
      <c r="GH37" s="20"/>
      <c r="GI37" s="20"/>
      <c r="GJ37" s="20"/>
      <c r="GK37" s="20"/>
    </row>
    <row r="38" spans="1:193" ht="24" thickBot="1">
      <c r="A38" s="21" t="s">
        <v>130</v>
      </c>
      <c r="B38" s="22">
        <v>11.061</v>
      </c>
      <c r="C38" s="22">
        <v>11.375999999999999</v>
      </c>
      <c r="D38" s="22">
        <v>11.707000000000001</v>
      </c>
      <c r="E38" s="22">
        <v>11.942713999999999</v>
      </c>
      <c r="F38" s="22">
        <v>12.276594200000009</v>
      </c>
      <c r="G38" s="22">
        <v>11.943</v>
      </c>
      <c r="H38" s="22">
        <v>12.4166565</v>
      </c>
      <c r="I38" s="22">
        <v>11.754</v>
      </c>
      <c r="J38" s="22">
        <v>12.109</v>
      </c>
      <c r="K38" s="22">
        <v>12.08</v>
      </c>
      <c r="L38" s="22">
        <v>11.992000000000001</v>
      </c>
      <c r="M38" s="23">
        <v>12.07</v>
      </c>
      <c r="N38" s="22">
        <v>12.266</v>
      </c>
      <c r="O38" s="22">
        <v>11.025</v>
      </c>
      <c r="P38" s="22">
        <v>11.294</v>
      </c>
      <c r="Q38" s="22">
        <v>11.769</v>
      </c>
      <c r="R38" s="22">
        <v>12.222</v>
      </c>
      <c r="S38" s="22">
        <v>11.999000000000001</v>
      </c>
      <c r="T38" s="22">
        <v>12.128</v>
      </c>
      <c r="U38" s="22">
        <v>11.116</v>
      </c>
      <c r="V38" s="22">
        <v>11.552</v>
      </c>
      <c r="W38" s="22">
        <v>11.566000000000001</v>
      </c>
      <c r="X38" s="22">
        <v>11.711</v>
      </c>
      <c r="Y38" s="23">
        <v>11.584</v>
      </c>
      <c r="Z38" s="22">
        <v>11.620557010000001</v>
      </c>
      <c r="AA38" s="22">
        <v>11.84850456</v>
      </c>
      <c r="AB38" s="22">
        <v>11.910722760000001</v>
      </c>
      <c r="AC38" s="22">
        <v>12.015352740000001</v>
      </c>
      <c r="AD38" s="22">
        <v>12.274820199999999</v>
      </c>
      <c r="AE38" s="22">
        <v>11.969343650000001</v>
      </c>
      <c r="AF38" s="22">
        <v>12.22188985</v>
      </c>
      <c r="AG38" s="22">
        <v>11.532648630000001</v>
      </c>
      <c r="AH38" s="22">
        <v>11.843685130000001</v>
      </c>
      <c r="AI38" s="22">
        <v>11.825270810000001</v>
      </c>
      <c r="AJ38" s="22">
        <v>11.771900859999999</v>
      </c>
      <c r="AK38" s="23">
        <v>11.834662590000001</v>
      </c>
      <c r="AL38" s="22">
        <v>11.541</v>
      </c>
      <c r="AM38" s="22">
        <v>11.683999999999999</v>
      </c>
      <c r="AN38" s="22">
        <v>11.809000000000001</v>
      </c>
      <c r="AO38" s="22">
        <v>11.78</v>
      </c>
      <c r="AP38" s="22">
        <v>11.495999999999999</v>
      </c>
      <c r="AQ38" s="22">
        <v>10.58</v>
      </c>
      <c r="AR38" s="22">
        <v>11.01</v>
      </c>
      <c r="AS38" s="22">
        <v>10.61</v>
      </c>
      <c r="AT38" s="22">
        <v>10.36</v>
      </c>
      <c r="AU38" s="22">
        <v>11.31</v>
      </c>
      <c r="AV38" s="22">
        <v>11.74</v>
      </c>
      <c r="AW38" s="23">
        <v>11.96</v>
      </c>
      <c r="AX38" s="22">
        <v>11.52</v>
      </c>
      <c r="AY38" s="22">
        <v>11.69</v>
      </c>
      <c r="AZ38" s="22">
        <v>11.879999999999999</v>
      </c>
      <c r="BA38" s="22">
        <v>12.03</v>
      </c>
      <c r="BB38" s="22">
        <v>12.34</v>
      </c>
      <c r="BC38" s="22">
        <v>11.28</v>
      </c>
      <c r="BD38" s="22">
        <v>11.5</v>
      </c>
      <c r="BE38" s="22">
        <v>11.12</v>
      </c>
      <c r="BF38" s="22">
        <v>11.57</v>
      </c>
      <c r="BG38" s="22">
        <v>11.56</v>
      </c>
      <c r="BH38" s="22">
        <v>12.06</v>
      </c>
      <c r="BI38" s="23">
        <v>11.33</v>
      </c>
      <c r="BJ38" s="22">
        <v>11.59</v>
      </c>
      <c r="BK38" s="22">
        <v>11</v>
      </c>
      <c r="BL38" s="22">
        <v>11.44</v>
      </c>
      <c r="BM38" s="22">
        <v>11.66</v>
      </c>
      <c r="BN38" s="22">
        <v>11.51</v>
      </c>
      <c r="BO38" s="22">
        <v>10.74</v>
      </c>
      <c r="BP38" s="22">
        <v>11.43</v>
      </c>
      <c r="BQ38" s="22">
        <v>10.78</v>
      </c>
      <c r="BR38" s="22">
        <v>11.21</v>
      </c>
      <c r="BS38" s="22">
        <v>10.43</v>
      </c>
      <c r="BT38" s="22">
        <v>10.67</v>
      </c>
      <c r="BU38" s="23">
        <v>10.87</v>
      </c>
      <c r="BV38" s="22">
        <v>10.53</v>
      </c>
      <c r="BW38" s="22">
        <v>9.6</v>
      </c>
      <c r="BX38" s="22">
        <v>10.220000000000001</v>
      </c>
      <c r="BY38" s="22">
        <v>10.28</v>
      </c>
      <c r="BZ38" s="22">
        <v>10.36</v>
      </c>
      <c r="CA38" s="22">
        <v>10.27</v>
      </c>
      <c r="CB38" s="22">
        <v>10.85</v>
      </c>
      <c r="CC38" s="22">
        <v>10.02</v>
      </c>
      <c r="CD38" s="22">
        <v>10.55</v>
      </c>
      <c r="CE38" s="22">
        <v>10.92</v>
      </c>
      <c r="CF38" s="22">
        <v>11.25</v>
      </c>
      <c r="CG38" s="23">
        <v>12.48</v>
      </c>
      <c r="CH38" s="22">
        <v>10.35</v>
      </c>
      <c r="CI38" s="23">
        <v>10.09</v>
      </c>
      <c r="CJ38" s="22">
        <v>10.49</v>
      </c>
      <c r="CK38" s="23">
        <v>10.579999999999998</v>
      </c>
      <c r="CL38" s="22">
        <v>9.86</v>
      </c>
      <c r="CM38" s="22">
        <v>8.74</v>
      </c>
      <c r="CN38" s="22">
        <v>9.0700000000000074</v>
      </c>
      <c r="CO38" s="22">
        <v>8.4499999999999993</v>
      </c>
      <c r="CP38" s="22">
        <v>8.56</v>
      </c>
      <c r="CQ38" s="22">
        <v>9.2100000000000009</v>
      </c>
      <c r="CR38" s="22">
        <v>8.81</v>
      </c>
      <c r="CS38" s="23">
        <v>8.98</v>
      </c>
      <c r="CT38" s="22">
        <v>8.755173619999999</v>
      </c>
      <c r="CU38" s="23">
        <v>8.6100630700000007</v>
      </c>
      <c r="CV38" s="22">
        <v>8.8790121600000003</v>
      </c>
      <c r="CW38" s="23">
        <v>9.2867500299999985</v>
      </c>
      <c r="CX38" s="22">
        <v>8.6508487799999987</v>
      </c>
      <c r="CY38" s="22">
        <v>8.5979094099999998</v>
      </c>
      <c r="CZ38" s="22">
        <v>8.7805675000000001</v>
      </c>
      <c r="DA38" s="22">
        <v>8.5263070399999989</v>
      </c>
      <c r="DB38" s="22">
        <v>8.5229410699999999</v>
      </c>
      <c r="DC38" s="22">
        <v>8.1235279499999997</v>
      </c>
      <c r="DD38" s="22">
        <v>8.0407460300000011</v>
      </c>
      <c r="DE38" s="23">
        <v>8.4152589899999999</v>
      </c>
      <c r="DF38" s="22">
        <v>8.25</v>
      </c>
      <c r="DG38" s="23">
        <v>8.26</v>
      </c>
      <c r="DH38" s="22">
        <v>8.49</v>
      </c>
      <c r="DI38" s="23">
        <v>8.3000000000000007</v>
      </c>
      <c r="DJ38" s="22">
        <v>8.42</v>
      </c>
      <c r="DK38" s="22">
        <v>6.8540000000000001</v>
      </c>
      <c r="DL38" s="22">
        <v>1.0660000000000001</v>
      </c>
      <c r="DM38" s="22">
        <v>0.26</v>
      </c>
      <c r="DN38" s="22">
        <v>0.32</v>
      </c>
      <c r="DO38" s="22">
        <v>1.23</v>
      </c>
      <c r="DP38" s="22">
        <v>2.33</v>
      </c>
      <c r="DQ38" s="23">
        <v>2.39</v>
      </c>
      <c r="DR38" s="23">
        <v>2.35</v>
      </c>
      <c r="DS38" s="23">
        <v>4.05</v>
      </c>
      <c r="DT38" s="23">
        <v>4.12</v>
      </c>
      <c r="DU38" s="23">
        <v>3.18</v>
      </c>
      <c r="DV38" s="23">
        <v>0.21</v>
      </c>
      <c r="DW38" s="23">
        <v>0.71</v>
      </c>
      <c r="DX38" s="23">
        <v>2.93</v>
      </c>
      <c r="DY38" s="23">
        <v>0.7</v>
      </c>
      <c r="DZ38" s="23">
        <v>9.0000000000000011E-2</v>
      </c>
      <c r="EA38" s="23">
        <v>0.05</v>
      </c>
      <c r="EB38" s="23">
        <v>0.01</v>
      </c>
      <c r="EC38" s="23">
        <v>0</v>
      </c>
      <c r="ED38" s="23">
        <v>0.01</v>
      </c>
      <c r="EE38" s="23">
        <v>0.1</v>
      </c>
      <c r="EF38" s="23">
        <v>0.02</v>
      </c>
      <c r="EG38" s="23">
        <v>0.05</v>
      </c>
      <c r="EH38" s="23">
        <v>0.04</v>
      </c>
      <c r="EI38" s="23">
        <v>0.05</v>
      </c>
      <c r="EJ38" s="23">
        <v>0.06</v>
      </c>
      <c r="EK38" s="23">
        <v>0.08</v>
      </c>
      <c r="EL38" s="23">
        <v>7.0000000000000007E-2</v>
      </c>
      <c r="EM38" s="23">
        <v>2.5</v>
      </c>
      <c r="EN38" s="23">
        <v>2.98</v>
      </c>
      <c r="EO38" s="23">
        <v>3.3</v>
      </c>
      <c r="EP38" s="23">
        <v>3.35</v>
      </c>
      <c r="EQ38" s="23">
        <v>3.68</v>
      </c>
      <c r="ER38" s="23">
        <v>3.8</v>
      </c>
      <c r="ES38" s="23">
        <v>3.99</v>
      </c>
      <c r="ET38" s="23">
        <v>3.85</v>
      </c>
      <c r="EU38" s="23">
        <v>3.84</v>
      </c>
      <c r="EV38" s="23">
        <v>4.32</v>
      </c>
      <c r="EW38" s="23">
        <v>4.29</v>
      </c>
      <c r="EX38" s="23">
        <v>4.43</v>
      </c>
      <c r="EY38" s="23">
        <v>4.3099999999999996</v>
      </c>
      <c r="EZ38" s="23">
        <v>4.42</v>
      </c>
      <c r="FA38" s="23">
        <v>4.38</v>
      </c>
      <c r="FB38" s="23">
        <v>4.17</v>
      </c>
      <c r="FC38" s="23">
        <v>4.42</v>
      </c>
      <c r="FD38" s="23">
        <v>4.59</v>
      </c>
      <c r="FE38" s="23">
        <v>4.97</v>
      </c>
      <c r="FF38" s="23">
        <v>5.08</v>
      </c>
      <c r="FG38" s="23">
        <v>4.79</v>
      </c>
      <c r="FH38" s="23">
        <v>6.54</v>
      </c>
      <c r="FI38" s="23">
        <v>6.02</v>
      </c>
      <c r="FJ38" s="23">
        <v>5.5</v>
      </c>
      <c r="FK38" s="23">
        <v>5.62</v>
      </c>
      <c r="FL38" s="23">
        <v>5.27</v>
      </c>
      <c r="FM38" s="23">
        <v>5.17</v>
      </c>
      <c r="FN38" s="23">
        <v>5.1280974799999992</v>
      </c>
      <c r="FO38" s="23">
        <v>5.2648714700000028</v>
      </c>
      <c r="FP38" s="23">
        <v>5.6563038099999998</v>
      </c>
      <c r="FQ38" s="23">
        <v>5.7587681599999989</v>
      </c>
      <c r="FR38" s="23">
        <v>5.3506687499999988</v>
      </c>
      <c r="FS38" s="23">
        <v>4.9058114999999987</v>
      </c>
      <c r="FT38" s="23">
        <v>5.2674404299999997</v>
      </c>
      <c r="FU38" s="23">
        <v>5.1282075999999996</v>
      </c>
      <c r="FV38" s="23">
        <v>4.983009609999999</v>
      </c>
      <c r="FW38" s="23">
        <v>5.0393105599999997</v>
      </c>
      <c r="FX38" s="23">
        <v>5.0954631100000007</v>
      </c>
      <c r="FY38" s="23">
        <v>5.1071690299999997</v>
      </c>
      <c r="FZ38" s="23">
        <v>4.9000000000000004</v>
      </c>
      <c r="GA38" s="23">
        <v>5.13</v>
      </c>
      <c r="GB38" s="23">
        <v>5.3</v>
      </c>
      <c r="GC38" s="23"/>
      <c r="GD38" s="23"/>
      <c r="GE38" s="23"/>
      <c r="GF38" s="23"/>
      <c r="GG38" s="23"/>
      <c r="GH38" s="23"/>
      <c r="GI38" s="23"/>
      <c r="GJ38" s="23"/>
      <c r="GK38" s="23"/>
    </row>
    <row r="39" spans="1:193" ht="24" hidden="1" thickBot="1">
      <c r="A39" s="18" t="s">
        <v>131</v>
      </c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20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20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20"/>
      <c r="AL39" s="19"/>
      <c r="AM39" s="19"/>
      <c r="AN39" s="19"/>
      <c r="AO39" s="19"/>
      <c r="AP39" s="19"/>
      <c r="AQ39" s="19"/>
      <c r="AR39" s="19"/>
      <c r="AS39" s="19"/>
      <c r="AT39" s="19"/>
      <c r="AU39" s="19"/>
      <c r="AV39" s="19"/>
      <c r="AW39" s="20"/>
      <c r="AX39" s="19"/>
      <c r="AY39" s="19"/>
      <c r="AZ39" s="19"/>
      <c r="BA39" s="19"/>
      <c r="BB39" s="19"/>
      <c r="BC39" s="19"/>
      <c r="BD39" s="19"/>
      <c r="BE39" s="19"/>
      <c r="BF39" s="19"/>
      <c r="BG39" s="19"/>
      <c r="BH39" s="19"/>
      <c r="BI39" s="20"/>
      <c r="BJ39" s="19"/>
      <c r="BK39" s="19"/>
      <c r="BL39" s="19"/>
      <c r="BM39" s="19"/>
      <c r="BN39" s="19"/>
      <c r="BO39" s="19"/>
      <c r="BP39" s="19"/>
      <c r="BQ39" s="19"/>
      <c r="BR39" s="19"/>
      <c r="BS39" s="19"/>
      <c r="BT39" s="19"/>
      <c r="BU39" s="20"/>
      <c r="BV39" s="19"/>
      <c r="BW39" s="19"/>
      <c r="BX39" s="19"/>
      <c r="BY39" s="19"/>
      <c r="BZ39" s="19"/>
      <c r="CA39" s="19"/>
      <c r="CB39" s="19"/>
      <c r="CC39" s="19"/>
      <c r="CD39" s="19"/>
      <c r="CE39" s="19"/>
      <c r="CF39" s="19"/>
      <c r="CG39" s="20"/>
      <c r="CH39" s="19"/>
      <c r="CI39" s="19"/>
      <c r="CJ39" s="19"/>
      <c r="CK39" s="19"/>
      <c r="CL39" s="19"/>
      <c r="CM39" s="19"/>
      <c r="CN39" s="19"/>
      <c r="CO39" s="19"/>
      <c r="CP39" s="19"/>
      <c r="CQ39" s="19"/>
      <c r="CR39" s="19"/>
      <c r="CS39" s="20"/>
      <c r="CT39" s="19"/>
      <c r="CU39" s="19"/>
      <c r="CV39" s="19"/>
      <c r="CW39" s="19"/>
      <c r="CX39" s="19"/>
      <c r="CY39" s="19"/>
      <c r="CZ39" s="19"/>
      <c r="DA39" s="19"/>
      <c r="DB39" s="19"/>
      <c r="DC39" s="19"/>
      <c r="DD39" s="19"/>
      <c r="DE39" s="20"/>
      <c r="DF39" s="19"/>
      <c r="DG39" s="19"/>
      <c r="DH39" s="19"/>
      <c r="DI39" s="19"/>
      <c r="DJ39" s="19"/>
      <c r="DK39" s="19"/>
      <c r="DL39" s="19"/>
      <c r="DM39" s="19"/>
      <c r="DN39" s="19"/>
      <c r="DO39" s="19"/>
      <c r="DP39" s="19"/>
      <c r="DQ39" s="20"/>
      <c r="DR39" s="20">
        <v>0</v>
      </c>
      <c r="DS39" s="20">
        <v>0</v>
      </c>
      <c r="DT39" s="20">
        <v>0</v>
      </c>
      <c r="DU39" s="20">
        <v>0</v>
      </c>
      <c r="DV39" s="20">
        <v>0</v>
      </c>
      <c r="DW39" s="20"/>
      <c r="DX39" s="20"/>
      <c r="DY39" s="20"/>
      <c r="DZ39" s="20"/>
      <c r="EA39" s="20"/>
      <c r="EB39" s="20"/>
      <c r="EC39" s="20"/>
      <c r="ED39" s="20"/>
      <c r="EE39" s="20"/>
      <c r="EF39" s="20"/>
      <c r="EG39" s="20"/>
      <c r="EH39" s="20"/>
      <c r="EI39" s="20"/>
      <c r="EJ39" s="20"/>
      <c r="EK39" s="20"/>
      <c r="EL39" s="20"/>
      <c r="EM39" s="20"/>
      <c r="EN39" s="20"/>
      <c r="EO39" s="20"/>
      <c r="EP39" s="20"/>
      <c r="EQ39" s="20"/>
      <c r="ER39" s="20"/>
      <c r="ES39" s="20"/>
      <c r="ET39" s="20"/>
      <c r="EU39" s="20"/>
      <c r="EV39" s="20"/>
      <c r="EW39" s="20"/>
      <c r="EX39" s="20"/>
      <c r="EY39" s="20"/>
      <c r="EZ39" s="20"/>
      <c r="FA39" s="20"/>
      <c r="FB39" s="20"/>
      <c r="FC39" s="20"/>
      <c r="FD39" s="20"/>
      <c r="FE39" s="20"/>
      <c r="FF39" s="20"/>
      <c r="FG39" s="20"/>
      <c r="FH39" s="20"/>
      <c r="FI39" s="20"/>
    </row>
    <row r="40" spans="1:193" ht="24" hidden="1" thickBot="1">
      <c r="A40" s="21" t="s">
        <v>132</v>
      </c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3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3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3"/>
      <c r="AL40" s="22"/>
      <c r="AM40" s="22"/>
      <c r="AN40" s="22"/>
      <c r="AO40" s="22"/>
      <c r="AP40" s="22"/>
      <c r="AQ40" s="22"/>
      <c r="AR40" s="22"/>
      <c r="AS40" s="22"/>
      <c r="AT40" s="22"/>
      <c r="AU40" s="22"/>
      <c r="AV40" s="22"/>
      <c r="AW40" s="23"/>
      <c r="AX40" s="22"/>
      <c r="AY40" s="22"/>
      <c r="AZ40" s="22"/>
      <c r="BA40" s="22"/>
      <c r="BB40" s="22"/>
      <c r="BC40" s="22"/>
      <c r="BD40" s="22"/>
      <c r="BE40" s="22"/>
      <c r="BF40" s="22"/>
      <c r="BG40" s="22"/>
      <c r="BH40" s="22"/>
      <c r="BI40" s="23"/>
      <c r="BJ40" s="22"/>
      <c r="BK40" s="22"/>
      <c r="BL40" s="22"/>
      <c r="BM40" s="22"/>
      <c r="BN40" s="22"/>
      <c r="BO40" s="22"/>
      <c r="BP40" s="22"/>
      <c r="BQ40" s="22"/>
      <c r="BR40" s="22"/>
      <c r="BS40" s="22"/>
      <c r="BT40" s="22"/>
      <c r="BU40" s="23"/>
      <c r="BV40" s="22"/>
      <c r="BW40" s="22"/>
      <c r="BX40" s="22"/>
      <c r="BY40" s="22"/>
      <c r="BZ40" s="22"/>
      <c r="CA40" s="22"/>
      <c r="CB40" s="22"/>
      <c r="CC40" s="22"/>
      <c r="CD40" s="22"/>
      <c r="CE40" s="22"/>
      <c r="CF40" s="22"/>
      <c r="CG40" s="23"/>
      <c r="CH40" s="22"/>
      <c r="CI40" s="22"/>
      <c r="CJ40" s="22"/>
      <c r="CK40" s="22"/>
      <c r="CL40" s="22"/>
      <c r="CM40" s="22"/>
      <c r="CN40" s="22"/>
      <c r="CO40" s="22"/>
      <c r="CP40" s="22"/>
      <c r="CQ40" s="22"/>
      <c r="CR40" s="22"/>
      <c r="CS40" s="23"/>
      <c r="CT40" s="22"/>
      <c r="CU40" s="22"/>
      <c r="CV40" s="22"/>
      <c r="CW40" s="22"/>
      <c r="CX40" s="22"/>
      <c r="CY40" s="22"/>
      <c r="CZ40" s="22"/>
      <c r="DA40" s="22"/>
      <c r="DB40" s="22"/>
      <c r="DC40" s="22"/>
      <c r="DD40" s="22"/>
      <c r="DE40" s="23"/>
      <c r="DF40" s="22"/>
      <c r="DG40" s="22"/>
      <c r="DH40" s="22"/>
      <c r="DI40" s="22"/>
      <c r="DJ40" s="22"/>
      <c r="DK40" s="22"/>
      <c r="DL40" s="22"/>
      <c r="DM40" s="22"/>
      <c r="DN40" s="22"/>
      <c r="DO40" s="22"/>
      <c r="DP40" s="22"/>
      <c r="DQ40" s="23"/>
      <c r="DR40" s="23">
        <v>0</v>
      </c>
      <c r="DS40" s="23">
        <v>0</v>
      </c>
      <c r="DT40" s="23">
        <v>0</v>
      </c>
      <c r="DU40" s="23">
        <v>0</v>
      </c>
      <c r="DV40" s="23">
        <v>0</v>
      </c>
      <c r="DW40" s="23"/>
      <c r="DX40" s="23"/>
      <c r="DY40" s="23"/>
      <c r="DZ40" s="23"/>
      <c r="EA40" s="23"/>
      <c r="EB40" s="23"/>
      <c r="EC40" s="23"/>
      <c r="ED40" s="23"/>
      <c r="EE40" s="23"/>
      <c r="EF40" s="23"/>
      <c r="EG40" s="23"/>
      <c r="EH40" s="23"/>
      <c r="EI40" s="23"/>
      <c r="EJ40" s="23"/>
      <c r="EK40" s="23"/>
      <c r="EL40" s="23"/>
      <c r="EM40" s="23"/>
      <c r="EN40" s="23"/>
      <c r="EO40" s="23"/>
      <c r="EP40" s="23"/>
      <c r="EQ40" s="23"/>
      <c r="ER40" s="23"/>
      <c r="ES40" s="23"/>
      <c r="ET40" s="23"/>
      <c r="EU40" s="23"/>
      <c r="EV40" s="23"/>
      <c r="EW40" s="23"/>
      <c r="EX40" s="23"/>
      <c r="EY40" s="23"/>
      <c r="EZ40" s="23"/>
      <c r="FA40" s="23"/>
      <c r="FB40" s="23"/>
      <c r="FC40" s="23"/>
      <c r="FD40" s="23"/>
      <c r="FE40" s="23"/>
      <c r="FF40" s="23"/>
      <c r="FG40" s="23"/>
      <c r="FH40" s="23"/>
      <c r="FI40" s="23"/>
    </row>
    <row r="41" spans="1:193" ht="24" hidden="1" thickBot="1">
      <c r="A41" s="18" t="s">
        <v>133</v>
      </c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20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20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20"/>
      <c r="AL41" s="19"/>
      <c r="AM41" s="19"/>
      <c r="AN41" s="19"/>
      <c r="AO41" s="19"/>
      <c r="AP41" s="19"/>
      <c r="AQ41" s="19"/>
      <c r="AR41" s="19"/>
      <c r="AS41" s="19"/>
      <c r="AT41" s="19"/>
      <c r="AU41" s="19"/>
      <c r="AV41" s="19"/>
      <c r="AW41" s="20"/>
      <c r="AX41" s="19"/>
      <c r="AY41" s="19"/>
      <c r="AZ41" s="19"/>
      <c r="BA41" s="19"/>
      <c r="BB41" s="19"/>
      <c r="BC41" s="19"/>
      <c r="BD41" s="19"/>
      <c r="BE41" s="19"/>
      <c r="BF41" s="19"/>
      <c r="BG41" s="19"/>
      <c r="BH41" s="19"/>
      <c r="BI41" s="20"/>
      <c r="BJ41" s="19"/>
      <c r="BK41" s="19"/>
      <c r="BL41" s="19"/>
      <c r="BM41" s="19"/>
      <c r="BN41" s="19"/>
      <c r="BO41" s="19"/>
      <c r="BP41" s="19"/>
      <c r="BQ41" s="19"/>
      <c r="BR41" s="19"/>
      <c r="BS41" s="19"/>
      <c r="BT41" s="19"/>
      <c r="BU41" s="20"/>
      <c r="BV41" s="19"/>
      <c r="BW41" s="19"/>
      <c r="BX41" s="19"/>
      <c r="BY41" s="19"/>
      <c r="BZ41" s="19"/>
      <c r="CA41" s="19"/>
      <c r="CB41" s="19"/>
      <c r="CC41" s="19"/>
      <c r="CD41" s="19"/>
      <c r="CE41" s="19"/>
      <c r="CF41" s="19"/>
      <c r="CG41" s="20"/>
      <c r="CH41" s="19"/>
      <c r="CI41" s="19"/>
      <c r="CJ41" s="19"/>
      <c r="CK41" s="19"/>
      <c r="CL41" s="19"/>
      <c r="CM41" s="19"/>
      <c r="CN41" s="19"/>
      <c r="CO41" s="19"/>
      <c r="CP41" s="19"/>
      <c r="CQ41" s="19"/>
      <c r="CR41" s="19"/>
      <c r="CS41" s="20"/>
      <c r="CT41" s="19"/>
      <c r="CU41" s="19"/>
      <c r="CV41" s="19"/>
      <c r="CW41" s="19"/>
      <c r="CX41" s="19"/>
      <c r="CY41" s="19"/>
      <c r="CZ41" s="19"/>
      <c r="DA41" s="19"/>
      <c r="DB41" s="19"/>
      <c r="DC41" s="19"/>
      <c r="DD41" s="19"/>
      <c r="DE41" s="20"/>
      <c r="DF41" s="19"/>
      <c r="DG41" s="19"/>
      <c r="DH41" s="19"/>
      <c r="DI41" s="19"/>
      <c r="DJ41" s="19"/>
      <c r="DK41" s="19"/>
      <c r="DL41" s="19"/>
      <c r="DM41" s="19"/>
      <c r="DN41" s="19"/>
      <c r="DO41" s="19"/>
      <c r="DP41" s="19"/>
      <c r="DQ41" s="20"/>
      <c r="DR41" s="20"/>
      <c r="DS41" s="20"/>
      <c r="DT41" s="20"/>
      <c r="DU41" s="20"/>
      <c r="DV41" s="20"/>
      <c r="DW41" s="20"/>
      <c r="DX41" s="20"/>
      <c r="DY41" s="20"/>
      <c r="DZ41" s="20"/>
      <c r="EA41" s="20"/>
      <c r="EB41" s="20"/>
      <c r="EC41" s="20"/>
      <c r="ED41" s="20"/>
      <c r="EE41" s="20"/>
      <c r="EF41" s="20"/>
      <c r="EG41" s="20"/>
      <c r="EH41" s="20"/>
      <c r="EI41" s="20"/>
      <c r="EJ41" s="20"/>
      <c r="EK41" s="20"/>
      <c r="EL41" s="20"/>
      <c r="EM41" s="20"/>
      <c r="EN41" s="20"/>
      <c r="EO41" s="20"/>
      <c r="EP41" s="20"/>
      <c r="EQ41" s="20"/>
      <c r="ER41" s="20"/>
      <c r="ES41" s="20"/>
      <c r="ET41" s="20"/>
      <c r="EU41" s="20"/>
      <c r="EV41" s="20"/>
      <c r="EW41" s="20"/>
      <c r="EX41" s="20"/>
      <c r="EY41" s="20"/>
      <c r="EZ41" s="20"/>
      <c r="FA41" s="20"/>
      <c r="FB41" s="20"/>
      <c r="FC41" s="20"/>
      <c r="FD41" s="20"/>
      <c r="FE41" s="20"/>
      <c r="FF41" s="20"/>
      <c r="FG41" s="20"/>
      <c r="FH41" s="20"/>
      <c r="FI41" s="20"/>
    </row>
    <row r="42" spans="1:193" ht="24" hidden="1" thickBot="1">
      <c r="A42" s="21" t="s">
        <v>134</v>
      </c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3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3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3"/>
      <c r="AL42" s="22"/>
      <c r="AM42" s="22"/>
      <c r="AN42" s="22"/>
      <c r="AO42" s="22"/>
      <c r="AP42" s="22"/>
      <c r="AQ42" s="22"/>
      <c r="AR42" s="22"/>
      <c r="AS42" s="22"/>
      <c r="AT42" s="22"/>
      <c r="AU42" s="22"/>
      <c r="AV42" s="22"/>
      <c r="AW42" s="23"/>
      <c r="AX42" s="22"/>
      <c r="AY42" s="22"/>
      <c r="AZ42" s="22"/>
      <c r="BA42" s="22"/>
      <c r="BB42" s="22"/>
      <c r="BC42" s="22"/>
      <c r="BD42" s="22"/>
      <c r="BE42" s="22"/>
      <c r="BF42" s="22"/>
      <c r="BG42" s="22"/>
      <c r="BH42" s="22"/>
      <c r="BI42" s="23"/>
      <c r="BJ42" s="22"/>
      <c r="BK42" s="22"/>
      <c r="BL42" s="22"/>
      <c r="BM42" s="22"/>
      <c r="BN42" s="22"/>
      <c r="BO42" s="22"/>
      <c r="BP42" s="22"/>
      <c r="BQ42" s="22"/>
      <c r="BR42" s="22"/>
      <c r="BS42" s="22"/>
      <c r="BT42" s="22"/>
      <c r="BU42" s="23"/>
      <c r="BV42" s="22"/>
      <c r="BW42" s="22"/>
      <c r="BX42" s="22"/>
      <c r="BY42" s="22"/>
      <c r="BZ42" s="22"/>
      <c r="CA42" s="22"/>
      <c r="CB42" s="22"/>
      <c r="CC42" s="22"/>
      <c r="CD42" s="22"/>
      <c r="CE42" s="22"/>
      <c r="CF42" s="22"/>
      <c r="CG42" s="23"/>
      <c r="CH42" s="22"/>
      <c r="CI42" s="23"/>
      <c r="CJ42" s="22"/>
      <c r="CK42" s="23"/>
      <c r="CL42" s="22"/>
      <c r="CM42" s="22"/>
      <c r="CN42" s="22"/>
      <c r="CO42" s="22"/>
      <c r="CP42" s="22"/>
      <c r="CQ42" s="22"/>
      <c r="CR42" s="22"/>
      <c r="CS42" s="23"/>
      <c r="CT42" s="22"/>
      <c r="CU42" s="23"/>
      <c r="CV42" s="22"/>
      <c r="CW42" s="23"/>
      <c r="CX42" s="22"/>
      <c r="CY42" s="22"/>
      <c r="CZ42" s="22"/>
      <c r="DA42" s="22"/>
      <c r="DB42" s="22"/>
      <c r="DC42" s="22"/>
      <c r="DD42" s="22"/>
      <c r="DE42" s="23"/>
      <c r="DF42" s="22"/>
      <c r="DG42" s="23"/>
      <c r="DH42" s="22"/>
      <c r="DI42" s="23"/>
      <c r="DJ42" s="22"/>
      <c r="DK42" s="22"/>
      <c r="DL42" s="22"/>
      <c r="DM42" s="22"/>
      <c r="DN42" s="22"/>
      <c r="DO42" s="22"/>
      <c r="DP42" s="22"/>
      <c r="DQ42" s="23"/>
      <c r="DR42" s="23"/>
      <c r="DS42" s="23"/>
      <c r="DT42" s="23"/>
      <c r="DU42" s="23"/>
      <c r="DV42" s="23"/>
      <c r="DW42" s="23"/>
      <c r="DX42" s="23"/>
      <c r="DY42" s="23"/>
      <c r="DZ42" s="23"/>
      <c r="EA42" s="23"/>
      <c r="EB42" s="23"/>
      <c r="EC42" s="23"/>
      <c r="ED42" s="23"/>
      <c r="EE42" s="23"/>
      <c r="EF42" s="23"/>
      <c r="EG42" s="23"/>
      <c r="EH42" s="23"/>
      <c r="EI42" s="23"/>
      <c r="EJ42" s="23"/>
      <c r="EK42" s="23"/>
      <c r="EL42" s="23"/>
      <c r="EM42" s="23"/>
      <c r="EN42" s="23"/>
      <c r="EO42" s="23"/>
      <c r="EP42" s="23"/>
      <c r="EQ42" s="23"/>
      <c r="ER42" s="23"/>
      <c r="ES42" s="23"/>
      <c r="ET42" s="23"/>
      <c r="EU42" s="23"/>
      <c r="EV42" s="23"/>
      <c r="EW42" s="23"/>
      <c r="EX42" s="23"/>
      <c r="EY42" s="23"/>
      <c r="EZ42" s="23"/>
      <c r="FA42" s="23"/>
      <c r="FB42" s="23"/>
      <c r="FC42" s="23"/>
      <c r="FD42" s="23"/>
      <c r="FE42" s="23"/>
      <c r="FF42" s="23"/>
      <c r="FG42" s="23"/>
      <c r="FH42" s="23"/>
      <c r="FI42" s="23"/>
    </row>
    <row r="43" spans="1:193" ht="24" hidden="1" thickBot="1">
      <c r="A43" s="18" t="s">
        <v>135</v>
      </c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20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20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20"/>
      <c r="AL43" s="19"/>
      <c r="AM43" s="19"/>
      <c r="AN43" s="19"/>
      <c r="AO43" s="19"/>
      <c r="AP43" s="19"/>
      <c r="AQ43" s="19"/>
      <c r="AR43" s="19"/>
      <c r="AS43" s="19"/>
      <c r="AT43" s="19"/>
      <c r="AU43" s="19"/>
      <c r="AV43" s="19"/>
      <c r="AW43" s="20"/>
      <c r="AX43" s="19"/>
      <c r="AY43" s="19"/>
      <c r="AZ43" s="19"/>
      <c r="BA43" s="19"/>
      <c r="BB43" s="19"/>
      <c r="BC43" s="19"/>
      <c r="BD43" s="19"/>
      <c r="BE43" s="19"/>
      <c r="BF43" s="19"/>
      <c r="BG43" s="19"/>
      <c r="BH43" s="19"/>
      <c r="BI43" s="20"/>
      <c r="BJ43" s="19"/>
      <c r="BK43" s="19"/>
      <c r="BL43" s="19"/>
      <c r="BM43" s="19"/>
      <c r="BN43" s="19"/>
      <c r="BO43" s="19"/>
      <c r="BP43" s="19"/>
      <c r="BQ43" s="19"/>
      <c r="BR43" s="19"/>
      <c r="BS43" s="19"/>
      <c r="BT43" s="19"/>
      <c r="BU43" s="20"/>
      <c r="BV43" s="19"/>
      <c r="BW43" s="19"/>
      <c r="BX43" s="19"/>
      <c r="BY43" s="19"/>
      <c r="BZ43" s="19"/>
      <c r="CA43" s="19"/>
      <c r="CB43" s="19"/>
      <c r="CC43" s="19"/>
      <c r="CD43" s="19"/>
      <c r="CE43" s="19"/>
      <c r="CF43" s="19"/>
      <c r="CG43" s="20"/>
      <c r="CH43" s="19"/>
      <c r="CI43" s="19"/>
      <c r="CJ43" s="19"/>
      <c r="CK43" s="19"/>
      <c r="CL43" s="19"/>
      <c r="CM43" s="19"/>
      <c r="CN43" s="19"/>
      <c r="CO43" s="19"/>
      <c r="CP43" s="19"/>
      <c r="CQ43" s="19"/>
      <c r="CR43" s="19"/>
      <c r="CS43" s="20"/>
      <c r="CT43" s="19"/>
      <c r="CU43" s="19"/>
      <c r="CV43" s="19"/>
      <c r="CW43" s="19"/>
      <c r="CX43" s="19"/>
      <c r="CY43" s="19"/>
      <c r="CZ43" s="19"/>
      <c r="DA43" s="19"/>
      <c r="DB43" s="19"/>
      <c r="DC43" s="19"/>
      <c r="DD43" s="19"/>
      <c r="DE43" s="20"/>
      <c r="DF43" s="19"/>
      <c r="DG43" s="19"/>
      <c r="DH43" s="19"/>
      <c r="DI43" s="19"/>
      <c r="DJ43" s="19"/>
      <c r="DK43" s="19"/>
      <c r="DL43" s="19"/>
      <c r="DM43" s="19"/>
      <c r="DN43" s="19"/>
      <c r="DO43" s="19"/>
      <c r="DP43" s="19"/>
      <c r="DQ43" s="20"/>
      <c r="DR43" s="20"/>
      <c r="DS43" s="20"/>
      <c r="DT43" s="20"/>
      <c r="DU43" s="20"/>
      <c r="DV43" s="20"/>
      <c r="DW43" s="20"/>
      <c r="DX43" s="20"/>
      <c r="DY43" s="20"/>
      <c r="DZ43" s="20"/>
      <c r="EA43" s="20"/>
      <c r="EB43" s="20"/>
      <c r="EC43" s="20"/>
      <c r="ED43" s="20"/>
      <c r="EE43" s="20"/>
      <c r="EF43" s="20"/>
      <c r="EG43" s="20"/>
      <c r="EH43" s="20"/>
      <c r="EI43" s="20"/>
      <c r="EJ43" s="20"/>
      <c r="EK43" s="20"/>
      <c r="EL43" s="20"/>
      <c r="EM43" s="20"/>
      <c r="EN43" s="20"/>
      <c r="EO43" s="20"/>
      <c r="EP43" s="20"/>
      <c r="EQ43" s="20"/>
      <c r="ER43" s="20"/>
      <c r="ES43" s="20"/>
      <c r="ET43" s="20"/>
      <c r="EU43" s="20"/>
      <c r="EV43" s="20"/>
      <c r="EW43" s="20"/>
      <c r="EX43" s="20"/>
      <c r="EY43" s="20"/>
      <c r="EZ43" s="20"/>
      <c r="FA43" s="20"/>
      <c r="FB43" s="20"/>
      <c r="FC43" s="20"/>
      <c r="FD43" s="20"/>
      <c r="FE43" s="20"/>
      <c r="FF43" s="20"/>
      <c r="FG43" s="20"/>
      <c r="FH43" s="20"/>
      <c r="FI43" s="20"/>
    </row>
    <row r="44" spans="1:193" ht="24" thickBot="1">
      <c r="A44" s="4" t="s">
        <v>63</v>
      </c>
      <c r="B44" s="4">
        <f t="shared" ref="B44:BM44" si="21">SUM(B45:B47)</f>
        <v>7638.1149999999998</v>
      </c>
      <c r="C44" s="4">
        <f t="shared" si="21"/>
        <v>9061.3019999999997</v>
      </c>
      <c r="D44" s="4">
        <f t="shared" si="21"/>
        <v>8706.3410000000003</v>
      </c>
      <c r="E44" s="4">
        <f t="shared" si="21"/>
        <v>8116.607</v>
      </c>
      <c r="F44" s="4">
        <f t="shared" si="21"/>
        <v>7937.8109999999997</v>
      </c>
      <c r="G44" s="4">
        <f t="shared" si="21"/>
        <v>9540.1349999999984</v>
      </c>
      <c r="H44" s="4">
        <f t="shared" si="21"/>
        <v>7657.2269999999999</v>
      </c>
      <c r="I44" s="4">
        <f t="shared" si="21"/>
        <v>7747.0169999999998</v>
      </c>
      <c r="J44" s="4">
        <f t="shared" si="21"/>
        <v>8675.35</v>
      </c>
      <c r="K44" s="4">
        <f t="shared" si="21"/>
        <v>8327.9210000000003</v>
      </c>
      <c r="L44" s="4">
        <f t="shared" si="21"/>
        <v>10205.666999999999</v>
      </c>
      <c r="M44" s="5">
        <f t="shared" si="21"/>
        <v>9268.2810000000009</v>
      </c>
      <c r="N44" s="4">
        <f t="shared" si="21"/>
        <v>7751.9189999999999</v>
      </c>
      <c r="O44" s="4">
        <f t="shared" si="21"/>
        <v>9189.619999999999</v>
      </c>
      <c r="P44" s="4">
        <f t="shared" si="21"/>
        <v>10291.426000000001</v>
      </c>
      <c r="Q44" s="4">
        <f t="shared" si="21"/>
        <v>9759.9919999999984</v>
      </c>
      <c r="R44" s="4">
        <f t="shared" si="21"/>
        <v>9708.6910000000007</v>
      </c>
      <c r="S44" s="4">
        <f t="shared" si="21"/>
        <v>11194.768</v>
      </c>
      <c r="T44" s="4">
        <f t="shared" si="21"/>
        <v>10316.863000000001</v>
      </c>
      <c r="U44" s="4">
        <f t="shared" si="21"/>
        <v>11313.511</v>
      </c>
      <c r="V44" s="4">
        <f t="shared" si="21"/>
        <v>9829.32</v>
      </c>
      <c r="W44" s="4">
        <f t="shared" si="21"/>
        <v>9959.8119999999999</v>
      </c>
      <c r="X44" s="4">
        <f t="shared" si="21"/>
        <v>10495.715</v>
      </c>
      <c r="Y44" s="5">
        <f t="shared" si="21"/>
        <v>9161.6299999999992</v>
      </c>
      <c r="Z44" s="4">
        <f t="shared" si="21"/>
        <v>10858.653</v>
      </c>
      <c r="AA44" s="4">
        <f t="shared" si="21"/>
        <v>10678.850999999999</v>
      </c>
      <c r="AB44" s="4">
        <f t="shared" si="21"/>
        <v>9533.4920000000002</v>
      </c>
      <c r="AC44" s="4">
        <f t="shared" si="21"/>
        <v>9894.7910000000011</v>
      </c>
      <c r="AD44" s="4">
        <f t="shared" si="21"/>
        <v>8595.1829999999991</v>
      </c>
      <c r="AE44" s="4">
        <f t="shared" si="21"/>
        <v>9107.2009999999973</v>
      </c>
      <c r="AF44" s="4">
        <f t="shared" si="21"/>
        <v>8947.8160000000007</v>
      </c>
      <c r="AG44" s="4">
        <f t="shared" si="21"/>
        <v>8637.3499999999985</v>
      </c>
      <c r="AH44" s="4">
        <f t="shared" si="21"/>
        <v>8714.4709999999995</v>
      </c>
      <c r="AI44" s="4">
        <f t="shared" si="21"/>
        <v>9687.6530000000002</v>
      </c>
      <c r="AJ44" s="4">
        <f t="shared" si="21"/>
        <v>9676.7160000000003</v>
      </c>
      <c r="AK44" s="5">
        <f t="shared" si="21"/>
        <v>9060.4979999999996</v>
      </c>
      <c r="AL44" s="4">
        <f t="shared" si="21"/>
        <v>10399.74</v>
      </c>
      <c r="AM44" s="4">
        <f t="shared" si="21"/>
        <v>9982.9809999999998</v>
      </c>
      <c r="AN44" s="4">
        <f t="shared" si="21"/>
        <v>9788.3080000000009</v>
      </c>
      <c r="AO44" s="4">
        <f t="shared" si="21"/>
        <v>10162.003999999999</v>
      </c>
      <c r="AP44" s="4">
        <f t="shared" si="21"/>
        <v>8695.1840000000011</v>
      </c>
      <c r="AQ44" s="4">
        <f t="shared" si="21"/>
        <v>9796.1010000000006</v>
      </c>
      <c r="AR44" s="4">
        <f t="shared" si="21"/>
        <v>9028.1370000000006</v>
      </c>
      <c r="AS44" s="4">
        <f t="shared" si="21"/>
        <v>9448.75</v>
      </c>
      <c r="AT44" s="4">
        <f t="shared" si="21"/>
        <v>9533.253999999999</v>
      </c>
      <c r="AU44" s="4">
        <f t="shared" si="21"/>
        <v>10525.549000000001</v>
      </c>
      <c r="AV44" s="4">
        <f t="shared" si="21"/>
        <v>9583.0290000000005</v>
      </c>
      <c r="AW44" s="5">
        <f t="shared" si="21"/>
        <v>10796.594999999999</v>
      </c>
      <c r="AX44" s="4">
        <f t="shared" si="21"/>
        <v>10303.315000000001</v>
      </c>
      <c r="AY44" s="4">
        <f t="shared" si="21"/>
        <v>9727.7569999999996</v>
      </c>
      <c r="AZ44" s="4">
        <f t="shared" si="21"/>
        <v>10295.442000000001</v>
      </c>
      <c r="BA44" s="4">
        <f t="shared" si="21"/>
        <v>9692.4789999999994</v>
      </c>
      <c r="BB44" s="4">
        <f t="shared" si="21"/>
        <v>9203.3149999999987</v>
      </c>
      <c r="BC44" s="4">
        <f t="shared" si="21"/>
        <v>9764.2859999999982</v>
      </c>
      <c r="BD44" s="4">
        <f t="shared" si="21"/>
        <v>9525.6929999999993</v>
      </c>
      <c r="BE44" s="4">
        <f t="shared" si="21"/>
        <v>8478.3109999999997</v>
      </c>
      <c r="BF44" s="4">
        <f t="shared" si="21"/>
        <v>9269.9789999999994</v>
      </c>
      <c r="BG44" s="4">
        <f t="shared" si="21"/>
        <v>8992.3479999999981</v>
      </c>
      <c r="BH44" s="4">
        <f t="shared" si="21"/>
        <v>10721.981</v>
      </c>
      <c r="BI44" s="5">
        <f t="shared" si="21"/>
        <v>9513.0709999999999</v>
      </c>
      <c r="BJ44" s="5">
        <f t="shared" si="21"/>
        <v>9500.9950000000008</v>
      </c>
      <c r="BK44" s="5">
        <f t="shared" si="21"/>
        <v>10423.619999999999</v>
      </c>
      <c r="BL44" s="5">
        <f>SUM(BL45:BL47)</f>
        <v>11029.055999999999</v>
      </c>
      <c r="BM44" s="5">
        <f t="shared" si="21"/>
        <v>9007.003999999999</v>
      </c>
      <c r="BN44" s="5">
        <f t="shared" ref="BN44:CG44" si="22">SUM(BN45:BN47)</f>
        <v>8395.6450000000004</v>
      </c>
      <c r="BO44" s="5">
        <f t="shared" si="22"/>
        <v>9709.398000000001</v>
      </c>
      <c r="BP44" s="5">
        <f t="shared" si="22"/>
        <v>8593.273000000001</v>
      </c>
      <c r="BQ44" s="5">
        <f t="shared" si="22"/>
        <v>8603.8550000000014</v>
      </c>
      <c r="BR44" s="5">
        <f t="shared" si="22"/>
        <v>9763.0030000000006</v>
      </c>
      <c r="BS44" s="5">
        <f t="shared" si="22"/>
        <v>8956.4989999999998</v>
      </c>
      <c r="BT44" s="5">
        <f t="shared" si="22"/>
        <v>9430.1020000000008</v>
      </c>
      <c r="BU44" s="5">
        <f t="shared" si="22"/>
        <v>8128.5129999999999</v>
      </c>
      <c r="BV44" s="5">
        <f>SUM(BV45:BV47)</f>
        <v>7833.3862999999992</v>
      </c>
      <c r="BW44" s="5">
        <f t="shared" si="22"/>
        <v>9174.5728999999992</v>
      </c>
      <c r="BX44" s="5">
        <f t="shared" si="22"/>
        <v>8703.6004000000012</v>
      </c>
      <c r="BY44" s="5">
        <f>SUM(BY45:BY47)</f>
        <v>8915.4370999999992</v>
      </c>
      <c r="BZ44" s="5">
        <f t="shared" si="22"/>
        <v>7605.9894999999997</v>
      </c>
      <c r="CA44" s="5">
        <f t="shared" si="22"/>
        <v>10331.827500000001</v>
      </c>
      <c r="CB44" s="5">
        <f t="shared" si="22"/>
        <v>7271.1216999999997</v>
      </c>
      <c r="CC44" s="5">
        <f t="shared" si="22"/>
        <v>9271.8814999999995</v>
      </c>
      <c r="CD44" s="5">
        <f t="shared" si="22"/>
        <v>8747.8451999999997</v>
      </c>
      <c r="CE44" s="5">
        <f t="shared" si="22"/>
        <v>8937.14</v>
      </c>
      <c r="CF44" s="5">
        <f t="shared" si="22"/>
        <v>9756.6916999999994</v>
      </c>
      <c r="CG44" s="5">
        <f t="shared" si="22"/>
        <v>8235.1718999999994</v>
      </c>
      <c r="CH44" s="5">
        <f>SUM(CH45:CH47)</f>
        <v>8652.2360000000008</v>
      </c>
      <c r="CI44" s="5">
        <f>SUM(CI45:CI47)</f>
        <v>9336.6610000000001</v>
      </c>
      <c r="CJ44" s="5">
        <f>SUM(CJ45:CJ47)</f>
        <v>10544.09</v>
      </c>
      <c r="CK44" s="5">
        <f>SUM(CK45:CK47)</f>
        <v>9161.09</v>
      </c>
      <c r="CL44" s="5">
        <f t="shared" ref="CL44:CS44" si="23">SUM(CL45:CL47)</f>
        <v>8383.0630000000001</v>
      </c>
      <c r="CM44" s="5">
        <f t="shared" si="23"/>
        <v>8777.4810000000016</v>
      </c>
      <c r="CN44" s="5">
        <f t="shared" si="23"/>
        <v>8475.3189999999995</v>
      </c>
      <c r="CO44" s="5">
        <f t="shared" si="23"/>
        <v>9544.0550000000003</v>
      </c>
      <c r="CP44" s="5">
        <f t="shared" si="23"/>
        <v>8686.3269999999993</v>
      </c>
      <c r="CQ44" s="5">
        <f t="shared" si="23"/>
        <v>8570.0339999999997</v>
      </c>
      <c r="CR44" s="5">
        <f t="shared" si="23"/>
        <v>9652.5360000000001</v>
      </c>
      <c r="CS44" s="5">
        <f t="shared" si="23"/>
        <v>8939.3130000000001</v>
      </c>
      <c r="CT44" s="5">
        <f>SUM(CT45:CT47)</f>
        <v>9685.7350000000006</v>
      </c>
      <c r="CU44" s="5">
        <f>SUM(CU45:CU47)</f>
        <v>10123.653999999999</v>
      </c>
      <c r="CV44" s="5">
        <f>SUM(CV45:CV47)</f>
        <v>8840.3979999999992</v>
      </c>
      <c r="CW44" s="5">
        <f>SUM(CW45:CW47)</f>
        <v>9583.8009999999995</v>
      </c>
      <c r="CX44" s="5">
        <f t="shared" ref="CX44:DE44" si="24">SUM(CX45:CX47)</f>
        <v>7894.3270000000002</v>
      </c>
      <c r="CY44" s="5">
        <f t="shared" si="24"/>
        <v>9143.7199999999993</v>
      </c>
      <c r="CZ44" s="5">
        <f t="shared" si="24"/>
        <v>9155.1849999999995</v>
      </c>
      <c r="DA44" s="5">
        <f t="shared" si="24"/>
        <v>9122.8639999999996</v>
      </c>
      <c r="DB44" s="5">
        <f t="shared" si="24"/>
        <v>8181.1210000000001</v>
      </c>
      <c r="DC44" s="5">
        <f t="shared" si="24"/>
        <v>9377.9399999999987</v>
      </c>
      <c r="DD44" s="5">
        <f t="shared" si="24"/>
        <v>8707.982</v>
      </c>
      <c r="DE44" s="5">
        <f t="shared" si="24"/>
        <v>8705.8559999999998</v>
      </c>
      <c r="DF44" s="5">
        <f>SUM(DF45:DF47)</f>
        <v>8701.0389999999989</v>
      </c>
      <c r="DG44" s="5">
        <f>SUM(DG45:DG47)</f>
        <v>8704.0339999999997</v>
      </c>
      <c r="DH44" s="5">
        <f>SUM(DH45:DH47)</f>
        <v>8721.3469999999998</v>
      </c>
      <c r="DI44" s="5">
        <f>SUM(DI45:DI47)</f>
        <v>9251.3689999999988</v>
      </c>
      <c r="DJ44" s="5">
        <f>SUM(DJ45:DJ47)+1</f>
        <v>7232.0569999999998</v>
      </c>
      <c r="DK44" s="5">
        <f t="shared" ref="DK44:FE44" si="25">SUM(DK45:DK47)</f>
        <v>8053.5429999999997</v>
      </c>
      <c r="DL44" s="5">
        <f t="shared" si="25"/>
        <v>7358.57</v>
      </c>
      <c r="DM44" s="5">
        <f t="shared" si="25"/>
        <v>6363.6290000000008</v>
      </c>
      <c r="DN44" s="5">
        <f t="shared" si="25"/>
        <v>7061.6560000000009</v>
      </c>
      <c r="DO44" s="5">
        <f t="shared" si="25"/>
        <v>7009.8280000000004</v>
      </c>
      <c r="DP44" s="5">
        <f t="shared" si="25"/>
        <v>7526.8469999999998</v>
      </c>
      <c r="DQ44" s="5">
        <f t="shared" si="25"/>
        <v>7914.7920000000004</v>
      </c>
      <c r="DR44" s="5">
        <f t="shared" si="25"/>
        <v>7948.1710588599999</v>
      </c>
      <c r="DS44" s="5">
        <f t="shared" si="25"/>
        <v>8196.4723541900003</v>
      </c>
      <c r="DT44" s="5">
        <f t="shared" si="25"/>
        <v>8929.3621613600008</v>
      </c>
      <c r="DU44" s="5">
        <f t="shared" si="25"/>
        <v>7779.2076245200005</v>
      </c>
      <c r="DV44" s="5">
        <f t="shared" si="25"/>
        <v>7800.58345009</v>
      </c>
      <c r="DW44" s="5">
        <f t="shared" si="25"/>
        <v>9650.5444072399987</v>
      </c>
      <c r="DX44" s="5">
        <f t="shared" si="25"/>
        <v>8586.9181526699995</v>
      </c>
      <c r="DY44" s="5">
        <f t="shared" si="25"/>
        <v>8536.6144866800005</v>
      </c>
      <c r="DZ44" s="5">
        <f t="shared" si="25"/>
        <v>8988.4097663199991</v>
      </c>
      <c r="EA44" s="5">
        <f t="shared" si="25"/>
        <v>8363.7766551199984</v>
      </c>
      <c r="EB44" s="5">
        <f t="shared" si="25"/>
        <v>8804.7064602000009</v>
      </c>
      <c r="EC44" s="5">
        <f t="shared" si="25"/>
        <v>8809.9819999999982</v>
      </c>
      <c r="ED44" s="5">
        <f t="shared" si="25"/>
        <v>7936.7669999999998</v>
      </c>
      <c r="EE44" s="5">
        <f t="shared" si="25"/>
        <v>9087.5919999999987</v>
      </c>
      <c r="EF44" s="5">
        <f t="shared" si="25"/>
        <v>9281.1809999999987</v>
      </c>
      <c r="EG44" s="5">
        <f t="shared" si="25"/>
        <v>8867.3669999999984</v>
      </c>
      <c r="EH44" s="5">
        <f t="shared" si="25"/>
        <v>8092</v>
      </c>
      <c r="EI44" s="5">
        <f t="shared" si="25"/>
        <v>9775.3909999999996</v>
      </c>
      <c r="EJ44" s="5">
        <f t="shared" si="25"/>
        <v>8685.2199999999993</v>
      </c>
      <c r="EK44" s="5">
        <f t="shared" si="25"/>
        <v>9380.5459999999985</v>
      </c>
      <c r="EL44" s="5">
        <f t="shared" si="25"/>
        <v>9869.1589999999997</v>
      </c>
      <c r="EM44" s="5">
        <f t="shared" si="25"/>
        <v>9006.8459999999995</v>
      </c>
      <c r="EN44" s="5">
        <f t="shared" si="25"/>
        <v>10911.732999999998</v>
      </c>
      <c r="EO44" s="5">
        <f t="shared" si="25"/>
        <v>9558.5560000000005</v>
      </c>
      <c r="EP44" s="5">
        <f t="shared" si="25"/>
        <v>16970.171999999999</v>
      </c>
      <c r="EQ44" s="5">
        <f t="shared" si="25"/>
        <v>10395.112999999999</v>
      </c>
      <c r="ER44" s="5">
        <f t="shared" si="25"/>
        <v>10223.257</v>
      </c>
      <c r="ES44" s="5">
        <f t="shared" si="25"/>
        <v>9534.4920000000002</v>
      </c>
      <c r="ET44" s="5">
        <f t="shared" si="25"/>
        <v>9022.5419999999995</v>
      </c>
      <c r="EU44" s="5">
        <f t="shared" si="25"/>
        <v>11186.850999999999</v>
      </c>
      <c r="EV44" s="5">
        <f t="shared" si="25"/>
        <v>9595.7820000000011</v>
      </c>
      <c r="EW44" s="5">
        <f t="shared" si="25"/>
        <v>10141.938999999998</v>
      </c>
      <c r="EX44" s="5">
        <f t="shared" si="25"/>
        <v>10498.396999999999</v>
      </c>
      <c r="EY44" s="5">
        <f t="shared" si="25"/>
        <v>8947.4850000000006</v>
      </c>
      <c r="EZ44" s="5">
        <f t="shared" si="25"/>
        <v>10891.344000000001</v>
      </c>
      <c r="FA44" s="5">
        <f t="shared" si="25"/>
        <v>9357.75</v>
      </c>
      <c r="FB44" s="5">
        <f t="shared" si="25"/>
        <v>10209.952842870001</v>
      </c>
      <c r="FC44" s="5">
        <f t="shared" si="25"/>
        <v>10673.104982410001</v>
      </c>
      <c r="FD44" s="5">
        <f t="shared" si="25"/>
        <v>9321.7100658899999</v>
      </c>
      <c r="FE44" s="5">
        <f t="shared" si="25"/>
        <v>9759.9748147499995</v>
      </c>
      <c r="FF44" s="5">
        <f t="shared" ref="FF44:FK44" si="26">SUM(FF45:FF47)</f>
        <v>9831.6770124599989</v>
      </c>
      <c r="FG44" s="5">
        <f t="shared" si="26"/>
        <v>9677.1024463400008</v>
      </c>
      <c r="FH44" s="5">
        <f t="shared" si="26"/>
        <v>9209.3846433399995</v>
      </c>
      <c r="FI44" s="5">
        <f t="shared" si="26"/>
        <v>10342.57497657</v>
      </c>
      <c r="FJ44" s="5">
        <f t="shared" si="26"/>
        <v>9406.2223775900002</v>
      </c>
      <c r="FK44" s="5">
        <f t="shared" si="26"/>
        <v>10586.03777397</v>
      </c>
      <c r="FL44" s="5">
        <f t="shared" ref="FL44:GK44" si="27">SUM(FL45:FL47)</f>
        <v>9992.7566566099995</v>
      </c>
      <c r="FM44" s="5">
        <f t="shared" si="27"/>
        <v>8942.180166959999</v>
      </c>
      <c r="FN44" s="5">
        <f t="shared" si="27"/>
        <v>9972.2129999999997</v>
      </c>
      <c r="FO44" s="5">
        <f t="shared" si="27"/>
        <v>9755.1229999999996</v>
      </c>
      <c r="FP44" s="5">
        <f t="shared" si="27"/>
        <v>9175.3209999999999</v>
      </c>
      <c r="FQ44" s="5">
        <f t="shared" si="27"/>
        <v>9982.1619999999984</v>
      </c>
      <c r="FR44" s="5">
        <f t="shared" si="27"/>
        <v>8921.5550000000003</v>
      </c>
      <c r="FS44" s="5">
        <f t="shared" si="27"/>
        <v>9558.6209999999992</v>
      </c>
      <c r="FT44" s="5">
        <f t="shared" si="27"/>
        <v>9328.5779999999995</v>
      </c>
      <c r="FU44" s="5">
        <f t="shared" si="27"/>
        <v>9170.2489999999998</v>
      </c>
      <c r="FV44" s="5">
        <f t="shared" si="27"/>
        <v>9454.4850000000006</v>
      </c>
      <c r="FW44" s="5">
        <f t="shared" si="27"/>
        <v>9942.6119999999992</v>
      </c>
      <c r="FX44" s="5">
        <f t="shared" si="27"/>
        <v>9383.5959999999977</v>
      </c>
      <c r="FY44" s="5">
        <f t="shared" si="27"/>
        <v>14498.966</v>
      </c>
      <c r="FZ44" s="5">
        <f t="shared" si="27"/>
        <v>9242.4279999999999</v>
      </c>
      <c r="GA44" s="5">
        <f t="shared" si="27"/>
        <v>8879.0740000000005</v>
      </c>
      <c r="GB44" s="5">
        <f t="shared" si="27"/>
        <v>10503.463</v>
      </c>
      <c r="GC44" s="5">
        <f t="shared" si="27"/>
        <v>0</v>
      </c>
      <c r="GD44" s="5">
        <f t="shared" si="27"/>
        <v>0</v>
      </c>
      <c r="GE44" s="5">
        <f t="shared" si="27"/>
        <v>0</v>
      </c>
      <c r="GF44" s="5">
        <f t="shared" si="27"/>
        <v>0</v>
      </c>
      <c r="GG44" s="5">
        <f t="shared" si="27"/>
        <v>0</v>
      </c>
      <c r="GH44" s="5">
        <f t="shared" si="27"/>
        <v>0</v>
      </c>
      <c r="GI44" s="5">
        <f t="shared" si="27"/>
        <v>0</v>
      </c>
      <c r="GJ44" s="5">
        <f t="shared" si="27"/>
        <v>0</v>
      </c>
      <c r="GK44" s="5">
        <f t="shared" si="27"/>
        <v>0</v>
      </c>
    </row>
    <row r="45" spans="1:193">
      <c r="A45" s="6" t="s">
        <v>136</v>
      </c>
      <c r="B45" s="7">
        <v>7494.4539999999997</v>
      </c>
      <c r="C45" s="7">
        <v>8908.42</v>
      </c>
      <c r="D45" s="7">
        <v>8218.0010000000002</v>
      </c>
      <c r="E45" s="7">
        <v>7988.848</v>
      </c>
      <c r="F45" s="7">
        <v>7829.384</v>
      </c>
      <c r="G45" s="7">
        <v>9334.4509999999991</v>
      </c>
      <c r="H45" s="7">
        <v>7378.1419999999998</v>
      </c>
      <c r="I45" s="7">
        <v>7592.01</v>
      </c>
      <c r="J45" s="7">
        <v>8346.8060000000005</v>
      </c>
      <c r="K45" s="7">
        <v>8070.9460000000008</v>
      </c>
      <c r="L45" s="7">
        <v>9666.58</v>
      </c>
      <c r="M45" s="8">
        <v>9140.2029999999995</v>
      </c>
      <c r="N45" s="7">
        <v>7599.0219999999999</v>
      </c>
      <c r="O45" s="7">
        <v>9012.027</v>
      </c>
      <c r="P45" s="7">
        <v>10060.829</v>
      </c>
      <c r="Q45" s="7">
        <v>9549.3709999999992</v>
      </c>
      <c r="R45" s="7">
        <v>9530.7829999999994</v>
      </c>
      <c r="S45" s="7">
        <v>10873.512000000001</v>
      </c>
      <c r="T45" s="7">
        <v>10127.635</v>
      </c>
      <c r="U45" s="7">
        <v>11076.626</v>
      </c>
      <c r="V45" s="7">
        <v>9698.5679999999993</v>
      </c>
      <c r="W45" s="7">
        <v>9907.9290000000001</v>
      </c>
      <c r="X45" s="7">
        <v>9865.2270000000008</v>
      </c>
      <c r="Y45" s="8">
        <v>9023.3829999999998</v>
      </c>
      <c r="Z45" s="7">
        <v>10535.067000000001</v>
      </c>
      <c r="AA45" s="7">
        <v>10484.099</v>
      </c>
      <c r="AB45" s="7">
        <v>9377.9159999999993</v>
      </c>
      <c r="AC45" s="7">
        <v>9814.0619999999999</v>
      </c>
      <c r="AD45" s="7">
        <v>8337.9969999999994</v>
      </c>
      <c r="AE45" s="7">
        <v>8896.7889999999989</v>
      </c>
      <c r="AF45" s="7">
        <v>8804.3610000000008</v>
      </c>
      <c r="AG45" s="7">
        <v>8453.137999999999</v>
      </c>
      <c r="AH45" s="7">
        <v>8522.5010000000002</v>
      </c>
      <c r="AI45" s="7">
        <v>9357.25</v>
      </c>
      <c r="AJ45" s="7">
        <v>9211.3450000000012</v>
      </c>
      <c r="AK45" s="8">
        <v>8833.4089999999997</v>
      </c>
      <c r="AL45" s="7">
        <v>10257.171</v>
      </c>
      <c r="AM45" s="7">
        <v>9843.0730000000003</v>
      </c>
      <c r="AN45" s="7">
        <v>9614.3940000000002</v>
      </c>
      <c r="AO45" s="7">
        <v>9907.7999999999993</v>
      </c>
      <c r="AP45" s="7">
        <v>8609.8220000000001</v>
      </c>
      <c r="AQ45" s="7">
        <v>9450.3819999999996</v>
      </c>
      <c r="AR45" s="7">
        <v>8877.9210000000003</v>
      </c>
      <c r="AS45" s="7">
        <v>9323.1180000000004</v>
      </c>
      <c r="AT45" s="7">
        <v>9343.6849999999995</v>
      </c>
      <c r="AU45" s="7">
        <v>9800.0810000000001</v>
      </c>
      <c r="AV45" s="7">
        <v>9367.2909999999993</v>
      </c>
      <c r="AW45" s="8">
        <v>10251.766</v>
      </c>
      <c r="AX45" s="7">
        <v>10083.737999999999</v>
      </c>
      <c r="AY45" s="7">
        <v>9562.3150000000005</v>
      </c>
      <c r="AZ45" s="7">
        <v>10103.857</v>
      </c>
      <c r="BA45" s="7">
        <v>9533.3799999999992</v>
      </c>
      <c r="BB45" s="7">
        <v>8852.1959999999999</v>
      </c>
      <c r="BC45" s="7">
        <v>9260.8369999999995</v>
      </c>
      <c r="BD45" s="7">
        <v>9325.3119999999999</v>
      </c>
      <c r="BE45" s="7">
        <v>8359.8109999999997</v>
      </c>
      <c r="BF45" s="7">
        <v>9092.8009999999995</v>
      </c>
      <c r="BG45" s="7">
        <v>8816.9339999999993</v>
      </c>
      <c r="BH45" s="7">
        <v>10033.368</v>
      </c>
      <c r="BI45" s="8">
        <v>9185.7469999999994</v>
      </c>
      <c r="BJ45" s="7">
        <v>9340.2029999999995</v>
      </c>
      <c r="BK45" s="7">
        <v>10157.846</v>
      </c>
      <c r="BL45" s="7">
        <v>10875.575999999999</v>
      </c>
      <c r="BM45" s="7">
        <v>8716.9390000000003</v>
      </c>
      <c r="BN45" s="7">
        <v>8115.5240000000003</v>
      </c>
      <c r="BO45" s="7">
        <v>9376.2440000000006</v>
      </c>
      <c r="BP45" s="7">
        <v>8423.8410000000003</v>
      </c>
      <c r="BQ45" s="7">
        <v>8464.9930000000004</v>
      </c>
      <c r="BR45" s="7">
        <v>9602.3430000000008</v>
      </c>
      <c r="BS45" s="7">
        <v>8791.9500000000007</v>
      </c>
      <c r="BT45" s="7">
        <v>8880.7170000000006</v>
      </c>
      <c r="BU45" s="8">
        <v>7967.65</v>
      </c>
      <c r="BV45" s="7">
        <v>7681.3046999999997</v>
      </c>
      <c r="BW45" s="7">
        <v>9035.8233</v>
      </c>
      <c r="BX45" s="7">
        <v>8413.3994000000002</v>
      </c>
      <c r="BY45" s="7">
        <v>8736.0589999999993</v>
      </c>
      <c r="BZ45" s="7">
        <v>7201.2309999999998</v>
      </c>
      <c r="CA45" s="7">
        <v>9392.9357</v>
      </c>
      <c r="CB45" s="7">
        <v>7115.1031000000003</v>
      </c>
      <c r="CC45" s="7">
        <v>9075.3881999999994</v>
      </c>
      <c r="CD45" s="7">
        <v>8556.1072000000004</v>
      </c>
      <c r="CE45" s="7">
        <v>8429.1939999999995</v>
      </c>
      <c r="CF45" s="7">
        <v>9586.6308000000008</v>
      </c>
      <c r="CG45" s="8">
        <v>7990.4285</v>
      </c>
      <c r="CH45" s="7">
        <v>8241.4770000000008</v>
      </c>
      <c r="CI45" s="7">
        <v>9115.4330000000009</v>
      </c>
      <c r="CJ45" s="7">
        <v>10066.386</v>
      </c>
      <c r="CK45" s="7">
        <v>9041.9130000000005</v>
      </c>
      <c r="CL45" s="7">
        <v>8183.6540000000005</v>
      </c>
      <c r="CM45" s="7">
        <v>8651.9490000000005</v>
      </c>
      <c r="CN45" s="7">
        <v>8301.4699999999993</v>
      </c>
      <c r="CO45" s="7">
        <v>9385.3940000000002</v>
      </c>
      <c r="CP45" s="7">
        <v>8543.9580000000005</v>
      </c>
      <c r="CQ45" s="7">
        <v>8465.5570000000007</v>
      </c>
      <c r="CR45" s="7">
        <v>9540.8469999999998</v>
      </c>
      <c r="CS45" s="8">
        <v>8803.8510000000006</v>
      </c>
      <c r="CT45" s="7">
        <v>9541.2289999999994</v>
      </c>
      <c r="CU45" s="7">
        <v>9997.5439999999999</v>
      </c>
      <c r="CV45" s="7">
        <v>8609.491</v>
      </c>
      <c r="CW45" s="7">
        <v>9116.5849999999991</v>
      </c>
      <c r="CX45" s="7">
        <v>7794.8509999999997</v>
      </c>
      <c r="CY45" s="7">
        <v>9007.8289999999997</v>
      </c>
      <c r="CZ45" s="7">
        <v>9036.8459999999995</v>
      </c>
      <c r="DA45" s="7">
        <v>9001.4449999999997</v>
      </c>
      <c r="DB45" s="7">
        <v>8033.2870000000003</v>
      </c>
      <c r="DC45" s="7">
        <v>9244.1409999999996</v>
      </c>
      <c r="DD45" s="7">
        <v>8571.3349999999991</v>
      </c>
      <c r="DE45" s="8">
        <v>8555.8670000000002</v>
      </c>
      <c r="DF45" s="7">
        <v>8547.3619999999992</v>
      </c>
      <c r="DG45" s="7">
        <v>8556.4359999999997</v>
      </c>
      <c r="DH45" s="7">
        <v>8541.9830000000002</v>
      </c>
      <c r="DI45" s="7">
        <v>8791.6489999999994</v>
      </c>
      <c r="DJ45" s="7">
        <v>7115.7089999999998</v>
      </c>
      <c r="DK45" s="7">
        <v>7958.3739999999998</v>
      </c>
      <c r="DL45" s="7">
        <v>7099.8090000000002</v>
      </c>
      <c r="DM45" s="7">
        <v>6270.4620000000004</v>
      </c>
      <c r="DN45" s="7">
        <v>6967.4430000000002</v>
      </c>
      <c r="DO45" s="7">
        <v>6830.6670000000004</v>
      </c>
      <c r="DP45" s="7">
        <v>7442.8519999999999</v>
      </c>
      <c r="DQ45" s="8">
        <v>7796.8280000000004</v>
      </c>
      <c r="DR45" s="8">
        <v>7846.43</v>
      </c>
      <c r="DS45" s="8">
        <v>8115.5190000000002</v>
      </c>
      <c r="DT45" s="8">
        <v>8472.6890000000003</v>
      </c>
      <c r="DU45" s="8">
        <v>7553.299</v>
      </c>
      <c r="DV45" s="8">
        <v>7712.826</v>
      </c>
      <c r="DW45" s="8">
        <v>9526.8449999999993</v>
      </c>
      <c r="DX45" s="8">
        <v>8475.5249999999996</v>
      </c>
      <c r="DY45" s="8">
        <v>8430.3719999999994</v>
      </c>
      <c r="DZ45" s="8">
        <v>8853.509</v>
      </c>
      <c r="EA45" s="8">
        <v>8252.1229999999996</v>
      </c>
      <c r="EB45" s="8">
        <v>8694.5040000000008</v>
      </c>
      <c r="EC45" s="8">
        <v>8707.0669999999991</v>
      </c>
      <c r="ED45" s="8">
        <v>7843.4979999999996</v>
      </c>
      <c r="EE45" s="8">
        <v>8875.4249999999993</v>
      </c>
      <c r="EF45" s="8">
        <v>9141.7929999999997</v>
      </c>
      <c r="EG45" s="8">
        <v>8774.2839999999997</v>
      </c>
      <c r="EH45" s="8">
        <v>7962.06</v>
      </c>
      <c r="EI45" s="8">
        <v>9613.5550000000003</v>
      </c>
      <c r="EJ45" s="8">
        <v>8604.3220000000001</v>
      </c>
      <c r="EK45" s="8">
        <v>9188.6880000000001</v>
      </c>
      <c r="EL45" s="8">
        <v>9713.4439999999995</v>
      </c>
      <c r="EM45" s="8">
        <v>8926.5220000000008</v>
      </c>
      <c r="EN45" s="8">
        <v>10805.98</v>
      </c>
      <c r="EO45" s="8">
        <v>9445.7489999999998</v>
      </c>
      <c r="EP45" s="8">
        <v>16869.7</v>
      </c>
      <c r="EQ45" s="8">
        <v>10134.192999999999</v>
      </c>
      <c r="ER45" s="8">
        <v>9955.2369999999992</v>
      </c>
      <c r="ES45" s="8">
        <v>9438.5460000000003</v>
      </c>
      <c r="ET45" s="8">
        <v>8935.8979999999992</v>
      </c>
      <c r="EU45" s="8">
        <v>11035.272999999999</v>
      </c>
      <c r="EV45" s="8">
        <v>9516.4410000000007</v>
      </c>
      <c r="EW45" s="8">
        <v>10004.259</v>
      </c>
      <c r="EX45" s="8">
        <v>10345.843999999999</v>
      </c>
      <c r="EY45" s="8">
        <v>8840.0529999999999</v>
      </c>
      <c r="EZ45" s="8">
        <v>10776.053</v>
      </c>
      <c r="FA45" s="8">
        <v>9274.17</v>
      </c>
      <c r="FB45" s="8">
        <v>10110.056411650001</v>
      </c>
      <c r="FC45" s="8">
        <v>10403.92967216</v>
      </c>
      <c r="FD45" s="8">
        <v>9121.0312359899999</v>
      </c>
      <c r="FE45" s="8">
        <v>9662.5459029499998</v>
      </c>
      <c r="FF45" s="8">
        <v>9732.3602159099992</v>
      </c>
      <c r="FG45" s="8">
        <v>9596.8770795100008</v>
      </c>
      <c r="FH45" s="8">
        <v>9104.2747198800007</v>
      </c>
      <c r="FI45" s="8">
        <v>10244.34945967</v>
      </c>
      <c r="FJ45" s="8">
        <v>9323.8183149899996</v>
      </c>
      <c r="FK45" s="8">
        <v>10452.07042453</v>
      </c>
      <c r="FL45" s="8">
        <v>9891.4320363999996</v>
      </c>
      <c r="FM45" s="8">
        <v>8813.4707246399994</v>
      </c>
      <c r="FN45" s="8">
        <v>9865.1479999999992</v>
      </c>
      <c r="FO45" s="8">
        <v>9432.1280000000006</v>
      </c>
      <c r="FP45" s="8">
        <v>9021.6779999999999</v>
      </c>
      <c r="FQ45" s="8">
        <v>9859.6839999999993</v>
      </c>
      <c r="FR45" s="8">
        <v>8787.27</v>
      </c>
      <c r="FS45" s="8">
        <v>9421.41</v>
      </c>
      <c r="FT45" s="8">
        <v>9241.23</v>
      </c>
      <c r="FU45" s="8">
        <v>9028.1290000000008</v>
      </c>
      <c r="FV45" s="8">
        <v>9350.8860000000004</v>
      </c>
      <c r="FW45" s="8">
        <v>9739.7019999999993</v>
      </c>
      <c r="FX45" s="8">
        <v>9292.5759999999991</v>
      </c>
      <c r="FY45" s="8">
        <v>14209.852999999999</v>
      </c>
      <c r="FZ45" s="8">
        <v>9124.5939999999991</v>
      </c>
      <c r="GA45" s="8">
        <v>8447.0069999999996</v>
      </c>
      <c r="GB45" s="8">
        <v>10345.949000000001</v>
      </c>
      <c r="GC45" s="8"/>
      <c r="GD45" s="8"/>
      <c r="GE45" s="8"/>
      <c r="GF45" s="8"/>
      <c r="GG45" s="8"/>
      <c r="GH45" s="8"/>
      <c r="GI45" s="8"/>
      <c r="GJ45" s="8"/>
      <c r="GK45" s="8"/>
    </row>
    <row r="46" spans="1:193">
      <c r="A46" s="12" t="s">
        <v>137</v>
      </c>
      <c r="B46" s="13">
        <v>1.319</v>
      </c>
      <c r="C46" s="13">
        <v>34.582000000000001</v>
      </c>
      <c r="D46" s="13">
        <v>19.79</v>
      </c>
      <c r="E46" s="13">
        <v>2.4849999999999999</v>
      </c>
      <c r="F46" s="13">
        <v>16.672999999999998</v>
      </c>
      <c r="G46" s="13">
        <v>2.835</v>
      </c>
      <c r="H46" s="13">
        <v>37.64</v>
      </c>
      <c r="I46" s="13">
        <v>37.575000000000003</v>
      </c>
      <c r="J46" s="13">
        <v>51.643999999999998</v>
      </c>
      <c r="K46" s="13">
        <v>3.8520000000000003</v>
      </c>
      <c r="L46" s="13">
        <v>3.8050000000000002</v>
      </c>
      <c r="M46" s="14">
        <v>28.780999999999999</v>
      </c>
      <c r="N46" s="13">
        <v>62.914000000000001</v>
      </c>
      <c r="O46" s="13">
        <v>23.228999999999999</v>
      </c>
      <c r="P46" s="13">
        <v>26.548999999999999</v>
      </c>
      <c r="Q46" s="13">
        <v>3.0139999999999998</v>
      </c>
      <c r="R46" s="13">
        <v>22.084</v>
      </c>
      <c r="S46" s="13">
        <v>66.019000000000005</v>
      </c>
      <c r="T46" s="13">
        <v>24.492000000000001</v>
      </c>
      <c r="U46" s="13">
        <v>27.966999999999999</v>
      </c>
      <c r="V46" s="13">
        <v>3.3370000000000002</v>
      </c>
      <c r="W46" s="13">
        <v>31.949000000000002</v>
      </c>
      <c r="X46" s="13">
        <v>29.055</v>
      </c>
      <c r="Y46" s="14">
        <v>2.1920000000000002</v>
      </c>
      <c r="Z46" s="13">
        <v>20.187000000000001</v>
      </c>
      <c r="AA46" s="13">
        <v>20.236999999999998</v>
      </c>
      <c r="AB46" s="13">
        <v>19.780999999999999</v>
      </c>
      <c r="AC46" s="13">
        <v>2.5550000000000002</v>
      </c>
      <c r="AD46" s="13">
        <v>22.015999999999998</v>
      </c>
      <c r="AE46" s="13">
        <v>16.38</v>
      </c>
      <c r="AF46" s="13">
        <v>3.0939999999999999</v>
      </c>
      <c r="AG46" s="13">
        <v>38.562000000000005</v>
      </c>
      <c r="AH46" s="13">
        <v>36.981000000000002</v>
      </c>
      <c r="AI46" s="13">
        <v>23.452999999999999</v>
      </c>
      <c r="AJ46" s="13">
        <v>23.559000000000001</v>
      </c>
      <c r="AK46" s="14">
        <v>27.016999999999999</v>
      </c>
      <c r="AL46" s="13">
        <v>1.579</v>
      </c>
      <c r="AM46" s="13">
        <v>1.5429999999999999</v>
      </c>
      <c r="AN46" s="13">
        <v>23.321000000000002</v>
      </c>
      <c r="AO46" s="13">
        <v>25.739000000000001</v>
      </c>
      <c r="AP46" s="13">
        <v>24.841000000000001</v>
      </c>
      <c r="AQ46" s="13">
        <v>27.904</v>
      </c>
      <c r="AR46" s="13">
        <v>23.702999999999999</v>
      </c>
      <c r="AS46" s="13">
        <v>24.036000000000001</v>
      </c>
      <c r="AT46" s="13">
        <v>23.704000000000001</v>
      </c>
      <c r="AU46" s="13">
        <v>22.555</v>
      </c>
      <c r="AV46" s="13">
        <v>23.207999999999998</v>
      </c>
      <c r="AW46" s="14">
        <v>47.273000000000003</v>
      </c>
      <c r="AX46" s="13">
        <v>21.672000000000001</v>
      </c>
      <c r="AY46" s="13">
        <v>19.472999999999999</v>
      </c>
      <c r="AZ46" s="13">
        <v>21.324000000000002</v>
      </c>
      <c r="BA46" s="13">
        <v>17.364999999999998</v>
      </c>
      <c r="BB46" s="13">
        <v>37.113999999999997</v>
      </c>
      <c r="BC46" s="13">
        <v>19.594999999999999</v>
      </c>
      <c r="BD46" s="13">
        <v>16.818999999999999</v>
      </c>
      <c r="BE46" s="13">
        <v>0.59599999999999997</v>
      </c>
      <c r="BF46" s="13">
        <v>11.673</v>
      </c>
      <c r="BG46" s="13">
        <v>25.704000000000001</v>
      </c>
      <c r="BH46" s="13">
        <v>11.215</v>
      </c>
      <c r="BI46" s="14">
        <v>1.298</v>
      </c>
      <c r="BJ46" s="13">
        <v>26.093</v>
      </c>
      <c r="BK46" s="13">
        <v>11.384</v>
      </c>
      <c r="BL46" s="13">
        <v>0.95699999999999996</v>
      </c>
      <c r="BM46" s="13">
        <v>1.0049999999999999</v>
      </c>
      <c r="BN46" s="13">
        <v>2.04</v>
      </c>
      <c r="BO46" s="13">
        <v>8.7850000000000001</v>
      </c>
      <c r="BP46" s="13">
        <v>11.206</v>
      </c>
      <c r="BQ46" s="13">
        <v>10.52</v>
      </c>
      <c r="BR46" s="13">
        <v>11.856999999999999</v>
      </c>
      <c r="BS46" s="13">
        <v>1.103</v>
      </c>
      <c r="BT46" s="13">
        <v>8.6690000000000005</v>
      </c>
      <c r="BU46" s="14">
        <v>10.706</v>
      </c>
      <c r="BV46" s="13">
        <v>7.0862999999999996</v>
      </c>
      <c r="BW46" s="13">
        <v>1.8182</v>
      </c>
      <c r="BX46" s="13">
        <v>8.5780999999999992</v>
      </c>
      <c r="BY46" s="13">
        <v>13.866099999999999</v>
      </c>
      <c r="BZ46" s="13">
        <v>2.032</v>
      </c>
      <c r="CA46" s="13">
        <v>1.9039999999999999</v>
      </c>
      <c r="CB46" s="13">
        <v>1.6032</v>
      </c>
      <c r="CC46" s="13">
        <v>0.99390000000000001</v>
      </c>
      <c r="CD46" s="13">
        <v>26.282</v>
      </c>
      <c r="CE46" s="13">
        <v>1.1611</v>
      </c>
      <c r="CF46" s="13">
        <v>2.069</v>
      </c>
      <c r="CG46" s="14">
        <v>23.363600000000002</v>
      </c>
      <c r="CH46" s="13">
        <v>12.917999999999999</v>
      </c>
      <c r="CI46" s="13">
        <v>12.641</v>
      </c>
      <c r="CJ46" s="13">
        <v>3.76</v>
      </c>
      <c r="CK46" s="13">
        <v>12.888999999999999</v>
      </c>
      <c r="CL46" s="13">
        <v>4.4729999999999999</v>
      </c>
      <c r="CM46" s="13">
        <v>7.3940000000000001</v>
      </c>
      <c r="CN46" s="13">
        <v>7.048</v>
      </c>
      <c r="CO46" s="13">
        <v>12.141</v>
      </c>
      <c r="CP46" s="13">
        <v>36.006</v>
      </c>
      <c r="CQ46" s="13">
        <v>25.861999999999998</v>
      </c>
      <c r="CR46" s="13">
        <v>5.2510000000000003</v>
      </c>
      <c r="CS46" s="14">
        <v>3.91</v>
      </c>
      <c r="CT46" s="13">
        <v>18.323</v>
      </c>
      <c r="CU46" s="13">
        <v>9.1750000000000007</v>
      </c>
      <c r="CV46" s="13">
        <v>27.899000000000001</v>
      </c>
      <c r="CW46" s="13">
        <v>8.0350000000000001</v>
      </c>
      <c r="CX46" s="13">
        <v>7.157</v>
      </c>
      <c r="CY46" s="13">
        <v>21.669</v>
      </c>
      <c r="CZ46" s="13">
        <v>23.097999999999999</v>
      </c>
      <c r="DA46" s="13">
        <v>19.588999999999999</v>
      </c>
      <c r="DB46" s="13">
        <v>19.672000000000001</v>
      </c>
      <c r="DC46" s="13">
        <v>22.311</v>
      </c>
      <c r="DD46" s="13">
        <v>23.565999999999999</v>
      </c>
      <c r="DE46" s="14">
        <v>9.8119999999999994</v>
      </c>
      <c r="DF46" s="13">
        <v>14.625999999999999</v>
      </c>
      <c r="DG46" s="13">
        <v>10.33</v>
      </c>
      <c r="DH46" s="13">
        <v>22.552</v>
      </c>
      <c r="DI46" s="13">
        <v>23.067</v>
      </c>
      <c r="DJ46" s="13">
        <v>9.7309999999999999</v>
      </c>
      <c r="DK46" s="13">
        <v>10.151</v>
      </c>
      <c r="DL46" s="13">
        <v>8.8870000000000005</v>
      </c>
      <c r="DM46" s="13">
        <v>10.108000000000001</v>
      </c>
      <c r="DN46" s="13">
        <v>7.97</v>
      </c>
      <c r="DO46" s="13">
        <v>15.744</v>
      </c>
      <c r="DP46" s="13">
        <v>7.9740000000000002</v>
      </c>
      <c r="DQ46" s="14">
        <v>9.5</v>
      </c>
      <c r="DR46" s="14">
        <v>10.295</v>
      </c>
      <c r="DS46" s="14">
        <v>20.100999999999999</v>
      </c>
      <c r="DT46" s="14">
        <v>24.558</v>
      </c>
      <c r="DU46" s="14">
        <v>15.707000000000001</v>
      </c>
      <c r="DV46" s="14">
        <v>23.725000000000001</v>
      </c>
      <c r="DW46" s="14">
        <v>25.024000000000001</v>
      </c>
      <c r="DX46" s="14">
        <v>21.044</v>
      </c>
      <c r="DY46" s="14">
        <v>31.673999999999999</v>
      </c>
      <c r="DZ46" s="14">
        <v>21.344000000000001</v>
      </c>
      <c r="EA46" s="14">
        <v>21.388999999999999</v>
      </c>
      <c r="EB46" s="14">
        <v>16.721</v>
      </c>
      <c r="EC46" s="14">
        <v>29.577999999999999</v>
      </c>
      <c r="ED46" s="14">
        <v>12.938000000000001</v>
      </c>
      <c r="EE46" s="14">
        <v>7.9080000000000004</v>
      </c>
      <c r="EF46" s="14">
        <v>10.443</v>
      </c>
      <c r="EG46" s="14">
        <v>5.7549999999999999</v>
      </c>
      <c r="EH46" s="14">
        <v>6.7670000000000003</v>
      </c>
      <c r="EI46" s="14">
        <v>23.898</v>
      </c>
      <c r="EJ46" s="14">
        <v>1.24</v>
      </c>
      <c r="EK46" s="14">
        <v>20.55</v>
      </c>
      <c r="EL46" s="14">
        <v>1.0649999999999999</v>
      </c>
      <c r="EM46" s="14">
        <v>0.61199999999999999</v>
      </c>
      <c r="EN46" s="14">
        <v>0.755</v>
      </c>
      <c r="EO46" s="14">
        <v>0.86699999999999999</v>
      </c>
      <c r="EP46" s="14">
        <v>0.28000000000000003</v>
      </c>
      <c r="EQ46" s="14">
        <v>0.51300000000000001</v>
      </c>
      <c r="ER46" s="14">
        <v>0.92900000000000005</v>
      </c>
      <c r="ES46" s="14">
        <v>0.70599999999999996</v>
      </c>
      <c r="ET46" s="14">
        <v>3.7669999999999999</v>
      </c>
      <c r="EU46" s="14">
        <v>1.3140000000000001</v>
      </c>
      <c r="EV46" s="14">
        <v>0.32800000000000001</v>
      </c>
      <c r="EW46" s="14">
        <v>0.747</v>
      </c>
      <c r="EX46" s="14">
        <v>5.8259999999999996</v>
      </c>
      <c r="EY46" s="14">
        <v>18.268000000000001</v>
      </c>
      <c r="EZ46" s="14">
        <v>3.9940000000000002</v>
      </c>
      <c r="FA46" s="14">
        <v>2.87</v>
      </c>
      <c r="FB46" s="14">
        <v>2.1202200000000002</v>
      </c>
      <c r="FC46" s="14">
        <v>3.160866</v>
      </c>
      <c r="FD46" s="14">
        <v>2.222156</v>
      </c>
      <c r="FE46" s="14">
        <v>2.258337</v>
      </c>
      <c r="FF46" s="14">
        <v>1.7453149999999999</v>
      </c>
      <c r="FG46" s="14">
        <v>0.89857299999999996</v>
      </c>
      <c r="FH46" s="14">
        <v>1.875111</v>
      </c>
      <c r="FI46" s="14">
        <v>2.1032999999999999</v>
      </c>
      <c r="FJ46" s="14">
        <v>0.96962327000000004</v>
      </c>
      <c r="FK46" s="14">
        <v>1.250723</v>
      </c>
      <c r="FL46" s="14">
        <v>2.352452</v>
      </c>
      <c r="FM46" s="14">
        <v>2.29041322</v>
      </c>
      <c r="FN46" s="14">
        <v>1.9219999999999999</v>
      </c>
      <c r="FO46" s="14">
        <v>1.8120000000000001</v>
      </c>
      <c r="FP46" s="14">
        <v>1.7729999999999999</v>
      </c>
      <c r="FQ46" s="14">
        <v>2.0779999999999998</v>
      </c>
      <c r="FR46" s="14">
        <v>0.78600000000000003</v>
      </c>
      <c r="FS46" s="14">
        <v>1.6519999999999999</v>
      </c>
      <c r="FT46" s="14">
        <v>18.404</v>
      </c>
      <c r="FU46" s="14">
        <v>1.3009999999999999</v>
      </c>
      <c r="FV46" s="14">
        <v>2.948</v>
      </c>
      <c r="FW46" s="14">
        <v>16.053999999999998</v>
      </c>
      <c r="FX46" s="14">
        <v>1.353</v>
      </c>
      <c r="FY46" s="14">
        <v>1.075</v>
      </c>
      <c r="FZ46" s="14">
        <v>4.12</v>
      </c>
      <c r="GA46" s="14">
        <v>1.0720000000000001</v>
      </c>
      <c r="GB46" s="14">
        <v>1.4470000000000001</v>
      </c>
      <c r="GC46" s="14"/>
      <c r="GD46" s="14"/>
      <c r="GE46" s="14"/>
      <c r="GF46" s="14"/>
      <c r="GG46" s="14"/>
      <c r="GH46" s="14"/>
      <c r="GI46" s="14"/>
      <c r="GJ46" s="14"/>
      <c r="GK46" s="14"/>
    </row>
    <row r="47" spans="1:193" ht="24" thickBot="1">
      <c r="A47" s="6" t="s">
        <v>107</v>
      </c>
      <c r="B47" s="7">
        <v>142.34200000000001</v>
      </c>
      <c r="C47" s="7">
        <v>118.3</v>
      </c>
      <c r="D47" s="7">
        <v>468.55</v>
      </c>
      <c r="E47" s="7">
        <v>125.274</v>
      </c>
      <c r="F47" s="7">
        <v>91.754000000000005</v>
      </c>
      <c r="G47" s="7">
        <v>202.84899999999999</v>
      </c>
      <c r="H47" s="7">
        <v>241.44499999999999</v>
      </c>
      <c r="I47" s="7">
        <v>117.432</v>
      </c>
      <c r="J47" s="7">
        <v>276.89999999999998</v>
      </c>
      <c r="K47" s="7">
        <v>253.12299999999999</v>
      </c>
      <c r="L47" s="7">
        <v>535.28200000000004</v>
      </c>
      <c r="M47" s="8">
        <v>99.296999999999997</v>
      </c>
      <c r="N47" s="7">
        <v>89.983000000000004</v>
      </c>
      <c r="O47" s="7">
        <v>154.364</v>
      </c>
      <c r="P47" s="7">
        <v>204.048</v>
      </c>
      <c r="Q47" s="7">
        <v>207.607</v>
      </c>
      <c r="R47" s="7">
        <v>155.82400000000001</v>
      </c>
      <c r="S47" s="7">
        <v>255.23699999999999</v>
      </c>
      <c r="T47" s="7">
        <v>164.73599999999999</v>
      </c>
      <c r="U47" s="7">
        <v>208.91800000000001</v>
      </c>
      <c r="V47" s="7">
        <v>127.41500000000001</v>
      </c>
      <c r="W47" s="7">
        <v>19.934000000000001</v>
      </c>
      <c r="X47" s="7">
        <v>601.43299999999999</v>
      </c>
      <c r="Y47" s="8">
        <v>136.05500000000001</v>
      </c>
      <c r="Z47" s="7">
        <v>303.399</v>
      </c>
      <c r="AA47" s="7">
        <v>174.51499999999999</v>
      </c>
      <c r="AB47" s="7">
        <v>135.79499999999999</v>
      </c>
      <c r="AC47" s="7">
        <v>78.174000000000007</v>
      </c>
      <c r="AD47" s="7">
        <v>235.17</v>
      </c>
      <c r="AE47" s="7">
        <v>194.03200000000001</v>
      </c>
      <c r="AF47" s="7">
        <v>140.36099999999999</v>
      </c>
      <c r="AG47" s="7">
        <v>145.65</v>
      </c>
      <c r="AH47" s="7">
        <v>154.989</v>
      </c>
      <c r="AI47" s="7">
        <v>306.95</v>
      </c>
      <c r="AJ47" s="7">
        <v>441.81200000000001</v>
      </c>
      <c r="AK47" s="8">
        <v>200.072</v>
      </c>
      <c r="AL47" s="7">
        <v>140.99</v>
      </c>
      <c r="AM47" s="7">
        <v>138.36500000000001</v>
      </c>
      <c r="AN47" s="7">
        <v>150.59299999999999</v>
      </c>
      <c r="AO47" s="7">
        <v>228.465</v>
      </c>
      <c r="AP47" s="7">
        <v>60.521000000000001</v>
      </c>
      <c r="AQ47" s="7">
        <v>317.815</v>
      </c>
      <c r="AR47" s="7">
        <v>126.51300000000001</v>
      </c>
      <c r="AS47" s="7">
        <v>101.596</v>
      </c>
      <c r="AT47" s="7">
        <v>165.86500000000001</v>
      </c>
      <c r="AU47" s="7">
        <v>702.91300000000001</v>
      </c>
      <c r="AV47" s="7">
        <v>192.53</v>
      </c>
      <c r="AW47" s="8">
        <v>497.55599999999998</v>
      </c>
      <c r="AX47" s="7">
        <v>197.905</v>
      </c>
      <c r="AY47" s="7">
        <v>145.96899999999999</v>
      </c>
      <c r="AZ47" s="7">
        <v>170.261</v>
      </c>
      <c r="BA47" s="7">
        <v>141.73400000000001</v>
      </c>
      <c r="BB47" s="7">
        <v>314.005</v>
      </c>
      <c r="BC47" s="7">
        <v>483.85399999999998</v>
      </c>
      <c r="BD47" s="7">
        <v>183.56200000000001</v>
      </c>
      <c r="BE47" s="7">
        <v>117.904</v>
      </c>
      <c r="BF47" s="7">
        <v>165.505</v>
      </c>
      <c r="BG47" s="7">
        <v>149.71</v>
      </c>
      <c r="BH47" s="7">
        <v>677.39800000000002</v>
      </c>
      <c r="BI47" s="8">
        <v>326.02600000000001</v>
      </c>
      <c r="BJ47" s="7">
        <v>134.69900000000001</v>
      </c>
      <c r="BK47" s="7">
        <v>254.39</v>
      </c>
      <c r="BL47" s="7">
        <v>152.523</v>
      </c>
      <c r="BM47" s="7">
        <v>289.06</v>
      </c>
      <c r="BN47" s="7">
        <v>278.08100000000002</v>
      </c>
      <c r="BO47" s="7">
        <v>324.36900000000003</v>
      </c>
      <c r="BP47" s="7">
        <v>158.226</v>
      </c>
      <c r="BQ47" s="7">
        <v>128.34200000000001</v>
      </c>
      <c r="BR47" s="7">
        <v>148.803</v>
      </c>
      <c r="BS47" s="7">
        <v>163.446</v>
      </c>
      <c r="BT47" s="7">
        <v>540.71600000000001</v>
      </c>
      <c r="BU47" s="8">
        <v>150.15700000000001</v>
      </c>
      <c r="BV47" s="7">
        <v>144.99529999999999</v>
      </c>
      <c r="BW47" s="7">
        <v>136.9314</v>
      </c>
      <c r="BX47" s="7">
        <v>281.62290000000002</v>
      </c>
      <c r="BY47" s="7">
        <v>165.512</v>
      </c>
      <c r="BZ47" s="7">
        <v>402.72649999999999</v>
      </c>
      <c r="CA47" s="7">
        <v>936.98779999999999</v>
      </c>
      <c r="CB47" s="7">
        <v>154.41540000000001</v>
      </c>
      <c r="CC47" s="7">
        <v>195.49940000000001</v>
      </c>
      <c r="CD47" s="7">
        <v>165.45599999999999</v>
      </c>
      <c r="CE47" s="7">
        <v>506.78489999999999</v>
      </c>
      <c r="CF47" s="7">
        <v>167.99189999999999</v>
      </c>
      <c r="CG47" s="8">
        <v>221.37979999999999</v>
      </c>
      <c r="CH47" s="7">
        <v>397.84100000000001</v>
      </c>
      <c r="CI47" s="7">
        <v>208.58699999999999</v>
      </c>
      <c r="CJ47" s="7">
        <v>473.94400000000002</v>
      </c>
      <c r="CK47" s="7">
        <v>106.288</v>
      </c>
      <c r="CL47" s="7">
        <v>194.93600000000001</v>
      </c>
      <c r="CM47" s="7">
        <v>118.13800000000001</v>
      </c>
      <c r="CN47" s="7">
        <v>166.80099999999999</v>
      </c>
      <c r="CO47" s="7">
        <v>146.52000000000001</v>
      </c>
      <c r="CP47" s="7">
        <v>106.363</v>
      </c>
      <c r="CQ47" s="7">
        <v>78.614999999999995</v>
      </c>
      <c r="CR47" s="7">
        <v>106.438</v>
      </c>
      <c r="CS47" s="8">
        <v>131.55199999999999</v>
      </c>
      <c r="CT47" s="7">
        <v>126.18300000000001</v>
      </c>
      <c r="CU47" s="7">
        <v>116.935</v>
      </c>
      <c r="CV47" s="7">
        <v>203.00800000000001</v>
      </c>
      <c r="CW47" s="7">
        <v>459.18099999999998</v>
      </c>
      <c r="CX47" s="7">
        <v>92.319000000000003</v>
      </c>
      <c r="CY47" s="7">
        <v>114.22199999999999</v>
      </c>
      <c r="CZ47" s="7">
        <v>95.241</v>
      </c>
      <c r="DA47" s="7">
        <v>101.83</v>
      </c>
      <c r="DB47" s="7">
        <v>128.16200000000001</v>
      </c>
      <c r="DC47" s="7">
        <v>111.488</v>
      </c>
      <c r="DD47" s="7">
        <v>113.081</v>
      </c>
      <c r="DE47" s="8">
        <v>140.17699999999999</v>
      </c>
      <c r="DF47" s="7">
        <v>139.05099999999999</v>
      </c>
      <c r="DG47" s="7">
        <v>137.268</v>
      </c>
      <c r="DH47" s="7">
        <v>156.81200000000001</v>
      </c>
      <c r="DI47" s="7">
        <v>436.65300000000002</v>
      </c>
      <c r="DJ47" s="7">
        <v>105.617</v>
      </c>
      <c r="DK47" s="7">
        <v>85.018000000000001</v>
      </c>
      <c r="DL47" s="7">
        <v>249.874</v>
      </c>
      <c r="DM47" s="7">
        <v>83.058999999999997</v>
      </c>
      <c r="DN47" s="7">
        <v>86.242999999999995</v>
      </c>
      <c r="DO47" s="7">
        <v>163.417</v>
      </c>
      <c r="DP47" s="7">
        <v>76.021000000000001</v>
      </c>
      <c r="DQ47" s="8">
        <v>108.464</v>
      </c>
      <c r="DR47" s="8">
        <v>91.446058859999994</v>
      </c>
      <c r="DS47" s="8">
        <v>60.85235419</v>
      </c>
      <c r="DT47" s="8">
        <v>432.11516136</v>
      </c>
      <c r="DU47" s="8">
        <v>210.20162452</v>
      </c>
      <c r="DV47" s="8">
        <v>64.032450089999998</v>
      </c>
      <c r="DW47" s="8">
        <v>98.675407239999998</v>
      </c>
      <c r="DX47" s="8">
        <v>90.349152669999995</v>
      </c>
      <c r="DY47" s="8">
        <v>74.568486680000007</v>
      </c>
      <c r="DZ47" s="8">
        <v>113.55676631999999</v>
      </c>
      <c r="EA47" s="8">
        <v>90.26465512</v>
      </c>
      <c r="EB47" s="8">
        <v>93.481460200000001</v>
      </c>
      <c r="EC47" s="8">
        <v>73.337000000000003</v>
      </c>
      <c r="ED47" s="8">
        <v>80.331000000000003</v>
      </c>
      <c r="EE47" s="8">
        <v>204.25899999999999</v>
      </c>
      <c r="EF47" s="8">
        <v>128.94499999999999</v>
      </c>
      <c r="EG47" s="8">
        <v>87.328000000000003</v>
      </c>
      <c r="EH47" s="8">
        <v>123.173</v>
      </c>
      <c r="EI47" s="8">
        <v>137.93799999999999</v>
      </c>
      <c r="EJ47" s="8">
        <v>79.658000000000001</v>
      </c>
      <c r="EK47" s="8">
        <v>171.30799999999999</v>
      </c>
      <c r="EL47" s="8">
        <v>154.65</v>
      </c>
      <c r="EM47" s="8">
        <v>79.712000000000003</v>
      </c>
      <c r="EN47" s="8">
        <v>104.998</v>
      </c>
      <c r="EO47" s="8">
        <v>111.94</v>
      </c>
      <c r="EP47" s="8">
        <v>100.19199999999999</v>
      </c>
      <c r="EQ47" s="8">
        <v>260.40699999999998</v>
      </c>
      <c r="ER47" s="8">
        <v>267.09100000000001</v>
      </c>
      <c r="ES47" s="8">
        <v>95.24</v>
      </c>
      <c r="ET47" s="8">
        <v>82.876999999999995</v>
      </c>
      <c r="EU47" s="8">
        <v>150.26400000000001</v>
      </c>
      <c r="EV47" s="8">
        <v>79.013000000000005</v>
      </c>
      <c r="EW47" s="8">
        <v>136.93299999999999</v>
      </c>
      <c r="EX47" s="8">
        <v>146.727</v>
      </c>
      <c r="EY47" s="8">
        <v>89.164000000000001</v>
      </c>
      <c r="EZ47" s="8">
        <v>111.297</v>
      </c>
      <c r="FA47" s="8">
        <v>80.709999999999994</v>
      </c>
      <c r="FB47" s="8">
        <v>97.776211219999993</v>
      </c>
      <c r="FC47" s="8">
        <v>266.01444425</v>
      </c>
      <c r="FD47" s="8">
        <v>198.4566739</v>
      </c>
      <c r="FE47" s="8">
        <v>95.170574799999997</v>
      </c>
      <c r="FF47" s="8">
        <v>97.571481550000001</v>
      </c>
      <c r="FG47" s="8">
        <v>79.32679383</v>
      </c>
      <c r="FH47" s="8">
        <v>103.23481246</v>
      </c>
      <c r="FI47" s="8">
        <v>96.122216899999998</v>
      </c>
      <c r="FJ47" s="8">
        <v>81.434439330000004</v>
      </c>
      <c r="FK47" s="8">
        <v>132.71662644</v>
      </c>
      <c r="FL47" s="8">
        <v>98.972168210000007</v>
      </c>
      <c r="FM47" s="8">
        <v>126.4190291</v>
      </c>
      <c r="FN47" s="8">
        <v>105.143</v>
      </c>
      <c r="FO47" s="8">
        <v>321.18299999999999</v>
      </c>
      <c r="FP47" s="8">
        <v>151.87</v>
      </c>
      <c r="FQ47" s="8">
        <v>120.4</v>
      </c>
      <c r="FR47" s="8">
        <v>133.499</v>
      </c>
      <c r="FS47" s="8">
        <v>135.559</v>
      </c>
      <c r="FT47" s="8">
        <v>68.944000000000003</v>
      </c>
      <c r="FU47" s="8">
        <v>140.81899999999999</v>
      </c>
      <c r="FV47" s="8">
        <v>100.651</v>
      </c>
      <c r="FW47" s="8">
        <v>186.85599999999999</v>
      </c>
      <c r="FX47" s="8">
        <v>89.667000000000002</v>
      </c>
      <c r="FY47" s="8">
        <v>288.03800000000001</v>
      </c>
      <c r="FZ47" s="8">
        <v>113.714</v>
      </c>
      <c r="GA47" s="8">
        <v>430.995</v>
      </c>
      <c r="GB47" s="8">
        <v>156.06700000000001</v>
      </c>
      <c r="GC47" s="8"/>
      <c r="GD47" s="8"/>
      <c r="GE47" s="8"/>
      <c r="GF47" s="8"/>
      <c r="GG47" s="8"/>
      <c r="GH47" s="8"/>
      <c r="GI47" s="8"/>
      <c r="GJ47" s="8"/>
      <c r="GK47" s="8"/>
    </row>
    <row r="48" spans="1:193" ht="24" thickBot="1">
      <c r="A48" s="24" t="s">
        <v>66</v>
      </c>
      <c r="B48" s="24">
        <f t="shared" ref="B48:BM48" si="28">B44+B16+B5</f>
        <v>119455.74109396656</v>
      </c>
      <c r="C48" s="24">
        <f t="shared" si="28"/>
        <v>146283.7878388071</v>
      </c>
      <c r="D48" s="24">
        <f t="shared" si="28"/>
        <v>133312.05723380353</v>
      </c>
      <c r="E48" s="24">
        <f t="shared" si="28"/>
        <v>141197.8583602627</v>
      </c>
      <c r="F48" s="24">
        <f t="shared" si="28"/>
        <v>135630.89392621091</v>
      </c>
      <c r="G48" s="24">
        <f t="shared" si="28"/>
        <v>149898.90039461834</v>
      </c>
      <c r="H48" s="24">
        <f t="shared" si="28"/>
        <v>139825.69935277116</v>
      </c>
      <c r="I48" s="24">
        <f t="shared" si="28"/>
        <v>356877.55326594535</v>
      </c>
      <c r="J48" s="24">
        <f t="shared" si="28"/>
        <v>129696.47244950499</v>
      </c>
      <c r="K48" s="24">
        <f t="shared" si="28"/>
        <v>122188.51202334899</v>
      </c>
      <c r="L48" s="24">
        <f t="shared" si="28"/>
        <v>310684.05220928497</v>
      </c>
      <c r="M48" s="25">
        <f t="shared" si="28"/>
        <v>133366.71297779001</v>
      </c>
      <c r="N48" s="24">
        <f t="shared" si="28"/>
        <v>123377.26373771546</v>
      </c>
      <c r="O48" s="24">
        <f t="shared" si="28"/>
        <v>133224.91565197028</v>
      </c>
      <c r="P48" s="24">
        <f t="shared" si="28"/>
        <v>132566.18091685593</v>
      </c>
      <c r="Q48" s="24">
        <f t="shared" si="28"/>
        <v>136883.44908299419</v>
      </c>
      <c r="R48" s="24">
        <f t="shared" si="28"/>
        <v>153699.07086411834</v>
      </c>
      <c r="S48" s="24">
        <f t="shared" si="28"/>
        <v>159287.39581811355</v>
      </c>
      <c r="T48" s="24">
        <f t="shared" si="28"/>
        <v>148357.42394469044</v>
      </c>
      <c r="U48" s="24">
        <f t="shared" si="28"/>
        <v>320350.99403485021</v>
      </c>
      <c r="V48" s="24">
        <f t="shared" si="28"/>
        <v>194824.18060750808</v>
      </c>
      <c r="W48" s="24">
        <f t="shared" si="28"/>
        <v>144674.18253063833</v>
      </c>
      <c r="X48" s="24">
        <f t="shared" si="28"/>
        <v>254861.17220252674</v>
      </c>
      <c r="Y48" s="25">
        <f t="shared" si="28"/>
        <v>213812.54588044828</v>
      </c>
      <c r="Z48" s="24">
        <f t="shared" si="28"/>
        <v>154827.7336628919</v>
      </c>
      <c r="AA48" s="24">
        <f t="shared" si="28"/>
        <v>174822.24926603044</v>
      </c>
      <c r="AB48" s="24">
        <f t="shared" si="28"/>
        <v>167362.83756028861</v>
      </c>
      <c r="AC48" s="24">
        <f t="shared" si="28"/>
        <v>171972.31164482329</v>
      </c>
      <c r="AD48" s="24">
        <f t="shared" si="28"/>
        <v>160162.14884778508</v>
      </c>
      <c r="AE48" s="24">
        <f t="shared" si="28"/>
        <v>163868.47086811898</v>
      </c>
      <c r="AF48" s="24">
        <f t="shared" si="28"/>
        <v>165326.34393987092</v>
      </c>
      <c r="AG48" s="24">
        <f t="shared" si="28"/>
        <v>334173.60162716766</v>
      </c>
      <c r="AH48" s="24">
        <f t="shared" si="28"/>
        <v>208018.53549614633</v>
      </c>
      <c r="AI48" s="24">
        <f t="shared" si="28"/>
        <v>145897.16394418184</v>
      </c>
      <c r="AJ48" s="24">
        <f t="shared" si="28"/>
        <v>224293.10156940095</v>
      </c>
      <c r="AK48" s="25">
        <f t="shared" si="28"/>
        <v>240569.89368317692</v>
      </c>
      <c r="AL48" s="24">
        <f t="shared" si="28"/>
        <v>159349.09690552435</v>
      </c>
      <c r="AM48" s="24">
        <f t="shared" si="28"/>
        <v>163136.99272957479</v>
      </c>
      <c r="AN48" s="24">
        <f t="shared" si="28"/>
        <v>168755.37595977803</v>
      </c>
      <c r="AO48" s="24">
        <f t="shared" si="28"/>
        <v>164141.04535117728</v>
      </c>
      <c r="AP48" s="24">
        <f t="shared" si="28"/>
        <v>155929.13179958382</v>
      </c>
      <c r="AQ48" s="24">
        <f t="shared" si="28"/>
        <v>158614.02030969982</v>
      </c>
      <c r="AR48" s="24">
        <f t="shared" si="28"/>
        <v>153551.43009841599</v>
      </c>
      <c r="AS48" s="24">
        <f t="shared" si="28"/>
        <v>292100.1797686402</v>
      </c>
      <c r="AT48" s="24">
        <f t="shared" si="28"/>
        <v>217717.04373870156</v>
      </c>
      <c r="AU48" s="24">
        <f t="shared" si="28"/>
        <v>148299.222367376</v>
      </c>
      <c r="AV48" s="24">
        <f t="shared" si="28"/>
        <v>213289.25108395002</v>
      </c>
      <c r="AW48" s="25">
        <f t="shared" si="28"/>
        <v>235374.43892519604</v>
      </c>
      <c r="AX48" s="24">
        <f t="shared" si="28"/>
        <v>156075.7567144389</v>
      </c>
      <c r="AY48" s="24">
        <f t="shared" si="28"/>
        <v>161519.90597908429</v>
      </c>
      <c r="AZ48" s="24">
        <f t="shared" si="28"/>
        <v>164483.2474689568</v>
      </c>
      <c r="BA48" s="24">
        <f t="shared" si="28"/>
        <v>175961.72775501866</v>
      </c>
      <c r="BB48" s="24">
        <f t="shared" si="28"/>
        <v>158376.24779467497</v>
      </c>
      <c r="BC48" s="24">
        <f t="shared" si="28"/>
        <v>176635.59346757201</v>
      </c>
      <c r="BD48" s="24">
        <f t="shared" si="28"/>
        <v>167015.79036870072</v>
      </c>
      <c r="BE48" s="24">
        <f t="shared" si="28"/>
        <v>234283.00792426738</v>
      </c>
      <c r="BF48" s="24">
        <f t="shared" si="28"/>
        <v>274958.1080666316</v>
      </c>
      <c r="BG48" s="24">
        <f t="shared" si="28"/>
        <v>154566.35828825936</v>
      </c>
      <c r="BH48" s="24">
        <f t="shared" si="28"/>
        <v>227806.89771284055</v>
      </c>
      <c r="BI48" s="25">
        <f t="shared" si="28"/>
        <v>232227.78146538595</v>
      </c>
      <c r="BJ48" s="25">
        <f t="shared" si="28"/>
        <v>158788.92565178993</v>
      </c>
      <c r="BK48" s="25">
        <f t="shared" si="28"/>
        <v>172928.71882679194</v>
      </c>
      <c r="BL48" s="25">
        <f t="shared" si="28"/>
        <v>184475.65826431502</v>
      </c>
      <c r="BM48" s="25">
        <f t="shared" si="28"/>
        <v>178549.93236582464</v>
      </c>
      <c r="BN48" s="25">
        <f t="shared" ref="BN48:DY48" si="29">BN44+BN16+BN5</f>
        <v>163416.44954641222</v>
      </c>
      <c r="BO48" s="25">
        <f t="shared" si="29"/>
        <v>183084.62248903402</v>
      </c>
      <c r="BP48" s="25">
        <f t="shared" si="29"/>
        <v>180344.76864250164</v>
      </c>
      <c r="BQ48" s="25">
        <f t="shared" si="29"/>
        <v>267892.96592701919</v>
      </c>
      <c r="BR48" s="25">
        <f t="shared" si="29"/>
        <v>251810.30471332063</v>
      </c>
      <c r="BS48" s="24">
        <f t="shared" si="29"/>
        <v>162813.66979934601</v>
      </c>
      <c r="BT48" s="24">
        <f t="shared" si="29"/>
        <v>230125.63871131919</v>
      </c>
      <c r="BU48" s="25">
        <f t="shared" si="29"/>
        <v>252941.90568344831</v>
      </c>
      <c r="BV48" s="25">
        <f t="shared" si="29"/>
        <v>162942.82648754501</v>
      </c>
      <c r="BW48" s="25">
        <f t="shared" si="29"/>
        <v>175987.026493224</v>
      </c>
      <c r="BX48" s="25">
        <f t="shared" si="29"/>
        <v>185671.35923683603</v>
      </c>
      <c r="BY48" s="25">
        <f t="shared" si="29"/>
        <v>186712.91740317893</v>
      </c>
      <c r="BZ48" s="25">
        <f t="shared" si="29"/>
        <v>168673.133069787</v>
      </c>
      <c r="CA48" s="25">
        <f t="shared" si="29"/>
        <v>195364.57322917599</v>
      </c>
      <c r="CB48" s="25">
        <f t="shared" si="29"/>
        <v>177281.06469727401</v>
      </c>
      <c r="CC48" s="25">
        <f t="shared" si="29"/>
        <v>273940.49885849992</v>
      </c>
      <c r="CD48" s="25">
        <f t="shared" si="29"/>
        <v>261750.59816292205</v>
      </c>
      <c r="CE48" s="25">
        <f t="shared" si="29"/>
        <v>167829.29016247502</v>
      </c>
      <c r="CF48" s="25">
        <f t="shared" si="29"/>
        <v>247177.729285451</v>
      </c>
      <c r="CG48" s="25">
        <f t="shared" si="29"/>
        <v>257358.745877471</v>
      </c>
      <c r="CH48" s="25">
        <f t="shared" si="29"/>
        <v>165369.88858984</v>
      </c>
      <c r="CI48" s="25">
        <f t="shared" si="29"/>
        <v>163208.93579726998</v>
      </c>
      <c r="CJ48" s="25">
        <f t="shared" si="29"/>
        <v>188318.81907647001</v>
      </c>
      <c r="CK48" s="25">
        <f t="shared" si="29"/>
        <v>200206.94815665999</v>
      </c>
      <c r="CL48" s="25">
        <f t="shared" si="29"/>
        <v>184972.26466853003</v>
      </c>
      <c r="CM48" s="25">
        <f t="shared" si="29"/>
        <v>191631.78699122998</v>
      </c>
      <c r="CN48" s="25">
        <f t="shared" si="29"/>
        <v>191192.88431919002</v>
      </c>
      <c r="CO48" s="25">
        <f t="shared" si="29"/>
        <v>292166.79357461998</v>
      </c>
      <c r="CP48" s="25">
        <f t="shared" si="29"/>
        <v>280269.44847237994</v>
      </c>
      <c r="CQ48" s="25">
        <f t="shared" si="29"/>
        <v>194836.03555075999</v>
      </c>
      <c r="CR48" s="25">
        <f t="shared" si="29"/>
        <v>254363.75924522002</v>
      </c>
      <c r="CS48" s="25">
        <f t="shared" si="29"/>
        <v>298082.505901</v>
      </c>
      <c r="CT48" s="25">
        <f t="shared" si="29"/>
        <v>160138.49169385</v>
      </c>
      <c r="CU48" s="25">
        <f t="shared" si="29"/>
        <v>212754.32509531005</v>
      </c>
      <c r="CV48" s="25">
        <f t="shared" si="29"/>
        <v>199545.29547800001</v>
      </c>
      <c r="CW48" s="25">
        <f t="shared" si="29"/>
        <v>207113.2197628</v>
      </c>
      <c r="CX48" s="25">
        <f t="shared" si="29"/>
        <v>191745.09404502003</v>
      </c>
      <c r="CY48" s="25">
        <f t="shared" si="29"/>
        <v>197183.56351688996</v>
      </c>
      <c r="CZ48" s="25">
        <f t="shared" si="29"/>
        <v>195883.49730043998</v>
      </c>
      <c r="DA48" s="25">
        <f t="shared" si="29"/>
        <v>323659.90217774</v>
      </c>
      <c r="DB48" s="25">
        <f t="shared" si="29"/>
        <v>308988.53381248005</v>
      </c>
      <c r="DC48" s="25">
        <f t="shared" si="29"/>
        <v>181864.37779235002</v>
      </c>
      <c r="DD48" s="25">
        <f t="shared" si="29"/>
        <v>235108.37317370999</v>
      </c>
      <c r="DE48" s="25">
        <f t="shared" si="29"/>
        <v>289255.51711671002</v>
      </c>
      <c r="DF48" s="25">
        <f t="shared" si="29"/>
        <v>190426.91342691</v>
      </c>
      <c r="DG48" s="25">
        <f t="shared" si="29"/>
        <v>186801.11636459001</v>
      </c>
      <c r="DH48" s="25">
        <f t="shared" si="29"/>
        <v>199838.32228149002</v>
      </c>
      <c r="DI48" s="25">
        <f t="shared" si="29"/>
        <v>211635.04651412999</v>
      </c>
      <c r="DJ48" s="25">
        <f t="shared" si="29"/>
        <v>192493.3076453</v>
      </c>
      <c r="DK48" s="25">
        <f t="shared" si="29"/>
        <v>184229.7510772</v>
      </c>
      <c r="DL48" s="25">
        <f t="shared" si="29"/>
        <v>125941.53274435997</v>
      </c>
      <c r="DM48" s="25">
        <f t="shared" si="29"/>
        <v>222115.46824430005</v>
      </c>
      <c r="DN48" s="25">
        <f t="shared" si="29"/>
        <v>215172.22449443996</v>
      </c>
      <c r="DO48" s="25">
        <f t="shared" si="29"/>
        <v>185587.26915223</v>
      </c>
      <c r="DP48" s="25">
        <f t="shared" si="29"/>
        <v>286205.03330543998</v>
      </c>
      <c r="DQ48" s="25">
        <f t="shared" si="29"/>
        <v>275625.67484246002</v>
      </c>
      <c r="DR48" s="25">
        <f t="shared" si="29"/>
        <v>162153.92001972997</v>
      </c>
      <c r="DS48" s="25">
        <f t="shared" si="29"/>
        <v>172482.37332598004</v>
      </c>
      <c r="DT48" s="25">
        <f t="shared" si="29"/>
        <v>189783.76703856001</v>
      </c>
      <c r="DU48" s="25">
        <f t="shared" si="29"/>
        <v>188125.29336556999</v>
      </c>
      <c r="DV48" s="25">
        <f t="shared" si="29"/>
        <v>156957.10951195998</v>
      </c>
      <c r="DW48" s="25">
        <f t="shared" si="29"/>
        <v>199598.14974055003</v>
      </c>
      <c r="DX48" s="25">
        <f t="shared" si="29"/>
        <v>198048.28983036001</v>
      </c>
      <c r="DY48" s="25">
        <f t="shared" si="29"/>
        <v>236292.75168281997</v>
      </c>
      <c r="DZ48" s="25">
        <f t="shared" ref="DZ48:FF48" si="30">DZ44+DZ16+DZ5</f>
        <v>310270.69170406798</v>
      </c>
      <c r="EA48" s="25">
        <f t="shared" si="30"/>
        <v>179702.70150028</v>
      </c>
      <c r="EB48" s="25">
        <f t="shared" si="30"/>
        <v>213549.85633317803</v>
      </c>
      <c r="EC48" s="25">
        <f t="shared" si="30"/>
        <v>302794.83941054496</v>
      </c>
      <c r="ED48" s="25">
        <f t="shared" si="30"/>
        <v>165703.753394559</v>
      </c>
      <c r="EE48" s="25">
        <f t="shared" si="30"/>
        <v>186418.11401873204</v>
      </c>
      <c r="EF48" s="25">
        <f t="shared" si="30"/>
        <v>220637.60777963803</v>
      </c>
      <c r="EG48" s="25">
        <f t="shared" si="30"/>
        <v>215282.210446293</v>
      </c>
      <c r="EH48" s="25">
        <f t="shared" si="30"/>
        <v>188280.13996882702</v>
      </c>
      <c r="EI48" s="25">
        <f t="shared" si="30"/>
        <v>205871.43520437693</v>
      </c>
      <c r="EJ48" s="25">
        <f t="shared" si="30"/>
        <v>205549.564063414</v>
      </c>
      <c r="EK48" s="25">
        <f t="shared" si="30"/>
        <v>290598.01187224593</v>
      </c>
      <c r="EL48" s="25">
        <f t="shared" si="30"/>
        <v>326755.28676377906</v>
      </c>
      <c r="EM48" s="25">
        <f t="shared" si="30"/>
        <v>183589.68208626704</v>
      </c>
      <c r="EN48" s="25">
        <f t="shared" si="30"/>
        <v>245209.308813574</v>
      </c>
      <c r="EO48" s="25">
        <f t="shared" si="30"/>
        <v>346454.13288316212</v>
      </c>
      <c r="EP48" s="25">
        <f t="shared" si="30"/>
        <v>188445.99738528804</v>
      </c>
      <c r="EQ48" s="25">
        <f t="shared" si="30"/>
        <v>190270.01437424496</v>
      </c>
      <c r="ER48" s="25">
        <f t="shared" si="30"/>
        <v>222654.23683519496</v>
      </c>
      <c r="ES48" s="25">
        <f t="shared" si="30"/>
        <v>219614.28199298101</v>
      </c>
      <c r="ET48" s="25">
        <f t="shared" si="30"/>
        <v>187412.21753354103</v>
      </c>
      <c r="EU48" s="25">
        <f t="shared" si="30"/>
        <v>211896.688109888</v>
      </c>
      <c r="EV48" s="25">
        <f t="shared" si="30"/>
        <v>204713.61707571198</v>
      </c>
      <c r="EW48" s="25">
        <f t="shared" si="30"/>
        <v>280437.81156989303</v>
      </c>
      <c r="EX48" s="25">
        <f t="shared" si="30"/>
        <v>334300.98527234007</v>
      </c>
      <c r="EY48" s="25">
        <f t="shared" si="30"/>
        <v>183903.68321115905</v>
      </c>
      <c r="EZ48" s="25">
        <f t="shared" si="30"/>
        <v>244649.483448188</v>
      </c>
      <c r="FA48" s="25">
        <f t="shared" si="30"/>
        <v>347155.31560131296</v>
      </c>
      <c r="FB48" s="25">
        <f t="shared" si="30"/>
        <v>194927.69659943797</v>
      </c>
      <c r="FC48" s="25">
        <f t="shared" si="30"/>
        <v>198724.62424793799</v>
      </c>
      <c r="FD48" s="25">
        <f t="shared" si="30"/>
        <v>218412.77476456499</v>
      </c>
      <c r="FE48" s="25">
        <f t="shared" si="30"/>
        <v>223398.12428961101</v>
      </c>
      <c r="FF48" s="25">
        <f t="shared" si="30"/>
        <v>194199.43974539996</v>
      </c>
      <c r="FG48" s="25">
        <f t="shared" ref="FG48:FH48" si="31">FG44+FG16+FG5</f>
        <v>220609.00095175597</v>
      </c>
      <c r="FH48" s="25">
        <f t="shared" si="31"/>
        <v>213657.076487182</v>
      </c>
      <c r="FI48" s="25">
        <f t="shared" ref="FI48" si="32">FI44+FI16+FI5</f>
        <v>285574.24697689398</v>
      </c>
      <c r="FJ48" s="25">
        <f>FJ44+FJ16+FJ5</f>
        <v>346911.65638410189</v>
      </c>
      <c r="FK48" s="25">
        <f>FK44+FK16+FK5</f>
        <v>205828.34863288596</v>
      </c>
      <c r="FL48" s="25">
        <f>FL44+FL16+FL5</f>
        <v>252123.73083707399</v>
      </c>
      <c r="FM48" s="25">
        <f>FM44+FM16+FM5</f>
        <v>355414.64957999205</v>
      </c>
      <c r="FN48" s="25">
        <f t="shared" ref="FN48:FY48" si="33">FN44+FN16+FN5</f>
        <v>192660.28009887002</v>
      </c>
      <c r="FO48" s="25">
        <f t="shared" si="33"/>
        <v>199309.38976943301</v>
      </c>
      <c r="FP48" s="25">
        <f t="shared" si="33"/>
        <v>230334.39566948198</v>
      </c>
      <c r="FQ48" s="25">
        <f t="shared" si="33"/>
        <v>236772.80086468393</v>
      </c>
      <c r="FR48" s="25">
        <f t="shared" si="33"/>
        <v>200607.374299783</v>
      </c>
      <c r="FS48" s="25">
        <f t="shared" si="33"/>
        <v>228893.39551068406</v>
      </c>
      <c r="FT48" s="25">
        <f t="shared" si="33"/>
        <v>225577.200939064</v>
      </c>
      <c r="FU48" s="25">
        <f t="shared" si="33"/>
        <v>270400.23748927697</v>
      </c>
      <c r="FV48" s="25">
        <f t="shared" si="33"/>
        <v>369207.50181096199</v>
      </c>
      <c r="FW48" s="25">
        <f t="shared" si="33"/>
        <v>212835.87324209203</v>
      </c>
      <c r="FX48" s="25">
        <f t="shared" si="33"/>
        <v>245429.71340096497</v>
      </c>
      <c r="FY48" s="25">
        <f t="shared" si="33"/>
        <v>380126.40830004105</v>
      </c>
      <c r="FZ48" s="25">
        <f t="shared" ref="FZ48:GK48" si="34">FZ44+FZ16+FZ5</f>
        <v>201822.80785088806</v>
      </c>
      <c r="GA48" s="25">
        <f t="shared" si="34"/>
        <v>205461.89334806197</v>
      </c>
      <c r="GB48" s="25">
        <f t="shared" si="34"/>
        <v>243176.70673582004</v>
      </c>
      <c r="GC48" s="25">
        <f t="shared" si="34"/>
        <v>0</v>
      </c>
      <c r="GD48" s="25">
        <f t="shared" si="34"/>
        <v>0</v>
      </c>
      <c r="GE48" s="25">
        <f t="shared" si="34"/>
        <v>0</v>
      </c>
      <c r="GF48" s="25">
        <f t="shared" si="34"/>
        <v>0</v>
      </c>
      <c r="GG48" s="25">
        <f t="shared" si="34"/>
        <v>0</v>
      </c>
      <c r="GH48" s="25">
        <f t="shared" si="34"/>
        <v>0</v>
      </c>
      <c r="GI48" s="25">
        <f t="shared" si="34"/>
        <v>0</v>
      </c>
      <c r="GJ48" s="25">
        <f t="shared" si="34"/>
        <v>0</v>
      </c>
      <c r="GK48" s="25">
        <f t="shared" si="34"/>
        <v>0</v>
      </c>
    </row>
    <row r="49" spans="1:193">
      <c r="A49" s="45" t="s">
        <v>67</v>
      </c>
      <c r="B49" s="45">
        <f>SUM(B50:B55)</f>
        <v>22809.233545430001</v>
      </c>
      <c r="C49" s="45">
        <f t="shared" ref="C49:BE49" si="35">SUM(C50:C55)</f>
        <v>19473.679360869999</v>
      </c>
      <c r="D49" s="45">
        <f t="shared" si="35"/>
        <v>9780.6917163500002</v>
      </c>
      <c r="E49" s="45">
        <f t="shared" si="35"/>
        <v>15442.495206880001</v>
      </c>
      <c r="F49" s="45">
        <f t="shared" si="35"/>
        <v>18832.556251670001</v>
      </c>
      <c r="G49" s="45">
        <f t="shared" si="35"/>
        <v>9744.772508869999</v>
      </c>
      <c r="H49" s="45">
        <f t="shared" si="35"/>
        <v>25779.27547701</v>
      </c>
      <c r="I49" s="45">
        <f t="shared" si="35"/>
        <v>26667.724953279998</v>
      </c>
      <c r="J49" s="45">
        <f t="shared" si="35"/>
        <v>11625.740876620001</v>
      </c>
      <c r="K49" s="45">
        <f t="shared" si="35"/>
        <v>8228.1998503800005</v>
      </c>
      <c r="L49" s="45">
        <f t="shared" si="35"/>
        <v>20970.475457659999</v>
      </c>
      <c r="M49" s="46">
        <f t="shared" si="35"/>
        <v>16696.395023449997</v>
      </c>
      <c r="N49" s="45">
        <f t="shared" si="35"/>
        <v>25002.44500965</v>
      </c>
      <c r="O49" s="45">
        <f t="shared" si="35"/>
        <v>25763.971133519997</v>
      </c>
      <c r="P49" s="45">
        <f t="shared" si="35"/>
        <v>11789.23763354</v>
      </c>
      <c r="Q49" s="45">
        <f t="shared" si="35"/>
        <v>15324.578133129999</v>
      </c>
      <c r="R49" s="45">
        <f t="shared" si="35"/>
        <v>19149.311343059999</v>
      </c>
      <c r="S49" s="45">
        <f t="shared" si="35"/>
        <v>15981.13934061</v>
      </c>
      <c r="T49" s="45">
        <f t="shared" si="35"/>
        <v>25261.571365650001</v>
      </c>
      <c r="U49" s="45">
        <f t="shared" si="35"/>
        <v>20105.940225285005</v>
      </c>
      <c r="V49" s="45">
        <f t="shared" si="35"/>
        <v>12660.959546655999</v>
      </c>
      <c r="W49" s="45">
        <f t="shared" si="35"/>
        <v>13443.982965210002</v>
      </c>
      <c r="X49" s="45">
        <f t="shared" si="35"/>
        <v>20403.362983129999</v>
      </c>
      <c r="Y49" s="46">
        <f t="shared" si="35"/>
        <v>34504.840457029997</v>
      </c>
      <c r="Z49" s="45">
        <f t="shared" si="35"/>
        <v>18996.123962969999</v>
      </c>
      <c r="AA49" s="45">
        <f t="shared" si="35"/>
        <v>25776.667308099997</v>
      </c>
      <c r="AB49" s="45">
        <f t="shared" si="35"/>
        <v>40319.986521229999</v>
      </c>
      <c r="AC49" s="45">
        <f t="shared" si="35"/>
        <v>14959.324734690003</v>
      </c>
      <c r="AD49" s="45">
        <f t="shared" si="35"/>
        <v>25311.483304349997</v>
      </c>
      <c r="AE49" s="45">
        <f t="shared" si="35"/>
        <v>21656.766791749997</v>
      </c>
      <c r="AF49" s="45">
        <f t="shared" si="35"/>
        <v>26924.045109210001</v>
      </c>
      <c r="AG49" s="45">
        <f t="shared" si="35"/>
        <v>29152.324535150001</v>
      </c>
      <c r="AH49" s="45">
        <f t="shared" si="35"/>
        <v>10250.376706930001</v>
      </c>
      <c r="AI49" s="45">
        <f t="shared" si="35"/>
        <v>16352.217413639999</v>
      </c>
      <c r="AJ49" s="45">
        <f t="shared" si="35"/>
        <v>21254.589628460002</v>
      </c>
      <c r="AK49" s="46">
        <f t="shared" si="35"/>
        <v>9613.1311279999991</v>
      </c>
      <c r="AL49" s="45">
        <f t="shared" si="35"/>
        <v>44050.769576770006</v>
      </c>
      <c r="AM49" s="45">
        <f t="shared" si="35"/>
        <v>26180.259764750001</v>
      </c>
      <c r="AN49" s="45">
        <f t="shared" si="35"/>
        <v>15355.543697559999</v>
      </c>
      <c r="AO49" s="45">
        <f t="shared" si="35"/>
        <v>21105.988127550001</v>
      </c>
      <c r="AP49" s="45">
        <f t="shared" si="35"/>
        <v>26809.819507570006</v>
      </c>
      <c r="AQ49" s="45">
        <f t="shared" si="35"/>
        <v>17886.861802080002</v>
      </c>
      <c r="AR49" s="45">
        <f t="shared" si="35"/>
        <v>25410.259772580001</v>
      </c>
      <c r="AS49" s="45">
        <f t="shared" si="35"/>
        <v>32730.958410039999</v>
      </c>
      <c r="AT49" s="45">
        <f t="shared" si="35"/>
        <v>13384.347271579998</v>
      </c>
      <c r="AU49" s="45">
        <f t="shared" si="35"/>
        <v>15470.535944929999</v>
      </c>
      <c r="AV49" s="45">
        <f t="shared" si="35"/>
        <v>22164.222017710003</v>
      </c>
      <c r="AW49" s="46">
        <f t="shared" si="35"/>
        <v>12094.265240980001</v>
      </c>
      <c r="AX49" s="45">
        <f t="shared" si="35"/>
        <v>45739.543614800001</v>
      </c>
      <c r="AY49" s="45">
        <f t="shared" si="35"/>
        <v>24558.518730110001</v>
      </c>
      <c r="AZ49" s="45">
        <f t="shared" si="35"/>
        <v>31386.402753340004</v>
      </c>
      <c r="BA49" s="45">
        <f t="shared" si="35"/>
        <v>13967.250148480001</v>
      </c>
      <c r="BB49" s="45">
        <f t="shared" si="35"/>
        <v>22949.13256812</v>
      </c>
      <c r="BC49" s="45">
        <f t="shared" si="35"/>
        <v>23034.20125328</v>
      </c>
      <c r="BD49" s="45">
        <f t="shared" si="35"/>
        <v>40345.189021279999</v>
      </c>
      <c r="BE49" s="45">
        <f t="shared" si="35"/>
        <v>26511.736258520003</v>
      </c>
      <c r="BF49" s="45">
        <f>SUM(BF50:BF55)</f>
        <v>21487.458258339997</v>
      </c>
      <c r="BG49" s="45">
        <f>SUM(BG50:BG55)</f>
        <v>17331.673248750001</v>
      </c>
      <c r="BH49" s="45">
        <f>SUM(BH50:BH55)</f>
        <v>28874.656059510002</v>
      </c>
      <c r="BI49" s="46">
        <f>SUM(BI50:BI55)</f>
        <v>39896.632444130002</v>
      </c>
      <c r="BJ49" s="45">
        <f t="shared" ref="BJ49:CG49" si="36">SUM(BJ50:BJ55)</f>
        <v>31906.747782110004</v>
      </c>
      <c r="BK49" s="45">
        <f t="shared" si="36"/>
        <v>28785.680109369998</v>
      </c>
      <c r="BL49" s="45">
        <f t="shared" si="36"/>
        <v>77579.693078940007</v>
      </c>
      <c r="BM49" s="45">
        <f t="shared" si="36"/>
        <v>12635.368184600004</v>
      </c>
      <c r="BN49" s="45">
        <f t="shared" si="36"/>
        <v>23675.225966600003</v>
      </c>
      <c r="BO49" s="45">
        <f t="shared" si="36"/>
        <v>44984.713753229997</v>
      </c>
      <c r="BP49" s="45">
        <f t="shared" si="36"/>
        <v>28566.97040287</v>
      </c>
      <c r="BQ49" s="45">
        <f t="shared" si="36"/>
        <v>74419.093395989999</v>
      </c>
      <c r="BR49" s="45">
        <f t="shared" si="36"/>
        <v>23132.267117449999</v>
      </c>
      <c r="BS49" s="45">
        <f>SUM(BS50:BS55)</f>
        <v>44446.905155450011</v>
      </c>
      <c r="BT49" s="45">
        <f t="shared" si="36"/>
        <v>12470.48872193</v>
      </c>
      <c r="BU49" s="46">
        <f t="shared" si="36"/>
        <v>23259.365309019999</v>
      </c>
      <c r="BV49" s="46">
        <f t="shared" si="36"/>
        <v>65109.393945880001</v>
      </c>
      <c r="BW49" s="46">
        <f t="shared" si="36"/>
        <v>13425.664604989999</v>
      </c>
      <c r="BX49" s="46">
        <f t="shared" si="36"/>
        <v>20144.630647450002</v>
      </c>
      <c r="BY49" s="46">
        <f t="shared" si="36"/>
        <v>21081.796385679998</v>
      </c>
      <c r="BZ49" s="46">
        <f t="shared" si="36"/>
        <v>25462.686620779998</v>
      </c>
      <c r="CA49" s="46">
        <f t="shared" si="36"/>
        <v>16632.751284510003</v>
      </c>
      <c r="CB49" s="46">
        <f t="shared" si="36"/>
        <v>43702.236804619999</v>
      </c>
      <c r="CC49" s="46">
        <f t="shared" si="36"/>
        <v>33280.653288469999</v>
      </c>
      <c r="CD49" s="46">
        <f t="shared" si="36"/>
        <v>18065.298062839996</v>
      </c>
      <c r="CE49" s="46">
        <f t="shared" si="36"/>
        <v>36366.952419890004</v>
      </c>
      <c r="CF49" s="46">
        <f>SUM(CF50:CF55)</f>
        <v>8298.5071181399999</v>
      </c>
      <c r="CG49" s="46">
        <f t="shared" si="36"/>
        <v>30506.040562189999</v>
      </c>
      <c r="CH49" s="46">
        <f>SUM(CH50:CH55)</f>
        <v>52998.131705139996</v>
      </c>
      <c r="CI49" s="46">
        <f>SUM(CI50:CI55)</f>
        <v>10864.82096275</v>
      </c>
      <c r="CJ49" s="46">
        <f>SUM(CJ50:CJ55)</f>
        <v>44824.468040700005</v>
      </c>
      <c r="CK49" s="46">
        <f t="shared" ref="CK49:CQ49" si="37">SUM(CK50:CK55)</f>
        <v>27323.841684040002</v>
      </c>
      <c r="CL49" s="46">
        <f t="shared" si="37"/>
        <v>24515.389084900002</v>
      </c>
      <c r="CM49" s="46">
        <f t="shared" si="37"/>
        <v>16317.51214192</v>
      </c>
      <c r="CN49" s="46">
        <f t="shared" si="37"/>
        <v>68814.654283590004</v>
      </c>
      <c r="CO49" s="46">
        <f t="shared" si="37"/>
        <v>23302.595960070001</v>
      </c>
      <c r="CP49" s="46">
        <f t="shared" si="37"/>
        <v>11535.514978710002</v>
      </c>
      <c r="CQ49" s="46">
        <f t="shared" si="37"/>
        <v>37626.841524359996</v>
      </c>
      <c r="CR49" s="46">
        <f>SUM(CR50:CR55)</f>
        <v>28126.116421910003</v>
      </c>
      <c r="CS49" s="46">
        <f>SUM(CS50:CS55)</f>
        <v>23262.18903166</v>
      </c>
      <c r="CT49" s="46">
        <f>SUM(CT50:CT55)</f>
        <v>80014.160877770002</v>
      </c>
      <c r="CU49" s="46">
        <f>SUM(CU50:CU55)</f>
        <v>10747.44052063</v>
      </c>
      <c r="CV49" s="46">
        <f>SUM(CV50:CV55)</f>
        <v>25110.85676106</v>
      </c>
      <c r="CW49" s="46">
        <f t="shared" ref="CW49:DC49" si="38">SUM(CW50:CW55)</f>
        <v>46284.44117921999</v>
      </c>
      <c r="CX49" s="46">
        <f t="shared" si="38"/>
        <v>24396.059797280002</v>
      </c>
      <c r="CY49" s="46">
        <f t="shared" si="38"/>
        <v>19117.900769689997</v>
      </c>
      <c r="CZ49" s="46">
        <f t="shared" si="38"/>
        <v>54373.256249330007</v>
      </c>
      <c r="DA49" s="46">
        <f t="shared" si="38"/>
        <v>18604.745249419997</v>
      </c>
      <c r="DB49" s="46">
        <f t="shared" si="38"/>
        <v>19839.400139310001</v>
      </c>
      <c r="DC49" s="46">
        <f t="shared" si="38"/>
        <v>36029.635779520002</v>
      </c>
      <c r="DD49" s="46">
        <f>SUM(DD50:DD55)</f>
        <v>14185.4616449</v>
      </c>
      <c r="DE49" s="46">
        <f>SUM(DE50:DE55)</f>
        <v>9127.8887155600005</v>
      </c>
      <c r="DF49" s="46">
        <f>SUM(DF50:DF55)</f>
        <v>80931.005376720015</v>
      </c>
      <c r="DG49" s="46">
        <f>SUM(DG50:DG55)</f>
        <v>10257.997424950001</v>
      </c>
      <c r="DH49" s="46">
        <f>SUM(DH50:DH55)</f>
        <v>18651.778733659998</v>
      </c>
      <c r="DI49" s="46">
        <f t="shared" ref="DI49:FA49" si="39">SUM(DI50:DI55)</f>
        <v>32719.321351329996</v>
      </c>
      <c r="DJ49" s="46">
        <f t="shared" si="39"/>
        <v>24240.694835279999</v>
      </c>
      <c r="DK49" s="46">
        <f t="shared" si="39"/>
        <v>15514.387783689999</v>
      </c>
      <c r="DL49" s="46">
        <f t="shared" si="39"/>
        <v>81619.461515410017</v>
      </c>
      <c r="DM49" s="46">
        <f t="shared" si="39"/>
        <v>15884.05159857</v>
      </c>
      <c r="DN49" s="46">
        <f t="shared" si="39"/>
        <v>13614.35185121</v>
      </c>
      <c r="DO49" s="46">
        <f t="shared" si="39"/>
        <v>58348.598053189999</v>
      </c>
      <c r="DP49" s="46">
        <f t="shared" si="39"/>
        <v>17953.346127559998</v>
      </c>
      <c r="DQ49" s="46">
        <f t="shared" si="39"/>
        <v>18755.445246130002</v>
      </c>
      <c r="DR49" s="46">
        <f t="shared" si="39"/>
        <v>33133.467292710004</v>
      </c>
      <c r="DS49" s="46">
        <f t="shared" si="39"/>
        <v>9286.0773737800009</v>
      </c>
      <c r="DT49" s="46">
        <f t="shared" si="39"/>
        <v>25629.053447399998</v>
      </c>
      <c r="DU49" s="46">
        <f t="shared" si="39"/>
        <v>34465.805865419999</v>
      </c>
      <c r="DV49" s="46">
        <f t="shared" si="39"/>
        <v>15098.949366839999</v>
      </c>
      <c r="DW49" s="46">
        <f t="shared" si="39"/>
        <v>17338.379171020002</v>
      </c>
      <c r="DX49" s="46">
        <f t="shared" si="39"/>
        <v>44075.682235970002</v>
      </c>
      <c r="DY49" s="46">
        <f t="shared" si="39"/>
        <v>21245.260870639991</v>
      </c>
      <c r="DZ49" s="46">
        <f t="shared" si="39"/>
        <v>29500.995249619999</v>
      </c>
      <c r="EA49" s="46">
        <f t="shared" si="39"/>
        <v>40507.091007709998</v>
      </c>
      <c r="EB49" s="46">
        <f>SUM(EB50:EB55)</f>
        <v>16790.452973060001</v>
      </c>
      <c r="EC49" s="46">
        <f t="shared" si="39"/>
        <v>32397.295922030004</v>
      </c>
      <c r="ED49" s="46">
        <f t="shared" si="39"/>
        <v>53837.744172899998</v>
      </c>
      <c r="EE49" s="46">
        <f t="shared" si="39"/>
        <v>8173.1248148699997</v>
      </c>
      <c r="EF49" s="46">
        <f t="shared" si="39"/>
        <v>16851.99910465</v>
      </c>
      <c r="EG49" s="46">
        <f t="shared" si="39"/>
        <v>26395.096108059992</v>
      </c>
      <c r="EH49" s="46">
        <f t="shared" si="39"/>
        <v>13529.773051920001</v>
      </c>
      <c r="EI49" s="46">
        <f t="shared" si="39"/>
        <v>13557.01994258</v>
      </c>
      <c r="EJ49" s="46">
        <f t="shared" si="39"/>
        <v>41762.389056470005</v>
      </c>
      <c r="EK49" s="46">
        <f t="shared" si="39"/>
        <v>38788.318335049997</v>
      </c>
      <c r="EL49" s="46">
        <f t="shared" si="39"/>
        <v>13958.400448550001</v>
      </c>
      <c r="EM49" s="46">
        <f t="shared" si="39"/>
        <v>32032.785552140002</v>
      </c>
      <c r="EN49" s="46">
        <f t="shared" si="39"/>
        <v>18620.996197319997</v>
      </c>
      <c r="EO49" s="46">
        <f t="shared" si="39"/>
        <v>13416.53906608</v>
      </c>
      <c r="EP49" s="46">
        <f t="shared" si="39"/>
        <v>65236.283599889997</v>
      </c>
      <c r="EQ49" s="46">
        <f t="shared" si="39"/>
        <v>37570.733760510004</v>
      </c>
      <c r="ER49" s="46">
        <f t="shared" si="39"/>
        <v>22188.820372440001</v>
      </c>
      <c r="ES49" s="46">
        <f t="shared" si="39"/>
        <v>31260.986488580005</v>
      </c>
      <c r="ET49" s="46">
        <f t="shared" si="39"/>
        <v>15988.096590599998</v>
      </c>
      <c r="EU49" s="46">
        <f t="shared" si="39"/>
        <v>14339.4846746</v>
      </c>
      <c r="EV49" s="46">
        <f t="shared" si="39"/>
        <v>56737.056435229999</v>
      </c>
      <c r="EW49" s="46">
        <f t="shared" si="39"/>
        <v>34675.492064990001</v>
      </c>
      <c r="EX49" s="46">
        <f t="shared" si="39"/>
        <v>21303.439533829998</v>
      </c>
      <c r="EY49" s="46">
        <f t="shared" si="39"/>
        <v>40341.471120630005</v>
      </c>
      <c r="EZ49" s="46">
        <f t="shared" si="39"/>
        <v>26445.296112079996</v>
      </c>
      <c r="FA49" s="46">
        <f t="shared" si="39"/>
        <v>16997.077361899996</v>
      </c>
      <c r="FB49" s="46">
        <f t="shared" ref="FB49:FH49" si="40">SUM(FB50:FB55)</f>
        <v>62657.763527510004</v>
      </c>
      <c r="FC49" s="46">
        <f t="shared" si="40"/>
        <v>12158.625581800001</v>
      </c>
      <c r="FD49" s="46">
        <f t="shared" si="40"/>
        <v>28845.306358900001</v>
      </c>
      <c r="FE49" s="46">
        <f t="shared" si="40"/>
        <v>23441.754537220007</v>
      </c>
      <c r="FF49" s="46">
        <f t="shared" si="40"/>
        <v>22375.250614729994</v>
      </c>
      <c r="FG49" s="46">
        <f t="shared" si="40"/>
        <v>16581.33464995</v>
      </c>
      <c r="FH49" s="46">
        <f t="shared" si="40"/>
        <v>44308.581910679997</v>
      </c>
      <c r="FI49" s="46">
        <f t="shared" ref="FI49:FJ49" si="41">SUM(FI50:FI55)</f>
        <v>45865.176310279996</v>
      </c>
      <c r="FJ49" s="46">
        <f t="shared" si="41"/>
        <v>31464.323622309996</v>
      </c>
      <c r="FK49" s="46">
        <f t="shared" ref="FK49" si="42">SUM(FK50:FK55)</f>
        <v>30700.706254279998</v>
      </c>
      <c r="FL49" s="46">
        <f t="shared" ref="FL49:FM49" si="43">SUM(FL50:FL55)</f>
        <v>37753.002942719992</v>
      </c>
      <c r="FM49" s="46">
        <f t="shared" si="43"/>
        <v>65286.536303559988</v>
      </c>
      <c r="FN49" s="46">
        <f t="shared" ref="FN49:FY49" si="44">SUM(FN50:FN55)</f>
        <v>55614.085801869995</v>
      </c>
      <c r="FO49" s="46">
        <f t="shared" si="44"/>
        <v>19207.43976682</v>
      </c>
      <c r="FP49" s="46">
        <f t="shared" si="44"/>
        <v>28142.858832540001</v>
      </c>
      <c r="FQ49" s="46">
        <f t="shared" si="44"/>
        <v>22620.567669080003</v>
      </c>
      <c r="FR49" s="46">
        <f t="shared" si="44"/>
        <v>25329.986410607198</v>
      </c>
      <c r="FS49" s="46">
        <f t="shared" si="44"/>
        <v>22979.807694647501</v>
      </c>
      <c r="FT49" s="46">
        <f t="shared" si="44"/>
        <v>49191.513274024001</v>
      </c>
      <c r="FU49" s="46">
        <f t="shared" si="44"/>
        <v>44545.329135359512</v>
      </c>
      <c r="FV49" s="46">
        <f t="shared" si="44"/>
        <v>16288.371729310002</v>
      </c>
      <c r="FW49" s="46">
        <f t="shared" si="44"/>
        <v>36578.098362587902</v>
      </c>
      <c r="FX49" s="46">
        <f t="shared" si="44"/>
        <v>53024.783057789988</v>
      </c>
      <c r="FY49" s="46">
        <f t="shared" si="44"/>
        <v>25448.449512499996</v>
      </c>
      <c r="FZ49" s="46">
        <f t="shared" ref="FZ49:GK49" si="45">SUM(FZ50:FZ55)</f>
        <v>67778.993273539993</v>
      </c>
      <c r="GA49" s="46">
        <f t="shared" si="45"/>
        <v>17705.138261080006</v>
      </c>
      <c r="GB49" s="46">
        <f t="shared" si="45"/>
        <v>31950.260619287699</v>
      </c>
      <c r="GC49" s="46">
        <f t="shared" si="45"/>
        <v>0</v>
      </c>
      <c r="GD49" s="46">
        <f t="shared" si="45"/>
        <v>0</v>
      </c>
      <c r="GE49" s="46">
        <f t="shared" si="45"/>
        <v>0</v>
      </c>
      <c r="GF49" s="46">
        <f t="shared" si="45"/>
        <v>0</v>
      </c>
      <c r="GG49" s="46">
        <f t="shared" si="45"/>
        <v>0</v>
      </c>
      <c r="GH49" s="46">
        <f t="shared" si="45"/>
        <v>0</v>
      </c>
      <c r="GI49" s="46">
        <f t="shared" si="45"/>
        <v>0</v>
      </c>
      <c r="GJ49" s="46">
        <f t="shared" si="45"/>
        <v>0</v>
      </c>
      <c r="GK49" s="46">
        <f t="shared" si="45"/>
        <v>0</v>
      </c>
    </row>
    <row r="50" spans="1:193">
      <c r="A50" s="6" t="s">
        <v>138</v>
      </c>
      <c r="B50" s="7">
        <v>4718.9555454300007</v>
      </c>
      <c r="C50" s="7">
        <v>13432.477461869999</v>
      </c>
      <c r="D50" s="7">
        <v>6244.4430623500002</v>
      </c>
      <c r="E50" s="7">
        <v>7337.8307638800006</v>
      </c>
      <c r="F50" s="7">
        <v>12959.377830670001</v>
      </c>
      <c r="G50" s="7">
        <v>6370.8687048700003</v>
      </c>
      <c r="H50" s="7">
        <v>3775.7815770100001</v>
      </c>
      <c r="I50" s="7">
        <v>13876.69836828</v>
      </c>
      <c r="J50" s="7">
        <v>7828.2955836200008</v>
      </c>
      <c r="K50" s="7">
        <v>3328.5020493800002</v>
      </c>
      <c r="L50" s="7">
        <v>16826.31913666</v>
      </c>
      <c r="M50" s="8">
        <v>5987.7351294499986</v>
      </c>
      <c r="N50" s="7">
        <v>4220.5779936499985</v>
      </c>
      <c r="O50" s="7">
        <v>13570.732538379998</v>
      </c>
      <c r="P50" s="7">
        <v>8792.6839762600011</v>
      </c>
      <c r="Q50" s="7">
        <v>6458.8566509599987</v>
      </c>
      <c r="R50" s="7">
        <v>14735.899379689998</v>
      </c>
      <c r="S50" s="7">
        <v>5012.2373395000004</v>
      </c>
      <c r="T50" s="7">
        <v>4195.0401226499998</v>
      </c>
      <c r="U50" s="7">
        <v>15337.840128870006</v>
      </c>
      <c r="V50" s="7">
        <v>8811.0806182199995</v>
      </c>
      <c r="W50" s="7">
        <v>4724.2686163500002</v>
      </c>
      <c r="X50" s="7">
        <v>16889.552126980001</v>
      </c>
      <c r="Y50" s="8">
        <v>9519.5695809399986</v>
      </c>
      <c r="Z50" s="7">
        <v>4918.6052015300002</v>
      </c>
      <c r="AA50" s="7">
        <v>19737.808840130001</v>
      </c>
      <c r="AB50" s="7">
        <v>35810.20743694</v>
      </c>
      <c r="AC50" s="7">
        <v>5620.4111226900004</v>
      </c>
      <c r="AD50" s="7">
        <v>19460.749625349996</v>
      </c>
      <c r="AE50" s="7">
        <v>6376.0216577499978</v>
      </c>
      <c r="AF50" s="7">
        <v>4399.4571372099999</v>
      </c>
      <c r="AG50" s="7">
        <v>18486.051110150001</v>
      </c>
      <c r="AH50" s="7">
        <v>7547.8922989299999</v>
      </c>
      <c r="AI50" s="7">
        <v>5960.6161671400005</v>
      </c>
      <c r="AJ50" s="7">
        <v>17967.778478840002</v>
      </c>
      <c r="AK50" s="8">
        <v>6385.07</v>
      </c>
      <c r="AL50" s="7">
        <v>7167.7968951000003</v>
      </c>
      <c r="AM50" s="7">
        <v>18411.058675140001</v>
      </c>
      <c r="AN50" s="7">
        <v>10205.998502769999</v>
      </c>
      <c r="AO50" s="7">
        <v>6191.5484147299994</v>
      </c>
      <c r="AP50" s="7">
        <v>18288.506548560003</v>
      </c>
      <c r="AQ50" s="7">
        <v>5418.6641559000009</v>
      </c>
      <c r="AR50" s="7">
        <v>6623.01900974</v>
      </c>
      <c r="AS50" s="7">
        <v>17172.21538813</v>
      </c>
      <c r="AT50" s="7">
        <v>9024.3729111699995</v>
      </c>
      <c r="AU50" s="7">
        <v>6146.6183421099995</v>
      </c>
      <c r="AV50" s="7">
        <v>18672.256679220001</v>
      </c>
      <c r="AW50" s="8">
        <v>7204.4897119800007</v>
      </c>
      <c r="AX50" s="7">
        <v>8613.9531049300003</v>
      </c>
      <c r="AY50" s="7">
        <v>19005.715593050001</v>
      </c>
      <c r="AZ50" s="7">
        <v>25007.117975030003</v>
      </c>
      <c r="BA50" s="7">
        <v>7012.6717297000005</v>
      </c>
      <c r="BB50" s="7">
        <v>15791.751128409998</v>
      </c>
      <c r="BC50" s="7">
        <v>15280.236031149998</v>
      </c>
      <c r="BD50" s="7">
        <v>6607.5953147200007</v>
      </c>
      <c r="BE50" s="7">
        <v>23218.503045820002</v>
      </c>
      <c r="BF50" s="7">
        <v>13680.975316779997</v>
      </c>
      <c r="BG50" s="7">
        <v>9894.3261445200005</v>
      </c>
      <c r="BH50" s="7">
        <v>16557.585732240001</v>
      </c>
      <c r="BI50" s="8">
        <v>8564.0387536100006</v>
      </c>
      <c r="BJ50" s="7">
        <v>11795.405070330004</v>
      </c>
      <c r="BK50" s="7">
        <v>19252.351613999999</v>
      </c>
      <c r="BL50" s="7">
        <v>73228.93938892</v>
      </c>
      <c r="BM50" s="7">
        <v>8908.5396516900037</v>
      </c>
      <c r="BN50" s="7">
        <v>14696.334633780001</v>
      </c>
      <c r="BO50" s="7">
        <v>23801.150221699998</v>
      </c>
      <c r="BP50" s="7">
        <v>6594.7706980399998</v>
      </c>
      <c r="BQ50" s="7">
        <v>62152.085871409996</v>
      </c>
      <c r="BR50" s="7">
        <v>17479.593412870003</v>
      </c>
      <c r="BS50" s="7">
        <v>30571.88911293001</v>
      </c>
      <c r="BT50" s="7">
        <v>6310.5663847999995</v>
      </c>
      <c r="BU50" s="8">
        <v>10582.93541602</v>
      </c>
      <c r="BV50" s="7">
        <v>28865.934759939999</v>
      </c>
      <c r="BW50" s="7">
        <v>6047.8995058599994</v>
      </c>
      <c r="BX50" s="7">
        <v>15489.710172319999</v>
      </c>
      <c r="BY50" s="7">
        <v>16382.851289109998</v>
      </c>
      <c r="BZ50" s="7">
        <v>11832.110473519999</v>
      </c>
      <c r="CA50" s="7">
        <v>8719.0318185100023</v>
      </c>
      <c r="CB50" s="7">
        <v>16003.115582529997</v>
      </c>
      <c r="CC50" s="7">
        <v>6073.4299059300001</v>
      </c>
      <c r="CD50" s="7">
        <v>9536.9388867099988</v>
      </c>
      <c r="CE50" s="7">
        <v>22941.127286890001</v>
      </c>
      <c r="CF50" s="7">
        <v>5424.2235181400001</v>
      </c>
      <c r="CG50" s="8">
        <v>12029.363520190002</v>
      </c>
      <c r="CH50" s="7">
        <v>18020.867705140001</v>
      </c>
      <c r="CI50" s="7">
        <v>6253.6345627499995</v>
      </c>
      <c r="CJ50" s="7">
        <v>37485.139040700007</v>
      </c>
      <c r="CK50" s="7">
        <v>19802.990188380001</v>
      </c>
      <c r="CL50" s="7">
        <v>9397.2924847700015</v>
      </c>
      <c r="CM50" s="7">
        <v>12299.897141920001</v>
      </c>
      <c r="CN50" s="7">
        <v>22851.260283589996</v>
      </c>
      <c r="CO50" s="7">
        <v>10276.900960069999</v>
      </c>
      <c r="CP50" s="7">
        <v>5932.064978710001</v>
      </c>
      <c r="CQ50" s="7">
        <v>21672.678524359995</v>
      </c>
      <c r="CR50" s="7">
        <v>20657.705421910003</v>
      </c>
      <c r="CS50" s="8">
        <v>16352.983031660002</v>
      </c>
      <c r="CT50" s="7">
        <v>23773.477009769998</v>
      </c>
      <c r="CU50" s="7">
        <v>5726.3994796299994</v>
      </c>
      <c r="CV50" s="7">
        <v>15337.361926059999</v>
      </c>
      <c r="CW50" s="7">
        <v>39910.321442219989</v>
      </c>
      <c r="CX50" s="7">
        <v>8547.9132272800016</v>
      </c>
      <c r="CY50" s="7">
        <v>12066.032764689997</v>
      </c>
      <c r="CZ50" s="7">
        <v>19445.131110330003</v>
      </c>
      <c r="DA50" s="7">
        <v>6746.8488954199993</v>
      </c>
      <c r="DB50" s="7">
        <v>8282.7252323100001</v>
      </c>
      <c r="DC50" s="7">
        <v>23352.686715520002</v>
      </c>
      <c r="DD50" s="7">
        <v>8379.5716759000006</v>
      </c>
      <c r="DE50" s="8">
        <v>6886.5891065600008</v>
      </c>
      <c r="DF50" s="7">
        <v>16749.838049720005</v>
      </c>
      <c r="DG50" s="7">
        <v>5052.9317419500003</v>
      </c>
      <c r="DH50" s="7">
        <v>9461.6343946599973</v>
      </c>
      <c r="DI50" s="7">
        <v>25520.548494329996</v>
      </c>
      <c r="DJ50" s="7">
        <v>5510.1592982800012</v>
      </c>
      <c r="DK50" s="7">
        <v>10950.00381969</v>
      </c>
      <c r="DL50" s="7">
        <v>37088.296606410018</v>
      </c>
      <c r="DM50" s="7">
        <v>11248.473679570001</v>
      </c>
      <c r="DN50" s="7">
        <v>6107.7189392099999</v>
      </c>
      <c r="DO50" s="7">
        <v>43778.826025189999</v>
      </c>
      <c r="DP50" s="7">
        <v>5981.8054555599974</v>
      </c>
      <c r="DQ50" s="8">
        <v>11872.30558013</v>
      </c>
      <c r="DR50" s="8">
        <v>14334.519354220001</v>
      </c>
      <c r="DS50" s="8">
        <v>4687.2192618399995</v>
      </c>
      <c r="DT50" s="8">
        <v>14874.10709283</v>
      </c>
      <c r="DU50" s="8">
        <v>29877.22953131</v>
      </c>
      <c r="DV50" s="8">
        <v>5873.0669982500003</v>
      </c>
      <c r="DW50" s="8">
        <v>12247.645305930002</v>
      </c>
      <c r="DX50" s="8">
        <v>14128.342153340003</v>
      </c>
      <c r="DY50" s="8">
        <v>16585.959907699991</v>
      </c>
      <c r="DZ50" s="8">
        <v>5086.6706387599988</v>
      </c>
      <c r="EA50" s="8">
        <v>22787.463095129991</v>
      </c>
      <c r="EB50" s="8">
        <v>4709.6857408999995</v>
      </c>
      <c r="EC50" s="8">
        <v>6970.4207879000005</v>
      </c>
      <c r="ED50" s="8">
        <v>14330.095136899999</v>
      </c>
      <c r="EE50" s="8">
        <v>3508.53843087</v>
      </c>
      <c r="EF50" s="8">
        <v>9492.0741816499994</v>
      </c>
      <c r="EG50" s="8">
        <v>21942.994109059993</v>
      </c>
      <c r="EH50" s="8">
        <v>7065.2577569200002</v>
      </c>
      <c r="EI50" s="8">
        <v>4700.5580065800004</v>
      </c>
      <c r="EJ50" s="8">
        <v>15398.885037470003</v>
      </c>
      <c r="EK50" s="8">
        <v>21172.991667049999</v>
      </c>
      <c r="EL50" s="8">
        <v>6669.8297375499997</v>
      </c>
      <c r="EM50" s="8">
        <v>13475.311331140003</v>
      </c>
      <c r="EN50" s="8">
        <v>13315.823547319998</v>
      </c>
      <c r="EO50" s="8">
        <v>8140.6029400800007</v>
      </c>
      <c r="EP50" s="8">
        <v>27253.19091089</v>
      </c>
      <c r="EQ50" s="8">
        <v>20046.15454951</v>
      </c>
      <c r="ER50" s="8">
        <v>14481.80359044</v>
      </c>
      <c r="ES50" s="8">
        <v>19127.876277580002</v>
      </c>
      <c r="ET50" s="8">
        <v>10329.8129746</v>
      </c>
      <c r="EU50" s="8">
        <v>9649.4036835999996</v>
      </c>
      <c r="EV50" s="8">
        <v>30618.65070523</v>
      </c>
      <c r="EW50" s="8">
        <v>22263.01716299</v>
      </c>
      <c r="EX50" s="8">
        <v>14579.508584829999</v>
      </c>
      <c r="EY50" s="8">
        <v>26530.506684630003</v>
      </c>
      <c r="EZ50" s="8">
        <v>18514.575871749996</v>
      </c>
      <c r="FA50" s="8">
        <v>10168.241414179998</v>
      </c>
      <c r="FB50" s="8">
        <v>12700.52082354</v>
      </c>
      <c r="FC50" s="8">
        <v>7961.5784955400004</v>
      </c>
      <c r="FD50" s="8">
        <v>12439.72648392</v>
      </c>
      <c r="FE50" s="8">
        <v>15736.665582170004</v>
      </c>
      <c r="FF50" s="8">
        <v>14081.143130199993</v>
      </c>
      <c r="FG50" s="8">
        <v>12400.215403560002</v>
      </c>
      <c r="FH50" s="8">
        <v>13456.982213329997</v>
      </c>
      <c r="FI50" s="8">
        <v>22294.59221006</v>
      </c>
      <c r="FJ50" s="8">
        <v>8378.0461071199989</v>
      </c>
      <c r="FK50" s="8">
        <v>12714.256662439999</v>
      </c>
      <c r="FL50" s="8">
        <v>20888.439195679995</v>
      </c>
      <c r="FM50" s="8">
        <v>34426.046287229998</v>
      </c>
      <c r="FN50" s="8">
        <v>13590.60720192</v>
      </c>
      <c r="FO50" s="8">
        <v>12218.98743282</v>
      </c>
      <c r="FP50" s="8">
        <v>18140.90138816</v>
      </c>
      <c r="FQ50" s="8">
        <v>14441.30407208</v>
      </c>
      <c r="FR50" s="8">
        <v>12269.409273669999</v>
      </c>
      <c r="FS50" s="8">
        <v>14142.708148590002</v>
      </c>
      <c r="FT50" s="8">
        <v>14695.057451439998</v>
      </c>
      <c r="FU50" s="8">
        <v>26299.783967710006</v>
      </c>
      <c r="FV50" s="8">
        <v>7551.6571940800013</v>
      </c>
      <c r="FW50" s="8">
        <v>18203.751025719997</v>
      </c>
      <c r="FX50" s="8">
        <v>39558.887486789987</v>
      </c>
      <c r="FY50" s="8">
        <v>17696.318311039999</v>
      </c>
      <c r="FZ50" s="8">
        <v>14377.886305539998</v>
      </c>
      <c r="GA50" s="8">
        <v>11305.938550080004</v>
      </c>
      <c r="GB50" s="8">
        <v>19962.799777910001</v>
      </c>
      <c r="GC50" s="8"/>
      <c r="GD50" s="8"/>
      <c r="GE50" s="8"/>
      <c r="GF50" s="8"/>
      <c r="GG50" s="8"/>
      <c r="GH50" s="8"/>
      <c r="GI50" s="8"/>
      <c r="GJ50" s="8"/>
      <c r="GK50" s="8"/>
    </row>
    <row r="51" spans="1:193">
      <c r="A51" s="12" t="s">
        <v>139</v>
      </c>
      <c r="B51" s="13">
        <v>72.787999999999997</v>
      </c>
      <c r="C51" s="13">
        <v>352.91189900000001</v>
      </c>
      <c r="D51" s="13">
        <v>1235.8386539999999</v>
      </c>
      <c r="E51" s="13">
        <v>301.66444300000001</v>
      </c>
      <c r="F51" s="13">
        <v>372.70842099999999</v>
      </c>
      <c r="G51" s="13">
        <v>328.49380400000001</v>
      </c>
      <c r="H51" s="13">
        <v>668.90390000000002</v>
      </c>
      <c r="I51" s="13">
        <v>151.43658500000001</v>
      </c>
      <c r="J51" s="13">
        <v>320.39529299999998</v>
      </c>
      <c r="K51" s="13">
        <v>266.67780099999999</v>
      </c>
      <c r="L51" s="13">
        <v>279.15632099999999</v>
      </c>
      <c r="M51" s="14">
        <v>218.24989400000001</v>
      </c>
      <c r="N51" s="13">
        <v>81.687016</v>
      </c>
      <c r="O51" s="13">
        <v>426.25064700000001</v>
      </c>
      <c r="P51" s="13">
        <v>160.34667800000003</v>
      </c>
      <c r="Q51" s="13">
        <v>1579.914859</v>
      </c>
      <c r="R51" s="13">
        <v>620.06633999999997</v>
      </c>
      <c r="S51" s="13">
        <v>269.88512800000001</v>
      </c>
      <c r="T51" s="13">
        <v>653.7130259999999</v>
      </c>
      <c r="U51" s="13">
        <v>119.85084699999999</v>
      </c>
      <c r="V51" s="13">
        <v>140.54071599999997</v>
      </c>
      <c r="W51" s="13">
        <v>98.766342000000009</v>
      </c>
      <c r="X51" s="13">
        <v>106.775293</v>
      </c>
      <c r="Y51" s="14">
        <v>116.46210499999999</v>
      </c>
      <c r="Z51" s="13">
        <v>830.57018200000005</v>
      </c>
      <c r="AA51" s="13">
        <v>970.36259399999994</v>
      </c>
      <c r="AB51" s="13">
        <v>1629.2721200000001</v>
      </c>
      <c r="AC51" s="13">
        <v>240.31561199999999</v>
      </c>
      <c r="AD51" s="13">
        <v>419.983679</v>
      </c>
      <c r="AE51" s="13">
        <v>246.26513399999999</v>
      </c>
      <c r="AF51" s="13">
        <v>661.56797200000005</v>
      </c>
      <c r="AG51" s="13">
        <v>106.77872499999999</v>
      </c>
      <c r="AH51" s="13">
        <v>120.63440799999999</v>
      </c>
      <c r="AI51" s="13">
        <v>110.316802</v>
      </c>
      <c r="AJ51" s="13">
        <v>116.219527</v>
      </c>
      <c r="AK51" s="14">
        <v>996.00112799999999</v>
      </c>
      <c r="AL51" s="13">
        <v>250.36182486000001</v>
      </c>
      <c r="AM51" s="13">
        <v>260.42208961</v>
      </c>
      <c r="AN51" s="13">
        <v>1953.2451947899999</v>
      </c>
      <c r="AO51" s="13">
        <v>305.90971281999981</v>
      </c>
      <c r="AP51" s="13">
        <v>719.55295900999988</v>
      </c>
      <c r="AQ51" s="13">
        <v>285.01764618000021</v>
      </c>
      <c r="AR51" s="13">
        <v>666.86076284000001</v>
      </c>
      <c r="AS51" s="13">
        <v>316.74302190999998</v>
      </c>
      <c r="AT51" s="13">
        <v>196.59436041000001</v>
      </c>
      <c r="AU51" s="13">
        <v>143.60760282000035</v>
      </c>
      <c r="AV51" s="13">
        <v>156.08991</v>
      </c>
      <c r="AW51" s="14">
        <v>172.27552900000001</v>
      </c>
      <c r="AX51" s="13">
        <v>162.17050987000002</v>
      </c>
      <c r="AY51" s="13">
        <v>352.47313705999994</v>
      </c>
      <c r="AZ51" s="13">
        <v>1787.1547783100002</v>
      </c>
      <c r="BA51" s="13">
        <v>274.77841877999987</v>
      </c>
      <c r="BB51" s="13">
        <v>733.95143971000005</v>
      </c>
      <c r="BC51" s="13">
        <v>303.64522213000009</v>
      </c>
      <c r="BD51" s="13">
        <v>280.59370655999999</v>
      </c>
      <c r="BE51" s="13">
        <v>794.27321270000004</v>
      </c>
      <c r="BF51" s="13">
        <v>179.66294156000001</v>
      </c>
      <c r="BG51" s="13">
        <v>256.21710423000002</v>
      </c>
      <c r="BH51" s="13">
        <v>210.80032727</v>
      </c>
      <c r="BI51" s="14">
        <v>258.89369052000001</v>
      </c>
      <c r="BJ51" s="13">
        <v>118.23271178</v>
      </c>
      <c r="BK51" s="13">
        <v>332.91509536999996</v>
      </c>
      <c r="BL51" s="13">
        <v>2146.3736900200001</v>
      </c>
      <c r="BM51" s="13">
        <v>340.30853290999983</v>
      </c>
      <c r="BN51" s="13">
        <v>486.49133282000025</v>
      </c>
      <c r="BO51" s="13">
        <v>535.72353152999972</v>
      </c>
      <c r="BP51" s="13">
        <v>916.59970483000006</v>
      </c>
      <c r="BQ51" s="13">
        <v>248.11652458000026</v>
      </c>
      <c r="BR51" s="13">
        <v>266.50370457999998</v>
      </c>
      <c r="BS51" s="13">
        <v>227.91604251999999</v>
      </c>
      <c r="BT51" s="13">
        <v>851.22233713000003</v>
      </c>
      <c r="BU51" s="14">
        <v>290.95989300000002</v>
      </c>
      <c r="BV51" s="13">
        <v>152.42918594</v>
      </c>
      <c r="BW51" s="13">
        <v>493.86509912999998</v>
      </c>
      <c r="BX51" s="13">
        <v>2440.7204751300001</v>
      </c>
      <c r="BY51" s="13">
        <v>258.35809656999999</v>
      </c>
      <c r="BZ51" s="13">
        <v>696.01614726000003</v>
      </c>
      <c r="CA51" s="13">
        <v>689.54036599999995</v>
      </c>
      <c r="CB51" s="13">
        <v>1184.0659494700001</v>
      </c>
      <c r="CC51" s="13">
        <v>1493.45947654</v>
      </c>
      <c r="CD51" s="13">
        <v>938.39417613000001</v>
      </c>
      <c r="CE51" s="13">
        <v>227.12713299999999</v>
      </c>
      <c r="CF51" s="13">
        <v>229.27359999999999</v>
      </c>
      <c r="CG51" s="14">
        <v>1662.2293030000001</v>
      </c>
      <c r="CH51" s="13">
        <v>431.44200000000001</v>
      </c>
      <c r="CI51" s="13">
        <v>256.13499999999999</v>
      </c>
      <c r="CJ51" s="13">
        <v>2846.2689999999998</v>
      </c>
      <c r="CK51" s="13">
        <v>268.99700000000001</v>
      </c>
      <c r="CL51" s="13">
        <v>1204.2840000000001</v>
      </c>
      <c r="CM51" s="13">
        <v>430.01499999999999</v>
      </c>
      <c r="CN51" s="13">
        <v>871.79399999999998</v>
      </c>
      <c r="CO51" s="13">
        <v>333.32799999999997</v>
      </c>
      <c r="CP51" s="13">
        <v>931.02</v>
      </c>
      <c r="CQ51" s="13">
        <v>239.18299999999999</v>
      </c>
      <c r="CR51" s="13">
        <v>3328.6309999999999</v>
      </c>
      <c r="CS51" s="14">
        <v>326.85199999999998</v>
      </c>
      <c r="CT51" s="13">
        <v>243.15386799999999</v>
      </c>
      <c r="CU51" s="13">
        <v>593.30104100000005</v>
      </c>
      <c r="CV51" s="13">
        <v>4685.224835</v>
      </c>
      <c r="CW51" s="13">
        <v>486.29973699999999</v>
      </c>
      <c r="CX51" s="13">
        <v>635.24657000000002</v>
      </c>
      <c r="CY51" s="13">
        <v>311.86800499999998</v>
      </c>
      <c r="CZ51" s="13">
        <v>961.70213899999999</v>
      </c>
      <c r="DA51" s="13">
        <v>423.89635399999997</v>
      </c>
      <c r="DB51" s="13">
        <v>976.41490699999997</v>
      </c>
      <c r="DC51" s="13">
        <v>334.94906400000002</v>
      </c>
      <c r="DD51" s="13">
        <v>319.65996899999999</v>
      </c>
      <c r="DE51" s="14">
        <v>245.299609</v>
      </c>
      <c r="DF51" s="13">
        <v>539.57292700000005</v>
      </c>
      <c r="DG51" s="13">
        <v>925.16568299999994</v>
      </c>
      <c r="DH51" s="13">
        <v>4724.9143389999999</v>
      </c>
      <c r="DI51" s="13">
        <v>436.66285699999997</v>
      </c>
      <c r="DJ51" s="13">
        <v>1013.775537</v>
      </c>
      <c r="DK51" s="13">
        <v>257.003964</v>
      </c>
      <c r="DL51" s="13">
        <v>781.831909</v>
      </c>
      <c r="DM51" s="13">
        <v>274.40091899999999</v>
      </c>
      <c r="DN51" s="13">
        <v>315.85191200000003</v>
      </c>
      <c r="DO51" s="13">
        <v>267.877028</v>
      </c>
      <c r="DP51" s="13">
        <v>460.00067200000001</v>
      </c>
      <c r="DQ51" s="14">
        <v>310.11066599999998</v>
      </c>
      <c r="DR51" s="14">
        <v>259.48993848999999</v>
      </c>
      <c r="DS51" s="14">
        <v>441.3391119399999</v>
      </c>
      <c r="DT51" s="14">
        <v>2740.75635457</v>
      </c>
      <c r="DU51" s="14">
        <v>499.83833410999978</v>
      </c>
      <c r="DV51" s="14">
        <v>1030.8823685899999</v>
      </c>
      <c r="DW51" s="14">
        <v>305.31986509000001</v>
      </c>
      <c r="DX51" s="14">
        <v>733.34008263000021</v>
      </c>
      <c r="DY51" s="14">
        <v>229.91696293999976</v>
      </c>
      <c r="DZ51" s="14">
        <v>269.04161085999942</v>
      </c>
      <c r="EA51" s="14">
        <v>266.44191258000041</v>
      </c>
      <c r="EB51" s="14">
        <v>214.51723216000039</v>
      </c>
      <c r="EC51" s="14">
        <v>245.42513413000063</v>
      </c>
      <c r="ED51" s="14">
        <v>188.27903599999999</v>
      </c>
      <c r="EE51" s="14">
        <v>675.75338399999998</v>
      </c>
      <c r="EF51" s="14">
        <v>2135.350923</v>
      </c>
      <c r="EG51" s="14">
        <v>396.71499899999998</v>
      </c>
      <c r="EH51" s="14">
        <v>1043.2882950000001</v>
      </c>
      <c r="EI51" s="14">
        <v>493.41993600000001</v>
      </c>
      <c r="EJ51" s="14">
        <v>696.08501899999999</v>
      </c>
      <c r="EK51" s="14">
        <v>299.32866799999999</v>
      </c>
      <c r="EL51" s="14">
        <v>514.43071099999997</v>
      </c>
      <c r="EM51" s="14">
        <v>285.17922099999998</v>
      </c>
      <c r="EN51" s="14">
        <v>303.73165</v>
      </c>
      <c r="EO51" s="14">
        <v>1021.353126</v>
      </c>
      <c r="EP51" s="14">
        <v>218.298689</v>
      </c>
      <c r="EQ51" s="14">
        <v>573.10521100000005</v>
      </c>
      <c r="ER51" s="14">
        <v>1877.6137819999999</v>
      </c>
      <c r="ES51" s="14">
        <v>380.96221100000002</v>
      </c>
      <c r="ET51" s="14">
        <v>2323.4096159999999</v>
      </c>
      <c r="EU51" s="14">
        <v>893.70599100000004</v>
      </c>
      <c r="EV51" s="14">
        <v>612.31573000000003</v>
      </c>
      <c r="EW51" s="14">
        <v>303.66790200000003</v>
      </c>
      <c r="EX51" s="14">
        <v>937.50294899999994</v>
      </c>
      <c r="EY51" s="14">
        <v>194.445436</v>
      </c>
      <c r="EZ51" s="14">
        <v>533.90724033000004</v>
      </c>
      <c r="FA51" s="14">
        <v>280.9409477199992</v>
      </c>
      <c r="FB51" s="14">
        <v>219.23670397000004</v>
      </c>
      <c r="FC51" s="14">
        <v>585.04708626000013</v>
      </c>
      <c r="FD51" s="14">
        <v>6076.0018749799983</v>
      </c>
      <c r="FE51" s="14">
        <v>503.51695505000072</v>
      </c>
      <c r="FF51" s="14">
        <v>1133.4834845300002</v>
      </c>
      <c r="FG51" s="14">
        <v>364.1552463899996</v>
      </c>
      <c r="FH51" s="14">
        <v>630.78469735000022</v>
      </c>
      <c r="FI51" s="14">
        <v>1800.6221002200002</v>
      </c>
      <c r="FJ51" s="14">
        <v>589.59451518999947</v>
      </c>
      <c r="FK51" s="14">
        <v>223.39659184000089</v>
      </c>
      <c r="FL51" s="14">
        <v>444.72074703999914</v>
      </c>
      <c r="FM51" s="14">
        <v>1883.1000163300002</v>
      </c>
      <c r="FN51" s="14">
        <v>230.56259994999999</v>
      </c>
      <c r="FO51" s="14">
        <v>610.35933399999999</v>
      </c>
      <c r="FP51" s="14">
        <v>6234.5084443799997</v>
      </c>
      <c r="FQ51" s="14">
        <v>391.37759699999998</v>
      </c>
      <c r="FR51" s="14">
        <v>1215.4491369371999</v>
      </c>
      <c r="FS51" s="14">
        <v>1354.5815460575</v>
      </c>
      <c r="FT51" s="14">
        <v>613.01782258399896</v>
      </c>
      <c r="FU51" s="14">
        <v>788.46616764949999</v>
      </c>
      <c r="FV51" s="14">
        <v>327.72353522999998</v>
      </c>
      <c r="FW51" s="14">
        <v>182.19533686790101</v>
      </c>
      <c r="FX51" s="14">
        <v>513.40357100000006</v>
      </c>
      <c r="FY51" s="14">
        <v>321.29120145999798</v>
      </c>
      <c r="FZ51" s="14">
        <v>265.25396799999999</v>
      </c>
      <c r="GA51" s="14">
        <v>681.10871099999997</v>
      </c>
      <c r="GB51" s="14">
        <v>6840.2448413777001</v>
      </c>
      <c r="GC51" s="14"/>
      <c r="GD51" s="14"/>
      <c r="GE51" s="14"/>
      <c r="GF51" s="14"/>
      <c r="GG51" s="14"/>
      <c r="GH51" s="14"/>
      <c r="GI51" s="14"/>
      <c r="GJ51" s="14"/>
      <c r="GK51" s="14"/>
    </row>
    <row r="52" spans="1:193" hidden="1">
      <c r="A52" s="6" t="s">
        <v>140</v>
      </c>
      <c r="B52" s="7">
        <v>0</v>
      </c>
      <c r="C52" s="7">
        <v>0</v>
      </c>
      <c r="D52" s="7">
        <v>0</v>
      </c>
      <c r="E52" s="7">
        <v>0</v>
      </c>
      <c r="F52" s="7">
        <v>0</v>
      </c>
      <c r="G52" s="7">
        <v>0</v>
      </c>
      <c r="H52" s="7">
        <v>0</v>
      </c>
      <c r="I52" s="7">
        <v>0</v>
      </c>
      <c r="J52" s="7">
        <v>0</v>
      </c>
      <c r="K52" s="7">
        <v>0</v>
      </c>
      <c r="L52" s="7">
        <v>0</v>
      </c>
      <c r="M52" s="8">
        <v>0</v>
      </c>
      <c r="N52" s="7">
        <v>0</v>
      </c>
      <c r="O52" s="7">
        <v>0</v>
      </c>
      <c r="P52" s="7">
        <v>0</v>
      </c>
      <c r="Q52" s="7">
        <v>0</v>
      </c>
      <c r="R52" s="7">
        <v>0</v>
      </c>
      <c r="S52" s="7">
        <v>0</v>
      </c>
      <c r="T52" s="7">
        <v>0</v>
      </c>
      <c r="U52" s="7">
        <v>0</v>
      </c>
      <c r="V52" s="7">
        <v>0</v>
      </c>
      <c r="W52" s="7">
        <v>0</v>
      </c>
      <c r="X52" s="7">
        <v>0</v>
      </c>
      <c r="Y52" s="8">
        <v>0</v>
      </c>
      <c r="Z52" s="7">
        <v>0</v>
      </c>
      <c r="AA52" s="7">
        <v>0</v>
      </c>
      <c r="AB52" s="7">
        <v>0</v>
      </c>
      <c r="AC52" s="7">
        <v>0</v>
      </c>
      <c r="AD52" s="7">
        <v>0</v>
      </c>
      <c r="AE52" s="7">
        <v>0</v>
      </c>
      <c r="AF52" s="7">
        <v>0</v>
      </c>
      <c r="AG52" s="7">
        <v>0</v>
      </c>
      <c r="AH52" s="7">
        <v>0</v>
      </c>
      <c r="AI52" s="7">
        <v>0</v>
      </c>
      <c r="AJ52" s="7">
        <v>0</v>
      </c>
      <c r="AK52" s="8">
        <v>0</v>
      </c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8"/>
      <c r="AX52" s="7"/>
      <c r="AY52" s="7"/>
      <c r="AZ52" s="7"/>
      <c r="BA52" s="7"/>
      <c r="BB52" s="7"/>
      <c r="BC52" s="7"/>
      <c r="BD52" s="7"/>
      <c r="BE52" s="7"/>
      <c r="BF52" s="7"/>
      <c r="BG52" s="7"/>
      <c r="BH52" s="7"/>
      <c r="BI52" s="8"/>
      <c r="BJ52" s="7"/>
      <c r="BK52" s="7"/>
      <c r="BL52" s="7"/>
      <c r="BM52" s="7"/>
      <c r="BN52" s="7"/>
      <c r="BO52" s="7"/>
      <c r="BP52" s="7"/>
      <c r="BQ52" s="7"/>
      <c r="BR52" s="7"/>
      <c r="BS52" s="7"/>
      <c r="BT52" s="7"/>
      <c r="BU52" s="8"/>
      <c r="BV52" s="7"/>
      <c r="BW52" s="7"/>
      <c r="BX52" s="7"/>
      <c r="BY52" s="7"/>
      <c r="BZ52" s="7"/>
      <c r="CA52" s="7"/>
      <c r="CB52" s="7"/>
      <c r="CC52" s="7"/>
      <c r="CD52" s="7"/>
      <c r="CE52" s="7"/>
      <c r="CF52" s="7"/>
      <c r="CG52" s="8"/>
      <c r="CH52" s="7"/>
      <c r="CI52" s="7"/>
      <c r="CJ52" s="7"/>
      <c r="CK52" s="7"/>
      <c r="CL52" s="7"/>
      <c r="CM52" s="7"/>
      <c r="CN52" s="7"/>
      <c r="CO52" s="7"/>
      <c r="CP52" s="7"/>
      <c r="CQ52" s="7"/>
      <c r="CR52" s="7"/>
      <c r="CS52" s="8"/>
      <c r="CT52" s="7"/>
      <c r="CU52" s="7"/>
      <c r="CV52" s="7"/>
      <c r="CW52" s="7"/>
      <c r="CX52" s="7"/>
      <c r="CY52" s="7"/>
      <c r="CZ52" s="7"/>
      <c r="DA52" s="7"/>
      <c r="DB52" s="7"/>
      <c r="DC52" s="7"/>
      <c r="DD52" s="7"/>
      <c r="DE52" s="8"/>
      <c r="DF52" s="7"/>
      <c r="DG52" s="7"/>
      <c r="DH52" s="7"/>
      <c r="DI52" s="7"/>
      <c r="DJ52" s="7"/>
      <c r="DK52" s="7"/>
      <c r="DL52" s="7"/>
      <c r="DM52" s="7"/>
      <c r="DN52" s="7"/>
      <c r="DO52" s="7"/>
      <c r="DP52" s="7"/>
      <c r="DQ52" s="8"/>
      <c r="DR52" s="8"/>
      <c r="DS52" s="8"/>
      <c r="DT52" s="8"/>
      <c r="DU52" s="8"/>
      <c r="DV52" s="8"/>
      <c r="DW52" s="8"/>
      <c r="DX52" s="8"/>
      <c r="DY52" s="8"/>
      <c r="DZ52" s="8"/>
      <c r="EA52" s="8"/>
      <c r="EB52" s="8"/>
      <c r="EC52" s="8"/>
      <c r="ED52" s="8"/>
      <c r="EE52" s="8"/>
      <c r="EF52" s="8"/>
      <c r="EG52" s="8"/>
      <c r="EH52" s="8"/>
      <c r="EI52" s="8"/>
      <c r="EJ52" s="8"/>
      <c r="EK52" s="8"/>
      <c r="EL52" s="8"/>
      <c r="EM52" s="8"/>
      <c r="EN52" s="8"/>
      <c r="EO52" s="8"/>
      <c r="EP52" s="8"/>
      <c r="EQ52" s="8"/>
      <c r="ER52" s="8"/>
      <c r="ES52" s="8"/>
      <c r="ET52" s="8"/>
      <c r="EU52" s="8"/>
      <c r="EV52" s="8"/>
      <c r="EW52" s="8"/>
      <c r="EX52" s="8"/>
      <c r="EY52" s="8"/>
      <c r="EZ52" s="8"/>
      <c r="FA52" s="8"/>
      <c r="FB52" s="8"/>
      <c r="FC52" s="8"/>
      <c r="FD52" s="8"/>
      <c r="FE52" s="8"/>
      <c r="FF52" s="8"/>
      <c r="FG52" s="8"/>
      <c r="FH52" s="8"/>
      <c r="FI52" s="8"/>
      <c r="FJ52" s="8"/>
      <c r="FK52" s="8"/>
      <c r="FL52" s="8"/>
      <c r="FM52" s="8"/>
      <c r="FN52" s="8"/>
      <c r="FO52" s="8"/>
      <c r="FP52" s="8"/>
      <c r="FQ52" s="8"/>
      <c r="FR52" s="8"/>
      <c r="FS52" s="8"/>
      <c r="FT52" s="8"/>
      <c r="FU52" s="8"/>
      <c r="FV52" s="8"/>
      <c r="FW52" s="8"/>
      <c r="FX52" s="8"/>
      <c r="FY52" s="8"/>
      <c r="FZ52" s="8"/>
      <c r="GA52" s="8"/>
      <c r="GB52" s="8"/>
      <c r="GC52" s="8"/>
      <c r="GD52" s="8"/>
      <c r="GE52" s="8"/>
      <c r="GF52" s="8"/>
      <c r="GG52" s="8"/>
      <c r="GH52" s="8"/>
      <c r="GI52" s="8"/>
      <c r="GJ52" s="8"/>
      <c r="GK52" s="8"/>
    </row>
    <row r="53" spans="1:193" hidden="1">
      <c r="A53" s="12" t="s">
        <v>141</v>
      </c>
      <c r="B53" s="13">
        <v>0</v>
      </c>
      <c r="C53" s="13">
        <v>0</v>
      </c>
      <c r="D53" s="13">
        <v>0</v>
      </c>
      <c r="E53" s="13">
        <v>0</v>
      </c>
      <c r="F53" s="13">
        <v>0</v>
      </c>
      <c r="G53" s="13">
        <v>0</v>
      </c>
      <c r="H53" s="13">
        <v>0</v>
      </c>
      <c r="I53" s="13">
        <v>0</v>
      </c>
      <c r="J53" s="13">
        <v>0</v>
      </c>
      <c r="K53" s="13">
        <v>0</v>
      </c>
      <c r="L53" s="13">
        <v>0</v>
      </c>
      <c r="M53" s="14">
        <v>0</v>
      </c>
      <c r="N53" s="13">
        <v>0</v>
      </c>
      <c r="O53" s="13">
        <v>0</v>
      </c>
      <c r="P53" s="13">
        <v>0</v>
      </c>
      <c r="Q53" s="13">
        <v>0</v>
      </c>
      <c r="R53" s="13">
        <v>0</v>
      </c>
      <c r="S53" s="13">
        <v>0</v>
      </c>
      <c r="T53" s="13">
        <v>0</v>
      </c>
      <c r="U53" s="13">
        <v>0</v>
      </c>
      <c r="V53" s="13">
        <v>0</v>
      </c>
      <c r="W53" s="13">
        <v>0</v>
      </c>
      <c r="X53" s="13">
        <v>0</v>
      </c>
      <c r="Y53" s="14">
        <v>0</v>
      </c>
      <c r="Z53" s="13">
        <v>0</v>
      </c>
      <c r="AA53" s="13">
        <v>0</v>
      </c>
      <c r="AB53" s="13">
        <v>0</v>
      </c>
      <c r="AC53" s="13">
        <v>0</v>
      </c>
      <c r="AD53" s="13">
        <v>0</v>
      </c>
      <c r="AE53" s="13">
        <v>0</v>
      </c>
      <c r="AF53" s="13">
        <v>0</v>
      </c>
      <c r="AG53" s="13">
        <v>0</v>
      </c>
      <c r="AH53" s="13">
        <v>0</v>
      </c>
      <c r="AI53" s="13">
        <v>0</v>
      </c>
      <c r="AJ53" s="13">
        <v>0</v>
      </c>
      <c r="AK53" s="14">
        <v>0</v>
      </c>
      <c r="AL53" s="13"/>
      <c r="AM53" s="13"/>
      <c r="AN53" s="13"/>
      <c r="AO53" s="13"/>
      <c r="AP53" s="13"/>
      <c r="AQ53" s="13"/>
      <c r="AR53" s="13"/>
      <c r="AS53" s="13"/>
      <c r="AT53" s="13"/>
      <c r="AU53" s="13"/>
      <c r="AV53" s="13"/>
      <c r="AW53" s="14"/>
      <c r="AX53" s="13"/>
      <c r="AY53" s="13"/>
      <c r="AZ53" s="13"/>
      <c r="BA53" s="13"/>
      <c r="BB53" s="13"/>
      <c r="BC53" s="13"/>
      <c r="BD53" s="13"/>
      <c r="BE53" s="13"/>
      <c r="BF53" s="13"/>
      <c r="BG53" s="13"/>
      <c r="BH53" s="13"/>
      <c r="BI53" s="14"/>
      <c r="BJ53" s="13"/>
      <c r="BK53" s="13"/>
      <c r="BL53" s="13"/>
      <c r="BM53" s="13"/>
      <c r="BN53" s="13"/>
      <c r="BO53" s="13"/>
      <c r="BP53" s="13"/>
      <c r="BQ53" s="13"/>
      <c r="BR53" s="13"/>
      <c r="BS53" s="13"/>
      <c r="BT53" s="13"/>
      <c r="BU53" s="14"/>
      <c r="BV53" s="13"/>
      <c r="BW53" s="13"/>
      <c r="BX53" s="13"/>
      <c r="BY53" s="13"/>
      <c r="BZ53" s="13"/>
      <c r="CA53" s="13"/>
      <c r="CB53" s="13"/>
      <c r="CC53" s="13"/>
      <c r="CD53" s="13"/>
      <c r="CE53" s="13"/>
      <c r="CF53" s="13"/>
      <c r="CG53" s="14"/>
      <c r="CH53" s="13"/>
      <c r="CI53" s="13"/>
      <c r="CJ53" s="13"/>
      <c r="CK53" s="13"/>
      <c r="CL53" s="13"/>
      <c r="CM53" s="13"/>
      <c r="CN53" s="13"/>
      <c r="CO53" s="13"/>
      <c r="CP53" s="13"/>
      <c r="CQ53" s="13"/>
      <c r="CR53" s="13"/>
      <c r="CS53" s="14"/>
      <c r="CT53" s="13"/>
      <c r="CU53" s="13"/>
      <c r="CV53" s="13"/>
      <c r="CW53" s="13"/>
      <c r="CX53" s="13"/>
      <c r="CY53" s="13"/>
      <c r="CZ53" s="13"/>
      <c r="DA53" s="13"/>
      <c r="DB53" s="13"/>
      <c r="DC53" s="13"/>
      <c r="DD53" s="13"/>
      <c r="DE53" s="14"/>
      <c r="DF53" s="13"/>
      <c r="DG53" s="13"/>
      <c r="DH53" s="13"/>
      <c r="DI53" s="13"/>
      <c r="DJ53" s="13"/>
      <c r="DK53" s="13"/>
      <c r="DL53" s="13"/>
      <c r="DM53" s="13"/>
      <c r="DN53" s="13"/>
      <c r="DO53" s="13"/>
      <c r="DP53" s="13"/>
      <c r="DQ53" s="14"/>
      <c r="DR53" s="14"/>
      <c r="DS53" s="14"/>
      <c r="DT53" s="14"/>
      <c r="DU53" s="14"/>
      <c r="DV53" s="14"/>
      <c r="DW53" s="14"/>
      <c r="DX53" s="14"/>
      <c r="DY53" s="14"/>
      <c r="DZ53" s="14"/>
      <c r="EA53" s="14"/>
      <c r="EB53" s="14"/>
      <c r="EC53" s="14"/>
      <c r="ED53" s="14"/>
      <c r="EE53" s="14"/>
      <c r="EF53" s="14"/>
      <c r="EG53" s="14"/>
      <c r="EH53" s="14"/>
      <c r="EI53" s="14"/>
      <c r="EJ53" s="14"/>
      <c r="EK53" s="14"/>
      <c r="EL53" s="14"/>
      <c r="EM53" s="14"/>
      <c r="EN53" s="14"/>
      <c r="EO53" s="14"/>
      <c r="EP53" s="14"/>
      <c r="EQ53" s="14"/>
      <c r="ER53" s="14"/>
      <c r="ES53" s="14"/>
      <c r="ET53" s="14"/>
      <c r="EU53" s="14"/>
      <c r="EV53" s="14"/>
      <c r="EW53" s="14"/>
      <c r="EX53" s="14"/>
      <c r="EY53" s="14"/>
      <c r="EZ53" s="14"/>
      <c r="FA53" s="14"/>
      <c r="FB53" s="14"/>
      <c r="FC53" s="14"/>
      <c r="FD53" s="14"/>
      <c r="FE53" s="14"/>
      <c r="FF53" s="14"/>
      <c r="FG53" s="14"/>
      <c r="FH53" s="14"/>
      <c r="FI53" s="14"/>
      <c r="FJ53" s="14"/>
      <c r="FK53" s="14"/>
      <c r="FL53" s="14"/>
      <c r="FM53" s="14"/>
      <c r="FN53" s="14"/>
      <c r="FO53" s="14"/>
      <c r="FP53" s="14"/>
      <c r="FQ53" s="14"/>
      <c r="FR53" s="14"/>
      <c r="FS53" s="14"/>
      <c r="FT53" s="14"/>
      <c r="FU53" s="14"/>
      <c r="FV53" s="14"/>
      <c r="FW53" s="14"/>
      <c r="FX53" s="14"/>
      <c r="FY53" s="14"/>
      <c r="FZ53" s="14"/>
      <c r="GA53" s="14"/>
      <c r="GB53" s="14"/>
      <c r="GC53" s="14"/>
      <c r="GD53" s="14"/>
      <c r="GE53" s="14"/>
      <c r="GF53" s="14"/>
      <c r="GG53" s="14"/>
      <c r="GH53" s="14"/>
      <c r="GI53" s="14"/>
      <c r="GJ53" s="14"/>
      <c r="GK53" s="14"/>
    </row>
    <row r="54" spans="1:193" hidden="1">
      <c r="A54" s="6" t="s">
        <v>142</v>
      </c>
      <c r="B54" s="7">
        <v>0</v>
      </c>
      <c r="C54" s="7">
        <v>0</v>
      </c>
      <c r="D54" s="7">
        <v>0</v>
      </c>
      <c r="E54" s="7">
        <v>0</v>
      </c>
      <c r="F54" s="7">
        <v>0</v>
      </c>
      <c r="G54" s="7">
        <v>0</v>
      </c>
      <c r="H54" s="7">
        <v>0</v>
      </c>
      <c r="I54" s="7">
        <v>0</v>
      </c>
      <c r="J54" s="7">
        <v>0</v>
      </c>
      <c r="K54" s="7">
        <v>0</v>
      </c>
      <c r="L54" s="7">
        <v>0</v>
      </c>
      <c r="M54" s="8">
        <v>0</v>
      </c>
      <c r="N54" s="7">
        <v>0</v>
      </c>
      <c r="O54" s="7">
        <v>0</v>
      </c>
      <c r="P54" s="7">
        <v>0</v>
      </c>
      <c r="Q54" s="7">
        <v>0</v>
      </c>
      <c r="R54" s="7">
        <v>0</v>
      </c>
      <c r="S54" s="7">
        <v>0</v>
      </c>
      <c r="T54" s="7">
        <v>0</v>
      </c>
      <c r="U54" s="7">
        <v>0</v>
      </c>
      <c r="V54" s="7">
        <v>0</v>
      </c>
      <c r="W54" s="7">
        <v>0</v>
      </c>
      <c r="X54" s="7">
        <v>0</v>
      </c>
      <c r="Y54" s="8">
        <v>0</v>
      </c>
      <c r="Z54" s="7">
        <v>0</v>
      </c>
      <c r="AA54" s="7">
        <v>0</v>
      </c>
      <c r="AB54" s="7">
        <v>0</v>
      </c>
      <c r="AC54" s="7">
        <v>0</v>
      </c>
      <c r="AD54" s="7">
        <v>0</v>
      </c>
      <c r="AE54" s="7">
        <v>0</v>
      </c>
      <c r="AF54" s="7">
        <v>0</v>
      </c>
      <c r="AG54" s="7">
        <v>0</v>
      </c>
      <c r="AH54" s="7">
        <v>0</v>
      </c>
      <c r="AI54" s="7">
        <v>0</v>
      </c>
      <c r="AJ54" s="7">
        <v>0</v>
      </c>
      <c r="AK54" s="8">
        <v>0</v>
      </c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8"/>
      <c r="AX54" s="7"/>
      <c r="AY54" s="7"/>
      <c r="AZ54" s="7"/>
      <c r="BA54" s="7"/>
      <c r="BB54" s="7"/>
      <c r="BC54" s="7"/>
      <c r="BD54" s="7"/>
      <c r="BE54" s="7"/>
      <c r="BF54" s="7"/>
      <c r="BG54" s="7"/>
      <c r="BH54" s="7"/>
      <c r="BI54" s="8"/>
      <c r="BJ54" s="7"/>
      <c r="BK54" s="7"/>
      <c r="BL54" s="7"/>
      <c r="BM54" s="7"/>
      <c r="BN54" s="7"/>
      <c r="BO54" s="7"/>
      <c r="BP54" s="7"/>
      <c r="BQ54" s="7"/>
      <c r="BR54" s="7"/>
      <c r="BS54" s="7"/>
      <c r="BT54" s="7"/>
      <c r="BU54" s="8"/>
      <c r="BV54" s="7"/>
      <c r="BW54" s="7"/>
      <c r="BX54" s="7"/>
      <c r="BY54" s="7"/>
      <c r="BZ54" s="7"/>
      <c r="CA54" s="7"/>
      <c r="CB54" s="7"/>
      <c r="CC54" s="7"/>
      <c r="CD54" s="7"/>
      <c r="CE54" s="7"/>
      <c r="CF54" s="7"/>
      <c r="CG54" s="8"/>
      <c r="CH54" s="7"/>
      <c r="CI54" s="7"/>
      <c r="CJ54" s="7"/>
      <c r="CK54" s="7"/>
      <c r="CL54" s="7"/>
      <c r="CM54" s="7"/>
      <c r="CN54" s="7"/>
      <c r="CO54" s="7"/>
      <c r="CP54" s="7"/>
      <c r="CQ54" s="7"/>
      <c r="CR54" s="7"/>
      <c r="CS54" s="8"/>
      <c r="CT54" s="7"/>
      <c r="CU54" s="7"/>
      <c r="CV54" s="7"/>
      <c r="CW54" s="7"/>
      <c r="CX54" s="7"/>
      <c r="CY54" s="7"/>
      <c r="CZ54" s="7"/>
      <c r="DA54" s="7"/>
      <c r="DB54" s="7"/>
      <c r="DC54" s="7"/>
      <c r="DD54" s="7"/>
      <c r="DE54" s="8"/>
      <c r="DF54" s="7"/>
      <c r="DG54" s="7"/>
      <c r="DH54" s="7"/>
      <c r="DI54" s="7"/>
      <c r="DJ54" s="7"/>
      <c r="DK54" s="7"/>
      <c r="DL54" s="7"/>
      <c r="DM54" s="7"/>
      <c r="DN54" s="7"/>
      <c r="DO54" s="7"/>
      <c r="DP54" s="7"/>
      <c r="DQ54" s="8"/>
      <c r="DR54" s="8"/>
      <c r="DS54" s="8"/>
      <c r="DT54" s="8"/>
      <c r="DU54" s="8"/>
      <c r="DV54" s="8"/>
      <c r="DW54" s="8"/>
      <c r="DX54" s="8"/>
      <c r="DY54" s="8"/>
      <c r="DZ54" s="8"/>
      <c r="EA54" s="8"/>
      <c r="EB54" s="8"/>
      <c r="EC54" s="8"/>
      <c r="ED54" s="8"/>
      <c r="EE54" s="8"/>
      <c r="EF54" s="8"/>
      <c r="EG54" s="8"/>
      <c r="EH54" s="8"/>
      <c r="EI54" s="8"/>
      <c r="EJ54" s="8"/>
      <c r="EK54" s="8"/>
      <c r="EL54" s="8"/>
      <c r="EM54" s="8"/>
      <c r="EN54" s="8"/>
      <c r="EO54" s="8"/>
      <c r="EP54" s="8"/>
      <c r="EQ54" s="8"/>
      <c r="ER54" s="8"/>
      <c r="ES54" s="8"/>
      <c r="ET54" s="8"/>
      <c r="EU54" s="8"/>
      <c r="EV54" s="8"/>
      <c r="EW54" s="8"/>
      <c r="EX54" s="8"/>
      <c r="EY54" s="8"/>
      <c r="EZ54" s="8"/>
      <c r="FA54" s="8"/>
      <c r="FB54" s="8"/>
      <c r="FC54" s="8"/>
      <c r="FD54" s="8"/>
      <c r="FE54" s="8"/>
      <c r="FF54" s="8"/>
      <c r="FG54" s="8"/>
      <c r="FH54" s="8"/>
      <c r="FI54" s="8"/>
      <c r="FJ54" s="8"/>
      <c r="FK54" s="8"/>
      <c r="FL54" s="8"/>
      <c r="FM54" s="8"/>
      <c r="FN54" s="8"/>
      <c r="FO54" s="8"/>
      <c r="FP54" s="8"/>
      <c r="FQ54" s="8"/>
      <c r="FR54" s="8"/>
      <c r="FS54" s="8"/>
      <c r="FT54" s="8"/>
      <c r="FU54" s="8"/>
      <c r="FV54" s="8"/>
      <c r="FW54" s="8"/>
      <c r="FX54" s="8"/>
      <c r="FY54" s="8"/>
      <c r="FZ54" s="8"/>
      <c r="GA54" s="8"/>
      <c r="GB54" s="8"/>
      <c r="GC54" s="8"/>
      <c r="GD54" s="8"/>
      <c r="GE54" s="8"/>
      <c r="GF54" s="8"/>
      <c r="GG54" s="8"/>
      <c r="GH54" s="8"/>
      <c r="GI54" s="8"/>
      <c r="GJ54" s="8"/>
      <c r="GK54" s="8"/>
    </row>
    <row r="55" spans="1:193" ht="24" thickBot="1">
      <c r="A55" s="6" t="s">
        <v>143</v>
      </c>
      <c r="B55" s="7">
        <v>18017.490000000002</v>
      </c>
      <c r="C55" s="7">
        <v>5688.29</v>
      </c>
      <c r="D55" s="7">
        <v>2300.41</v>
      </c>
      <c r="E55" s="7">
        <v>7803</v>
      </c>
      <c r="F55" s="7">
        <v>5500.47</v>
      </c>
      <c r="G55" s="7">
        <v>3045.41</v>
      </c>
      <c r="H55" s="7">
        <v>21334.59</v>
      </c>
      <c r="I55" s="7">
        <v>12639.59</v>
      </c>
      <c r="J55" s="7">
        <v>3477.05</v>
      </c>
      <c r="K55" s="7">
        <v>4633.0200000000004</v>
      </c>
      <c r="L55" s="7">
        <v>3865</v>
      </c>
      <c r="M55" s="8">
        <v>10490.41</v>
      </c>
      <c r="N55" s="7">
        <v>20700.18</v>
      </c>
      <c r="O55" s="7">
        <v>11766.98794814</v>
      </c>
      <c r="P55" s="7">
        <v>2836.2069792799998</v>
      </c>
      <c r="Q55" s="7">
        <v>7285.8066231700004</v>
      </c>
      <c r="R55" s="7">
        <v>3793.3456233699999</v>
      </c>
      <c r="S55" s="7">
        <v>10699.01687311</v>
      </c>
      <c r="T55" s="7">
        <v>20412.818217</v>
      </c>
      <c r="U55" s="7">
        <v>4648.2492494150001</v>
      </c>
      <c r="V55" s="7">
        <v>3709.338212436</v>
      </c>
      <c r="W55" s="7">
        <v>8620.9480068600005</v>
      </c>
      <c r="X55" s="7">
        <v>3407.0355631500001</v>
      </c>
      <c r="Y55" s="8">
        <v>24868.80877109</v>
      </c>
      <c r="Z55" s="7">
        <v>13246.948579439999</v>
      </c>
      <c r="AA55" s="7">
        <v>5068.4958739699996</v>
      </c>
      <c r="AB55" s="7">
        <v>2880.5069642900003</v>
      </c>
      <c r="AC55" s="7">
        <v>9098.5980000000018</v>
      </c>
      <c r="AD55" s="7">
        <v>5430.75</v>
      </c>
      <c r="AE55" s="7">
        <v>15034.48</v>
      </c>
      <c r="AF55" s="7">
        <v>21863.02</v>
      </c>
      <c r="AG55" s="7">
        <v>10559.494700000001</v>
      </c>
      <c r="AH55" s="7">
        <v>2581.8500000000004</v>
      </c>
      <c r="AI55" s="7">
        <v>10281.284444499999</v>
      </c>
      <c r="AJ55" s="7">
        <v>3170.5916226199997</v>
      </c>
      <c r="AK55" s="8">
        <v>2232.06</v>
      </c>
      <c r="AL55" s="7">
        <v>36632.610856810003</v>
      </c>
      <c r="AM55" s="7">
        <v>7508.7790000000005</v>
      </c>
      <c r="AN55" s="7">
        <v>3196.3</v>
      </c>
      <c r="AO55" s="7">
        <v>14608.53</v>
      </c>
      <c r="AP55" s="7">
        <v>7801.76</v>
      </c>
      <c r="AQ55" s="7">
        <v>12183.18</v>
      </c>
      <c r="AR55" s="7">
        <v>18120.38</v>
      </c>
      <c r="AS55" s="7">
        <v>15242</v>
      </c>
      <c r="AT55" s="7">
        <v>4163.38</v>
      </c>
      <c r="AU55" s="7">
        <v>9180.31</v>
      </c>
      <c r="AV55" s="7">
        <v>3335.8754284900006</v>
      </c>
      <c r="AW55" s="8">
        <v>4717.5</v>
      </c>
      <c r="AX55" s="7">
        <v>36963.42</v>
      </c>
      <c r="AY55" s="7">
        <v>5200.33</v>
      </c>
      <c r="AZ55" s="7">
        <v>4592.13</v>
      </c>
      <c r="BA55" s="7">
        <v>6679.8</v>
      </c>
      <c r="BB55" s="7">
        <v>6423.43</v>
      </c>
      <c r="BC55" s="7">
        <v>7450.32</v>
      </c>
      <c r="BD55" s="7">
        <v>33457</v>
      </c>
      <c r="BE55" s="7">
        <v>2498.96</v>
      </c>
      <c r="BF55" s="7">
        <v>7626.82</v>
      </c>
      <c r="BG55" s="7">
        <v>7181.13</v>
      </c>
      <c r="BH55" s="7">
        <v>12106.27</v>
      </c>
      <c r="BI55" s="8">
        <v>31073.7</v>
      </c>
      <c r="BJ55" s="7">
        <v>19993.11</v>
      </c>
      <c r="BK55" s="7">
        <v>9200.4133999999995</v>
      </c>
      <c r="BL55" s="7">
        <v>2204.38</v>
      </c>
      <c r="BM55" s="7">
        <v>3386.52</v>
      </c>
      <c r="BN55" s="7">
        <v>8492.4000000000015</v>
      </c>
      <c r="BO55" s="7">
        <v>20647.84</v>
      </c>
      <c r="BP55" s="7">
        <v>21055.599999999999</v>
      </c>
      <c r="BQ55" s="7">
        <v>12018.891000000001</v>
      </c>
      <c r="BR55" s="7">
        <v>5386.1699999999992</v>
      </c>
      <c r="BS55" s="7">
        <v>13647.1</v>
      </c>
      <c r="BT55" s="7">
        <v>5308.7</v>
      </c>
      <c r="BU55" s="8">
        <v>12385.47</v>
      </c>
      <c r="BV55" s="7">
        <v>36091.03</v>
      </c>
      <c r="BW55" s="7">
        <v>6883.9</v>
      </c>
      <c r="BX55" s="7">
        <v>2214.1999999999998</v>
      </c>
      <c r="BY55" s="7">
        <v>4440.5870000000004</v>
      </c>
      <c r="BZ55" s="7">
        <v>12934.56</v>
      </c>
      <c r="CA55" s="7">
        <v>7224.1791000000003</v>
      </c>
      <c r="CB55" s="7">
        <v>26515.05527262</v>
      </c>
      <c r="CC55" s="7">
        <v>25713.763906</v>
      </c>
      <c r="CD55" s="7">
        <v>7589.9650000000001</v>
      </c>
      <c r="CE55" s="7">
        <v>13198.698</v>
      </c>
      <c r="CF55" s="7">
        <v>2645.01</v>
      </c>
      <c r="CG55" s="8">
        <v>16814.447738999999</v>
      </c>
      <c r="CH55" s="7">
        <v>34545.822</v>
      </c>
      <c r="CI55" s="7">
        <v>4355.0514000000003</v>
      </c>
      <c r="CJ55" s="7">
        <v>4493.0600000000004</v>
      </c>
      <c r="CK55" s="7">
        <v>7251.8544956600008</v>
      </c>
      <c r="CL55" s="7">
        <v>13913.812600130001</v>
      </c>
      <c r="CM55" s="7">
        <v>3587.6000000000004</v>
      </c>
      <c r="CN55" s="7">
        <v>45091.600000000006</v>
      </c>
      <c r="CO55" s="7">
        <v>12692.367</v>
      </c>
      <c r="CP55" s="7">
        <v>4672.43</v>
      </c>
      <c r="CQ55" s="7">
        <v>15714.980000000001</v>
      </c>
      <c r="CR55" s="7">
        <v>4139.78</v>
      </c>
      <c r="CS55" s="8">
        <v>6582.3540000000003</v>
      </c>
      <c r="CT55" s="7">
        <v>55997.530000000006</v>
      </c>
      <c r="CU55" s="7">
        <v>4427.74</v>
      </c>
      <c r="CV55" s="7">
        <v>5088.2700000000004</v>
      </c>
      <c r="CW55" s="7">
        <v>5887.8200000000006</v>
      </c>
      <c r="CX55" s="7">
        <v>15212.9</v>
      </c>
      <c r="CY55" s="7">
        <v>6740</v>
      </c>
      <c r="CZ55" s="7">
        <v>33966.423000000003</v>
      </c>
      <c r="DA55" s="7">
        <v>11434</v>
      </c>
      <c r="DB55" s="7">
        <v>10580.26</v>
      </c>
      <c r="DC55" s="7">
        <v>12342</v>
      </c>
      <c r="DD55" s="7">
        <v>5486.23</v>
      </c>
      <c r="DE55" s="8">
        <v>1996</v>
      </c>
      <c r="DF55" s="7">
        <v>63641.594400000002</v>
      </c>
      <c r="DG55" s="7">
        <v>4279.9000000000005</v>
      </c>
      <c r="DH55" s="7">
        <v>4465.2299999999996</v>
      </c>
      <c r="DI55" s="7">
        <v>6762.11</v>
      </c>
      <c r="DJ55" s="7">
        <v>17716.759999999998</v>
      </c>
      <c r="DK55" s="7">
        <v>4307.38</v>
      </c>
      <c r="DL55" s="7">
        <v>43749.333000000006</v>
      </c>
      <c r="DM55" s="7">
        <v>4361.1770000000006</v>
      </c>
      <c r="DN55" s="7">
        <v>7190.7809999999999</v>
      </c>
      <c r="DO55" s="7">
        <v>14301.895</v>
      </c>
      <c r="DP55" s="7">
        <v>11511.54</v>
      </c>
      <c r="DQ55" s="8">
        <v>6573.0290000000005</v>
      </c>
      <c r="DR55" s="8">
        <v>18539.458000000002</v>
      </c>
      <c r="DS55" s="8">
        <v>4157.5190000000002</v>
      </c>
      <c r="DT55" s="8">
        <v>8014.19</v>
      </c>
      <c r="DU55" s="8">
        <v>4088.7380000000003</v>
      </c>
      <c r="DV55" s="8">
        <v>8195</v>
      </c>
      <c r="DW55" s="8">
        <v>4785.4139999999998</v>
      </c>
      <c r="DX55" s="8">
        <v>29214</v>
      </c>
      <c r="DY55" s="8">
        <v>4429.384</v>
      </c>
      <c r="DZ55" s="8">
        <v>24145.282999999999</v>
      </c>
      <c r="EA55" s="8">
        <v>17453.186000000002</v>
      </c>
      <c r="EB55" s="8">
        <v>11866.25</v>
      </c>
      <c r="EC55" s="8">
        <v>25181.45</v>
      </c>
      <c r="ED55" s="8">
        <v>39319.370000000003</v>
      </c>
      <c r="EE55" s="8">
        <v>3988.8330000000001</v>
      </c>
      <c r="EF55" s="8">
        <v>5224.5739999999996</v>
      </c>
      <c r="EG55" s="8">
        <v>4055.3870000000002</v>
      </c>
      <c r="EH55" s="8">
        <v>5421.2269999999999</v>
      </c>
      <c r="EI55" s="8">
        <v>8363.0419999999995</v>
      </c>
      <c r="EJ55" s="8">
        <v>25667.419000000002</v>
      </c>
      <c r="EK55" s="8">
        <v>17315.998</v>
      </c>
      <c r="EL55" s="8">
        <v>6774.14</v>
      </c>
      <c r="EM55" s="8">
        <v>18272.294999999998</v>
      </c>
      <c r="EN55" s="8">
        <v>5001.4409999999998</v>
      </c>
      <c r="EO55" s="8">
        <v>4254.5829999999996</v>
      </c>
      <c r="EP55" s="8">
        <v>37764.794000000002</v>
      </c>
      <c r="EQ55" s="8">
        <v>16951.473999999998</v>
      </c>
      <c r="ER55" s="8">
        <v>5829.4030000000002</v>
      </c>
      <c r="ES55" s="8">
        <v>11752.147999999999</v>
      </c>
      <c r="ET55" s="8">
        <v>3334.8739999999998</v>
      </c>
      <c r="EU55" s="8">
        <v>3796.375</v>
      </c>
      <c r="EV55" s="8">
        <v>25506.09</v>
      </c>
      <c r="EW55" s="8">
        <v>12108.807000000001</v>
      </c>
      <c r="EX55" s="8">
        <v>5786.4279999999999</v>
      </c>
      <c r="EY55" s="8">
        <v>13616.519</v>
      </c>
      <c r="EZ55" s="8">
        <v>7396.8130000000001</v>
      </c>
      <c r="FA55" s="8">
        <v>6547.8950000000004</v>
      </c>
      <c r="FB55" s="8">
        <v>49738.006000000001</v>
      </c>
      <c r="FC55" s="8">
        <v>3612</v>
      </c>
      <c r="FD55" s="8">
        <v>10329.578</v>
      </c>
      <c r="FE55" s="8">
        <v>7201.5720000000019</v>
      </c>
      <c r="FF55" s="8">
        <v>7160.6239999999998</v>
      </c>
      <c r="FG55" s="8">
        <v>3816.9639999999999</v>
      </c>
      <c r="FH55" s="8">
        <v>30220.815000000002</v>
      </c>
      <c r="FI55" s="8">
        <v>21769.961999999996</v>
      </c>
      <c r="FJ55" s="8">
        <v>22496.682999999997</v>
      </c>
      <c r="FK55" s="8">
        <v>17763.053</v>
      </c>
      <c r="FL55" s="8">
        <v>16419.842999999997</v>
      </c>
      <c r="FM55" s="8">
        <v>28977.389999999996</v>
      </c>
      <c r="FN55" s="8">
        <v>41792.915999999997</v>
      </c>
      <c r="FO55" s="8">
        <v>6378.0929999999998</v>
      </c>
      <c r="FP55" s="8">
        <v>3767.4490000000001</v>
      </c>
      <c r="FQ55" s="8">
        <v>7787.8860000000004</v>
      </c>
      <c r="FR55" s="8">
        <v>11845.128000000001</v>
      </c>
      <c r="FS55" s="8">
        <v>7482.518</v>
      </c>
      <c r="FT55" s="8">
        <v>33883.438000000002</v>
      </c>
      <c r="FU55" s="8">
        <v>17457.079000000002</v>
      </c>
      <c r="FV55" s="8">
        <v>8408.991</v>
      </c>
      <c r="FW55" s="8">
        <v>18192.151999999998</v>
      </c>
      <c r="FX55" s="8">
        <v>12952.492</v>
      </c>
      <c r="FY55" s="8">
        <v>7430.84</v>
      </c>
      <c r="FZ55" s="8">
        <v>53135.853000000003</v>
      </c>
      <c r="GA55" s="8">
        <v>5718.0910000000003</v>
      </c>
      <c r="GB55" s="8">
        <v>5147.2160000000003</v>
      </c>
      <c r="GC55" s="8"/>
      <c r="GD55" s="8"/>
      <c r="GE55" s="8"/>
      <c r="GF55" s="8"/>
      <c r="GG55" s="8"/>
      <c r="GH55" s="8"/>
      <c r="GI55" s="8"/>
      <c r="GJ55" s="8"/>
      <c r="GK55" s="8"/>
    </row>
    <row r="56" spans="1:193" ht="24" thickBot="1">
      <c r="A56" s="24" t="s">
        <v>74</v>
      </c>
      <c r="B56" s="24">
        <f>B48+B49</f>
        <v>142264.97463939656</v>
      </c>
      <c r="C56" s="24">
        <f t="shared" ref="C56:BE56" si="46">C48+C49</f>
        <v>165757.46719967711</v>
      </c>
      <c r="D56" s="24">
        <f t="shared" si="46"/>
        <v>143092.74895015353</v>
      </c>
      <c r="E56" s="24">
        <f t="shared" si="46"/>
        <v>156640.35356714271</v>
      </c>
      <c r="F56" s="24">
        <f t="shared" si="46"/>
        <v>154463.45017788091</v>
      </c>
      <c r="G56" s="24">
        <f t="shared" si="46"/>
        <v>159643.67290348833</v>
      </c>
      <c r="H56" s="24">
        <f t="shared" si="46"/>
        <v>165604.97482978116</v>
      </c>
      <c r="I56" s="24">
        <f t="shared" si="46"/>
        <v>383545.27821922535</v>
      </c>
      <c r="J56" s="24">
        <f t="shared" si="46"/>
        <v>141322.213326125</v>
      </c>
      <c r="K56" s="24">
        <f t="shared" si="46"/>
        <v>130416.71187372899</v>
      </c>
      <c r="L56" s="24">
        <f t="shared" si="46"/>
        <v>331654.52766694495</v>
      </c>
      <c r="M56" s="25">
        <f t="shared" si="46"/>
        <v>150063.10800124001</v>
      </c>
      <c r="N56" s="24">
        <f t="shared" si="46"/>
        <v>148379.70874736545</v>
      </c>
      <c r="O56" s="24">
        <f t="shared" si="46"/>
        <v>158988.88678549026</v>
      </c>
      <c r="P56" s="24">
        <f t="shared" si="46"/>
        <v>144355.41855039593</v>
      </c>
      <c r="Q56" s="24">
        <f t="shared" si="46"/>
        <v>152208.0272161242</v>
      </c>
      <c r="R56" s="24">
        <f t="shared" si="46"/>
        <v>172848.38220717834</v>
      </c>
      <c r="S56" s="24">
        <f t="shared" si="46"/>
        <v>175268.53515872356</v>
      </c>
      <c r="T56" s="24">
        <f t="shared" si="46"/>
        <v>173618.99531034043</v>
      </c>
      <c r="U56" s="24">
        <f t="shared" si="46"/>
        <v>340456.93426013523</v>
      </c>
      <c r="V56" s="24">
        <f t="shared" si="46"/>
        <v>207485.14015416408</v>
      </c>
      <c r="W56" s="24">
        <f t="shared" si="46"/>
        <v>158118.16549584834</v>
      </c>
      <c r="X56" s="24">
        <f t="shared" si="46"/>
        <v>275264.53518565674</v>
      </c>
      <c r="Y56" s="25">
        <f t="shared" si="46"/>
        <v>248317.38633747827</v>
      </c>
      <c r="Z56" s="24">
        <f t="shared" si="46"/>
        <v>173823.85762586189</v>
      </c>
      <c r="AA56" s="24">
        <f t="shared" si="46"/>
        <v>200598.91657413045</v>
      </c>
      <c r="AB56" s="24">
        <f t="shared" si="46"/>
        <v>207682.8240815186</v>
      </c>
      <c r="AC56" s="24">
        <f t="shared" si="46"/>
        <v>186931.63637951331</v>
      </c>
      <c r="AD56" s="24">
        <f t="shared" si="46"/>
        <v>185473.63215213508</v>
      </c>
      <c r="AE56" s="24">
        <f t="shared" si="46"/>
        <v>185525.23765986899</v>
      </c>
      <c r="AF56" s="24">
        <f t="shared" si="46"/>
        <v>192250.38904908093</v>
      </c>
      <c r="AG56" s="24">
        <f t="shared" si="46"/>
        <v>363325.92616231769</v>
      </c>
      <c r="AH56" s="24">
        <f t="shared" si="46"/>
        <v>218268.91220307632</v>
      </c>
      <c r="AI56" s="24">
        <f t="shared" si="46"/>
        <v>162249.38135782184</v>
      </c>
      <c r="AJ56" s="24">
        <f t="shared" si="46"/>
        <v>245547.69119786096</v>
      </c>
      <c r="AK56" s="25">
        <f t="shared" si="46"/>
        <v>250183.02481117693</v>
      </c>
      <c r="AL56" s="24">
        <f t="shared" si="46"/>
        <v>203399.86648229434</v>
      </c>
      <c r="AM56" s="24">
        <f t="shared" si="46"/>
        <v>189317.25249432478</v>
      </c>
      <c r="AN56" s="24">
        <f t="shared" si="46"/>
        <v>184110.91965733803</v>
      </c>
      <c r="AO56" s="24">
        <f t="shared" si="46"/>
        <v>185247.03347872727</v>
      </c>
      <c r="AP56" s="24">
        <f t="shared" si="46"/>
        <v>182738.95130715382</v>
      </c>
      <c r="AQ56" s="24">
        <f t="shared" si="46"/>
        <v>176500.88211177982</v>
      </c>
      <c r="AR56" s="24">
        <f t="shared" si="46"/>
        <v>178961.68987099599</v>
      </c>
      <c r="AS56" s="24">
        <f t="shared" si="46"/>
        <v>324831.13817868021</v>
      </c>
      <c r="AT56" s="24">
        <f t="shared" si="46"/>
        <v>231101.39101028154</v>
      </c>
      <c r="AU56" s="24">
        <f t="shared" si="46"/>
        <v>163769.75831230599</v>
      </c>
      <c r="AV56" s="24">
        <f t="shared" si="46"/>
        <v>235453.47310166003</v>
      </c>
      <c r="AW56" s="25">
        <f t="shared" si="46"/>
        <v>247468.70416617603</v>
      </c>
      <c r="AX56" s="24">
        <f t="shared" si="46"/>
        <v>201815.3003292389</v>
      </c>
      <c r="AY56" s="24">
        <f t="shared" si="46"/>
        <v>186078.42470919428</v>
      </c>
      <c r="AZ56" s="24">
        <f t="shared" si="46"/>
        <v>195869.6502222968</v>
      </c>
      <c r="BA56" s="24">
        <f t="shared" si="46"/>
        <v>189928.97790349866</v>
      </c>
      <c r="BB56" s="24">
        <f t="shared" si="46"/>
        <v>181325.38036279497</v>
      </c>
      <c r="BC56" s="24">
        <f t="shared" si="46"/>
        <v>199669.79472085199</v>
      </c>
      <c r="BD56" s="24">
        <f t="shared" si="46"/>
        <v>207360.97938998073</v>
      </c>
      <c r="BE56" s="24">
        <f t="shared" si="46"/>
        <v>260794.74418278737</v>
      </c>
      <c r="BF56" s="24">
        <f>BF48+BF49</f>
        <v>296445.56632497162</v>
      </c>
      <c r="BG56" s="24">
        <f>BG48+BG49</f>
        <v>171898.03153700937</v>
      </c>
      <c r="BH56" s="24">
        <f>BH48+BH49</f>
        <v>256681.55377235054</v>
      </c>
      <c r="BI56" s="25">
        <f>BI48+BI49</f>
        <v>272124.41390951595</v>
      </c>
      <c r="BJ56" s="25">
        <f t="shared" ref="BJ56:CS56" si="47">BJ48+BJ49</f>
        <v>190695.67343389994</v>
      </c>
      <c r="BK56" s="25">
        <f t="shared" si="47"/>
        <v>201714.39893616195</v>
      </c>
      <c r="BL56" s="25">
        <f>BL48+BL49</f>
        <v>262055.35134325502</v>
      </c>
      <c r="BM56" s="25">
        <f t="shared" si="47"/>
        <v>191185.30055042464</v>
      </c>
      <c r="BN56" s="25">
        <f t="shared" si="47"/>
        <v>187091.67551301222</v>
      </c>
      <c r="BO56" s="25">
        <f t="shared" si="47"/>
        <v>228069.33624226402</v>
      </c>
      <c r="BP56" s="25">
        <f t="shared" si="47"/>
        <v>208911.73904537165</v>
      </c>
      <c r="BQ56" s="25">
        <f t="shared" si="47"/>
        <v>342312.05932300922</v>
      </c>
      <c r="BR56" s="25">
        <f t="shared" si="47"/>
        <v>274942.57183077064</v>
      </c>
      <c r="BS56" s="24">
        <f t="shared" si="47"/>
        <v>207260.57495479603</v>
      </c>
      <c r="BT56" s="24">
        <f t="shared" si="47"/>
        <v>242596.1274332492</v>
      </c>
      <c r="BU56" s="25">
        <f t="shared" si="47"/>
        <v>276201.27099246829</v>
      </c>
      <c r="BV56" s="25">
        <f t="shared" si="47"/>
        <v>228052.22043342501</v>
      </c>
      <c r="BW56" s="25">
        <f t="shared" si="47"/>
        <v>189412.69109821398</v>
      </c>
      <c r="BX56" s="25">
        <f t="shared" si="47"/>
        <v>205815.98988428601</v>
      </c>
      <c r="BY56" s="25">
        <f t="shared" si="47"/>
        <v>207794.71378885894</v>
      </c>
      <c r="BZ56" s="25">
        <f t="shared" si="47"/>
        <v>194135.819690567</v>
      </c>
      <c r="CA56" s="25">
        <f t="shared" si="47"/>
        <v>211997.32451368601</v>
      </c>
      <c r="CB56" s="25">
        <f t="shared" si="47"/>
        <v>220983.30150189402</v>
      </c>
      <c r="CC56" s="25">
        <f t="shared" si="47"/>
        <v>307221.15214696992</v>
      </c>
      <c r="CD56" s="25">
        <f t="shared" si="47"/>
        <v>279815.89622576203</v>
      </c>
      <c r="CE56" s="25">
        <f t="shared" si="47"/>
        <v>204196.24258236503</v>
      </c>
      <c r="CF56" s="25">
        <f t="shared" si="47"/>
        <v>255476.236403591</v>
      </c>
      <c r="CG56" s="25">
        <f t="shared" si="47"/>
        <v>287864.78643966099</v>
      </c>
      <c r="CH56" s="25">
        <f>CH48+CH49</f>
        <v>218368.02029498</v>
      </c>
      <c r="CI56" s="25">
        <f t="shared" si="47"/>
        <v>174073.75676001998</v>
      </c>
      <c r="CJ56" s="25">
        <f t="shared" si="47"/>
        <v>233143.28711717002</v>
      </c>
      <c r="CK56" s="25">
        <f t="shared" si="47"/>
        <v>227530.78984069999</v>
      </c>
      <c r="CL56" s="25">
        <f t="shared" si="47"/>
        <v>209487.65375343003</v>
      </c>
      <c r="CM56" s="25">
        <f t="shared" si="47"/>
        <v>207949.29913314997</v>
      </c>
      <c r="CN56" s="25">
        <f t="shared" si="47"/>
        <v>260007.53860278003</v>
      </c>
      <c r="CO56" s="25">
        <f t="shared" si="47"/>
        <v>315469.38953468995</v>
      </c>
      <c r="CP56" s="25">
        <f t="shared" si="47"/>
        <v>291804.96345108992</v>
      </c>
      <c r="CQ56" s="25">
        <f t="shared" si="47"/>
        <v>232462.87707511999</v>
      </c>
      <c r="CR56" s="25">
        <f t="shared" si="47"/>
        <v>282489.87566712999</v>
      </c>
      <c r="CS56" s="25">
        <f t="shared" si="47"/>
        <v>321344.69493265997</v>
      </c>
      <c r="CT56" s="25">
        <f>CT48+CT49</f>
        <v>240152.65257162001</v>
      </c>
      <c r="CU56" s="25">
        <f t="shared" ref="CU56:DE56" si="48">CU48+CU49</f>
        <v>223501.76561594004</v>
      </c>
      <c r="CV56" s="25">
        <f t="shared" si="48"/>
        <v>224656.15223906003</v>
      </c>
      <c r="CW56" s="25">
        <f t="shared" si="48"/>
        <v>253397.66094201998</v>
      </c>
      <c r="CX56" s="25">
        <f t="shared" si="48"/>
        <v>216141.15384230003</v>
      </c>
      <c r="CY56" s="25">
        <f t="shared" si="48"/>
        <v>216301.46428657995</v>
      </c>
      <c r="CZ56" s="25">
        <f t="shared" si="48"/>
        <v>250256.75354976999</v>
      </c>
      <c r="DA56" s="25">
        <f t="shared" si="48"/>
        <v>342264.64742716</v>
      </c>
      <c r="DB56" s="25">
        <f t="shared" si="48"/>
        <v>328827.93395179004</v>
      </c>
      <c r="DC56" s="25">
        <f t="shared" si="48"/>
        <v>217894.01357187002</v>
      </c>
      <c r="DD56" s="25">
        <f t="shared" si="48"/>
        <v>249293.83481860999</v>
      </c>
      <c r="DE56" s="25">
        <f t="shared" si="48"/>
        <v>298383.40583227004</v>
      </c>
      <c r="DF56" s="25">
        <f>DF48+DF49</f>
        <v>271357.91880363005</v>
      </c>
      <c r="DG56" s="25">
        <f t="shared" ref="DG56:FA56" si="49">DG48+DG49</f>
        <v>197059.11378954002</v>
      </c>
      <c r="DH56" s="25">
        <f t="shared" si="49"/>
        <v>218490.10101515002</v>
      </c>
      <c r="DI56" s="25">
        <f t="shared" si="49"/>
        <v>244354.36786545999</v>
      </c>
      <c r="DJ56" s="25">
        <f t="shared" si="49"/>
        <v>216734.00248058001</v>
      </c>
      <c r="DK56" s="25">
        <f t="shared" si="49"/>
        <v>199744.13886089</v>
      </c>
      <c r="DL56" s="25">
        <f t="shared" si="49"/>
        <v>207560.99425976997</v>
      </c>
      <c r="DM56" s="25">
        <f t="shared" si="49"/>
        <v>237999.51984287004</v>
      </c>
      <c r="DN56" s="25">
        <f t="shared" si="49"/>
        <v>228786.57634564996</v>
      </c>
      <c r="DO56" s="25">
        <f t="shared" si="49"/>
        <v>243935.86720541999</v>
      </c>
      <c r="DP56" s="25">
        <f t="shared" si="49"/>
        <v>304158.37943299999</v>
      </c>
      <c r="DQ56" s="25">
        <f t="shared" si="49"/>
        <v>294381.12008859002</v>
      </c>
      <c r="DR56" s="25">
        <f t="shared" si="49"/>
        <v>195287.38731243997</v>
      </c>
      <c r="DS56" s="25">
        <f t="shared" si="49"/>
        <v>181768.45069976003</v>
      </c>
      <c r="DT56" s="25">
        <f t="shared" si="49"/>
        <v>215412.82048595999</v>
      </c>
      <c r="DU56" s="25">
        <f t="shared" si="49"/>
        <v>222591.09923098999</v>
      </c>
      <c r="DV56" s="25">
        <f t="shared" si="49"/>
        <v>172056.05887879999</v>
      </c>
      <c r="DW56" s="25">
        <f t="shared" si="49"/>
        <v>216936.52891157003</v>
      </c>
      <c r="DX56" s="25">
        <f t="shared" si="49"/>
        <v>242123.97206633002</v>
      </c>
      <c r="DY56" s="25">
        <f t="shared" si="49"/>
        <v>257538.01255345996</v>
      </c>
      <c r="DZ56" s="25">
        <f t="shared" si="49"/>
        <v>339771.68695368798</v>
      </c>
      <c r="EA56" s="25">
        <f t="shared" si="49"/>
        <v>220209.79250799</v>
      </c>
      <c r="EB56" s="25">
        <f t="shared" si="49"/>
        <v>230340.30930623802</v>
      </c>
      <c r="EC56" s="25">
        <f t="shared" si="49"/>
        <v>335192.13533257495</v>
      </c>
      <c r="ED56" s="25">
        <f t="shared" si="49"/>
        <v>219541.49756745901</v>
      </c>
      <c r="EE56" s="25">
        <f t="shared" si="49"/>
        <v>194591.23883360205</v>
      </c>
      <c r="EF56" s="25">
        <f t="shared" si="49"/>
        <v>237489.60688428802</v>
      </c>
      <c r="EG56" s="25">
        <f t="shared" si="49"/>
        <v>241677.30655435298</v>
      </c>
      <c r="EH56" s="25">
        <f t="shared" si="49"/>
        <v>201809.91302074702</v>
      </c>
      <c r="EI56" s="25">
        <f t="shared" si="49"/>
        <v>219428.45514695693</v>
      </c>
      <c r="EJ56" s="25">
        <f t="shared" si="49"/>
        <v>247311.95311988401</v>
      </c>
      <c r="EK56" s="25">
        <f t="shared" si="49"/>
        <v>329386.33020729595</v>
      </c>
      <c r="EL56" s="25">
        <f t="shared" si="49"/>
        <v>340713.68721232907</v>
      </c>
      <c r="EM56" s="25">
        <f t="shared" si="49"/>
        <v>215622.46763840705</v>
      </c>
      <c r="EN56" s="25">
        <f t="shared" si="49"/>
        <v>263830.30501089396</v>
      </c>
      <c r="EO56" s="25">
        <f t="shared" si="49"/>
        <v>359870.67194924213</v>
      </c>
      <c r="EP56" s="25">
        <f t="shared" si="49"/>
        <v>253682.28098517802</v>
      </c>
      <c r="EQ56" s="25">
        <f t="shared" si="49"/>
        <v>227840.74813475495</v>
      </c>
      <c r="ER56" s="25">
        <f t="shared" si="49"/>
        <v>244843.05720763496</v>
      </c>
      <c r="ES56" s="25">
        <f t="shared" si="49"/>
        <v>250875.26848156101</v>
      </c>
      <c r="ET56" s="25">
        <f t="shared" si="49"/>
        <v>203400.31412414103</v>
      </c>
      <c r="EU56" s="25">
        <f t="shared" si="49"/>
        <v>226236.17278448801</v>
      </c>
      <c r="EV56" s="25">
        <f t="shared" si="49"/>
        <v>261450.67351094197</v>
      </c>
      <c r="EW56" s="25">
        <f t="shared" si="49"/>
        <v>315113.30363488302</v>
      </c>
      <c r="EX56" s="25">
        <f t="shared" si="49"/>
        <v>355604.42480617005</v>
      </c>
      <c r="EY56" s="25">
        <f t="shared" si="49"/>
        <v>224245.15433178906</v>
      </c>
      <c r="EZ56" s="25">
        <f t="shared" si="49"/>
        <v>271094.77956026798</v>
      </c>
      <c r="FA56" s="25">
        <f t="shared" si="49"/>
        <v>364152.39296321297</v>
      </c>
      <c r="FB56" s="25">
        <f t="shared" ref="FB56:FG56" si="50">FB48+FB49</f>
        <v>257585.46012694796</v>
      </c>
      <c r="FC56" s="25">
        <f t="shared" si="50"/>
        <v>210883.24982973799</v>
      </c>
      <c r="FD56" s="25">
        <f t="shared" si="50"/>
        <v>247258.081123465</v>
      </c>
      <c r="FE56" s="25">
        <f t="shared" si="50"/>
        <v>246839.878826831</v>
      </c>
      <c r="FF56" s="25">
        <f t="shared" si="50"/>
        <v>216574.69036012996</v>
      </c>
      <c r="FG56" s="25">
        <f t="shared" si="50"/>
        <v>237190.33560170597</v>
      </c>
      <c r="FH56" s="25">
        <f t="shared" ref="FH56:FJ56" si="51">FH48+FH49</f>
        <v>257965.65839786199</v>
      </c>
      <c r="FI56" s="25">
        <f t="shared" si="51"/>
        <v>331439.42328717397</v>
      </c>
      <c r="FJ56" s="25">
        <f t="shared" si="51"/>
        <v>378375.9800064119</v>
      </c>
      <c r="FK56" s="25">
        <f t="shared" ref="FK56" si="52">FK48+FK49</f>
        <v>236529.05488716596</v>
      </c>
      <c r="FL56" s="25">
        <f t="shared" ref="FL56:GK56" si="53">FL48+FL49</f>
        <v>289876.73377979395</v>
      </c>
      <c r="FM56" s="25">
        <f t="shared" si="53"/>
        <v>420701.18588355207</v>
      </c>
      <c r="FN56" s="25">
        <f t="shared" si="53"/>
        <v>248274.36590074003</v>
      </c>
      <c r="FO56" s="25">
        <f t="shared" si="53"/>
        <v>218516.829536253</v>
      </c>
      <c r="FP56" s="25">
        <f t="shared" si="53"/>
        <v>258477.25450202197</v>
      </c>
      <c r="FQ56" s="25">
        <f t="shared" si="53"/>
        <v>259393.36853376392</v>
      </c>
      <c r="FR56" s="25">
        <f t="shared" si="53"/>
        <v>225937.3607103902</v>
      </c>
      <c r="FS56" s="25">
        <f t="shared" si="53"/>
        <v>251873.20320533155</v>
      </c>
      <c r="FT56" s="25">
        <f t="shared" si="53"/>
        <v>274768.71421308798</v>
      </c>
      <c r="FU56" s="25">
        <f t="shared" si="53"/>
        <v>314945.56662463647</v>
      </c>
      <c r="FV56" s="25">
        <f t="shared" si="53"/>
        <v>385495.873540272</v>
      </c>
      <c r="FW56" s="25">
        <f t="shared" si="53"/>
        <v>249413.97160467994</v>
      </c>
      <c r="FX56" s="25">
        <f t="shared" si="53"/>
        <v>298454.49645875499</v>
      </c>
      <c r="FY56" s="25">
        <f t="shared" si="53"/>
        <v>405574.85781254107</v>
      </c>
      <c r="FZ56" s="25">
        <f t="shared" si="53"/>
        <v>269601.80112442805</v>
      </c>
      <c r="GA56" s="25">
        <f t="shared" si="53"/>
        <v>223167.03160914197</v>
      </c>
      <c r="GB56" s="25">
        <f t="shared" si="53"/>
        <v>275126.96735510777</v>
      </c>
      <c r="GC56" s="25">
        <f t="shared" si="53"/>
        <v>0</v>
      </c>
      <c r="GD56" s="25">
        <f t="shared" si="53"/>
        <v>0</v>
      </c>
      <c r="GE56" s="25">
        <f t="shared" si="53"/>
        <v>0</v>
      </c>
      <c r="GF56" s="25">
        <f t="shared" si="53"/>
        <v>0</v>
      </c>
      <c r="GG56" s="25">
        <f t="shared" si="53"/>
        <v>0</v>
      </c>
      <c r="GH56" s="25">
        <f t="shared" si="53"/>
        <v>0</v>
      </c>
      <c r="GI56" s="25">
        <f t="shared" si="53"/>
        <v>0</v>
      </c>
      <c r="GJ56" s="25">
        <f t="shared" si="53"/>
        <v>0</v>
      </c>
      <c r="GK56" s="25">
        <f t="shared" si="53"/>
        <v>0</v>
      </c>
    </row>
    <row r="57" spans="1:193" ht="24" thickBot="1">
      <c r="A57" s="4" t="s">
        <v>75</v>
      </c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  <c r="BO57" s="5"/>
      <c r="BP57" s="5"/>
      <c r="BQ57" s="5"/>
      <c r="BR57" s="5"/>
      <c r="BS57" s="5"/>
      <c r="BT57" s="5"/>
      <c r="BU57" s="5"/>
      <c r="BV57" s="5"/>
      <c r="BW57" s="5"/>
      <c r="BX57" s="5"/>
      <c r="BY57" s="5"/>
      <c r="BZ57" s="5"/>
      <c r="CA57" s="5"/>
      <c r="CB57" s="5"/>
      <c r="CC57" s="5"/>
      <c r="CD57" s="5"/>
      <c r="CE57" s="5"/>
      <c r="CF57" s="5"/>
      <c r="CG57" s="5"/>
      <c r="CH57" s="5"/>
      <c r="CI57" s="5"/>
      <c r="CJ57" s="5"/>
      <c r="CK57" s="5"/>
      <c r="CL57" s="5"/>
      <c r="CM57" s="5"/>
      <c r="CN57" s="5"/>
      <c r="CO57" s="5"/>
      <c r="CP57" s="5"/>
      <c r="CQ57" s="5"/>
      <c r="CR57" s="5"/>
      <c r="CS57" s="5"/>
      <c r="CT57" s="5"/>
      <c r="CU57" s="5"/>
      <c r="CV57" s="5"/>
      <c r="CW57" s="5"/>
      <c r="CX57" s="5"/>
      <c r="CY57" s="5"/>
      <c r="CZ57" s="5"/>
      <c r="DA57" s="5"/>
      <c r="DB57" s="5"/>
      <c r="DC57" s="5"/>
      <c r="DD57" s="5"/>
      <c r="DE57" s="5"/>
      <c r="DF57" s="5"/>
      <c r="DG57" s="5"/>
      <c r="DH57" s="5"/>
      <c r="DI57" s="5"/>
      <c r="DJ57" s="5"/>
      <c r="DK57" s="5"/>
      <c r="DL57" s="5"/>
      <c r="DM57" s="5"/>
      <c r="DN57" s="5"/>
      <c r="DO57" s="5"/>
      <c r="DP57" s="5"/>
      <c r="DQ57" s="5"/>
      <c r="DR57" s="5"/>
      <c r="DS57" s="5"/>
      <c r="DT57" s="5"/>
      <c r="DU57" s="5"/>
      <c r="DV57" s="5"/>
      <c r="DW57" s="5"/>
      <c r="DX57" s="5"/>
      <c r="DY57" s="5"/>
      <c r="DZ57" s="5"/>
      <c r="EA57" s="5"/>
      <c r="EB57" s="5"/>
      <c r="EC57" s="5"/>
      <c r="ED57" s="5"/>
      <c r="EE57" s="5"/>
      <c r="EF57" s="5"/>
      <c r="EG57" s="5"/>
      <c r="EH57" s="5"/>
      <c r="EI57" s="5"/>
      <c r="EJ57" s="5"/>
      <c r="EK57" s="5"/>
      <c r="EL57" s="5"/>
      <c r="EM57" s="5"/>
      <c r="EN57" s="5"/>
      <c r="EO57" s="5"/>
      <c r="EP57" s="5"/>
      <c r="EQ57" s="5"/>
      <c r="ER57" s="5"/>
      <c r="ES57" s="5"/>
      <c r="ET57" s="5"/>
      <c r="EU57" s="5"/>
      <c r="EV57" s="5"/>
      <c r="EW57" s="5"/>
      <c r="EX57" s="5"/>
      <c r="EY57" s="5"/>
      <c r="EZ57" s="5"/>
      <c r="FA57" s="5"/>
      <c r="FB57" s="5"/>
      <c r="FC57" s="5"/>
      <c r="FD57" s="5"/>
      <c r="FE57" s="5"/>
      <c r="FF57" s="5"/>
      <c r="FG57" s="5"/>
      <c r="FH57" s="5"/>
      <c r="FI57" s="5"/>
      <c r="FJ57" s="5"/>
      <c r="FK57" s="5"/>
      <c r="FL57" s="5"/>
      <c r="FM57" s="5"/>
      <c r="FN57" s="5"/>
      <c r="FO57" s="5"/>
      <c r="FP57" s="5"/>
      <c r="FQ57" s="5"/>
      <c r="FR57" s="5"/>
      <c r="FS57" s="5"/>
      <c r="FT57" s="5"/>
      <c r="FU57" s="5"/>
      <c r="FV57" s="5"/>
      <c r="FW57" s="5"/>
      <c r="FX57" s="5"/>
      <c r="FY57" s="5"/>
      <c r="FZ57" s="5"/>
      <c r="GA57" s="5"/>
      <c r="GB57" s="5"/>
      <c r="GC57" s="5"/>
      <c r="GD57" s="5"/>
      <c r="GE57" s="5"/>
      <c r="GF57" s="5"/>
      <c r="GG57" s="5"/>
      <c r="GH57" s="5"/>
      <c r="GI57" s="5"/>
      <c r="GJ57" s="5"/>
      <c r="GK57" s="5"/>
    </row>
    <row r="58" spans="1:193">
      <c r="A58" s="27" t="s">
        <v>76</v>
      </c>
      <c r="B58" s="27">
        <f t="shared" ref="B58:BE58" si="54">B59+B60</f>
        <v>15620.294558461012</v>
      </c>
      <c r="C58" s="27">
        <f t="shared" si="54"/>
        <v>17647.904440470415</v>
      </c>
      <c r="D58" s="27">
        <f t="shared" si="54"/>
        <v>16407.204797202572</v>
      </c>
      <c r="E58" s="27">
        <f t="shared" si="54"/>
        <v>14991.965926478861</v>
      </c>
      <c r="F58" s="27">
        <f t="shared" si="54"/>
        <v>15903.626993765032</v>
      </c>
      <c r="G58" s="27">
        <f t="shared" si="54"/>
        <v>28641.550002966269</v>
      </c>
      <c r="H58" s="27">
        <f t="shared" si="54"/>
        <v>19116.782787870012</v>
      </c>
      <c r="I58" s="27">
        <f t="shared" si="54"/>
        <v>19039.174408282255</v>
      </c>
      <c r="J58" s="27">
        <f t="shared" si="54"/>
        <v>21720.683411737758</v>
      </c>
      <c r="K58" s="27">
        <f t="shared" si="54"/>
        <v>19653.440517430401</v>
      </c>
      <c r="L58" s="27">
        <f t="shared" si="54"/>
        <v>20951.186428778885</v>
      </c>
      <c r="M58" s="28">
        <f t="shared" si="54"/>
        <v>20320.484365761138</v>
      </c>
      <c r="N58" s="27">
        <f t="shared" si="54"/>
        <v>13552.694551262704</v>
      </c>
      <c r="O58" s="27">
        <f t="shared" si="54"/>
        <v>18233.544349791857</v>
      </c>
      <c r="P58" s="27">
        <f t="shared" si="54"/>
        <v>15408.505133188339</v>
      </c>
      <c r="Q58" s="27">
        <f t="shared" si="54"/>
        <v>15490.373329901695</v>
      </c>
      <c r="R58" s="27">
        <f t="shared" si="54"/>
        <v>25190.070863870184</v>
      </c>
      <c r="S58" s="27">
        <f t="shared" si="54"/>
        <v>26956.015182978525</v>
      </c>
      <c r="T58" s="27">
        <f t="shared" si="54"/>
        <v>23408.640839087187</v>
      </c>
      <c r="U58" s="27">
        <f t="shared" si="54"/>
        <v>24039.088814401221</v>
      </c>
      <c r="V58" s="27">
        <f t="shared" si="54"/>
        <v>22729.347960161853</v>
      </c>
      <c r="W58" s="27">
        <f t="shared" si="54"/>
        <v>21317.985632221589</v>
      </c>
      <c r="X58" s="27">
        <f t="shared" si="54"/>
        <v>23802.966817541459</v>
      </c>
      <c r="Y58" s="28">
        <f t="shared" si="54"/>
        <v>30244.541642536824</v>
      </c>
      <c r="Z58" s="27">
        <f t="shared" si="54"/>
        <v>24357.05737894573</v>
      </c>
      <c r="AA58" s="27">
        <f t="shared" si="54"/>
        <v>23515.874174919689</v>
      </c>
      <c r="AB58" s="27">
        <f t="shared" si="54"/>
        <v>18128.790135901771</v>
      </c>
      <c r="AC58" s="27">
        <f t="shared" si="54"/>
        <v>20758.778600034992</v>
      </c>
      <c r="AD58" s="27">
        <f t="shared" si="54"/>
        <v>27095.452937722188</v>
      </c>
      <c r="AE58" s="27">
        <f t="shared" si="54"/>
        <v>32749.69485295545</v>
      </c>
      <c r="AF58" s="27">
        <f t="shared" si="54"/>
        <v>27957.806389432466</v>
      </c>
      <c r="AG58" s="27">
        <f t="shared" si="54"/>
        <v>23730.713335458284</v>
      </c>
      <c r="AH58" s="27">
        <f t="shared" si="54"/>
        <v>23942.519674299132</v>
      </c>
      <c r="AI58" s="27">
        <f t="shared" si="54"/>
        <v>21304.871963636364</v>
      </c>
      <c r="AJ58" s="27">
        <f t="shared" si="54"/>
        <v>19451.926945454543</v>
      </c>
      <c r="AK58" s="28">
        <f t="shared" si="54"/>
        <v>20477.671122727275</v>
      </c>
      <c r="AL58" s="27">
        <f t="shared" si="54"/>
        <v>21481.108063572043</v>
      </c>
      <c r="AM58" s="27">
        <f t="shared" si="54"/>
        <v>19669.126861809662</v>
      </c>
      <c r="AN58" s="27">
        <f t="shared" si="54"/>
        <v>21795.020815891588</v>
      </c>
      <c r="AO58" s="27">
        <f t="shared" si="54"/>
        <v>17382.072861792854</v>
      </c>
      <c r="AP58" s="27">
        <f t="shared" si="54"/>
        <v>22986.705732642524</v>
      </c>
      <c r="AQ58" s="27">
        <f t="shared" si="54"/>
        <v>32989.451607827476</v>
      </c>
      <c r="AR58" s="27">
        <f t="shared" si="54"/>
        <v>29646.930105064799</v>
      </c>
      <c r="AS58" s="27">
        <f t="shared" si="54"/>
        <v>34977.320200734364</v>
      </c>
      <c r="AT58" s="27">
        <f t="shared" si="54"/>
        <v>25712.584208838496</v>
      </c>
      <c r="AU58" s="27">
        <f t="shared" si="54"/>
        <v>23081.411310842894</v>
      </c>
      <c r="AV58" s="27">
        <f t="shared" si="54"/>
        <v>20937.496808381889</v>
      </c>
      <c r="AW58" s="28">
        <f t="shared" si="54"/>
        <v>20348.085094454404</v>
      </c>
      <c r="AX58" s="27">
        <f t="shared" si="54"/>
        <v>24427.201844090909</v>
      </c>
      <c r="AY58" s="27">
        <f t="shared" si="54"/>
        <v>21215.254674545453</v>
      </c>
      <c r="AZ58" s="27">
        <f t="shared" si="54"/>
        <v>20490.42553081509</v>
      </c>
      <c r="BA58" s="27">
        <f t="shared" si="54"/>
        <v>18203.41572631754</v>
      </c>
      <c r="BB58" s="27">
        <f t="shared" si="54"/>
        <v>21115.835210023197</v>
      </c>
      <c r="BC58" s="27">
        <f t="shared" si="54"/>
        <v>28127.301743990713</v>
      </c>
      <c r="BD58" s="27">
        <f t="shared" si="54"/>
        <v>23469.089429305648</v>
      </c>
      <c r="BE58" s="27">
        <f t="shared" si="54"/>
        <v>25733.960843574652</v>
      </c>
      <c r="BF58" s="27">
        <f>BF59+BF60</f>
        <v>26040.849176090909</v>
      </c>
      <c r="BG58" s="27">
        <f>BG59+BG60</f>
        <v>18992.699999999997</v>
      </c>
      <c r="BH58" s="27">
        <f>BH59+BH60</f>
        <v>19183.800314545453</v>
      </c>
      <c r="BI58" s="28">
        <f>BI59+BI60</f>
        <v>20417.305882454544</v>
      </c>
      <c r="BJ58" s="28">
        <f t="shared" ref="BJ58:DU58" si="55">BJ59+BJ60</f>
        <v>21720.007651090909</v>
      </c>
      <c r="BK58" s="28">
        <f t="shared" si="55"/>
        <v>17258.775984</v>
      </c>
      <c r="BL58" s="28">
        <f t="shared" si="55"/>
        <v>19690.423161954546</v>
      </c>
      <c r="BM58" s="28">
        <f t="shared" si="55"/>
        <v>21693.263717500002</v>
      </c>
      <c r="BN58" s="28">
        <f t="shared" si="55"/>
        <v>26254.49788922727</v>
      </c>
      <c r="BO58" s="28">
        <f t="shared" si="55"/>
        <v>30311.620242745706</v>
      </c>
      <c r="BP58" s="28">
        <f t="shared" si="55"/>
        <v>25774.59300581818</v>
      </c>
      <c r="BQ58" s="28">
        <f t="shared" si="55"/>
        <v>22338.734178136361</v>
      </c>
      <c r="BR58" s="28">
        <f t="shared" si="55"/>
        <v>23838.815969863637</v>
      </c>
      <c r="BS58" s="28">
        <f t="shared" si="55"/>
        <v>17843.225524227273</v>
      </c>
      <c r="BT58" s="28">
        <f t="shared" si="55"/>
        <v>23346.824181723885</v>
      </c>
      <c r="BU58" s="28">
        <f t="shared" si="55"/>
        <v>23468.726408181821</v>
      </c>
      <c r="BV58" s="28">
        <f t="shared" si="55"/>
        <v>18480.965376409091</v>
      </c>
      <c r="BW58" s="28">
        <f t="shared" si="55"/>
        <v>24818.135062545454</v>
      </c>
      <c r="BX58" s="28">
        <f t="shared" si="55"/>
        <v>21255.132543181819</v>
      </c>
      <c r="BY58" s="28">
        <f t="shared" si="55"/>
        <v>18885.492955954545</v>
      </c>
      <c r="BZ58" s="28">
        <f t="shared" si="55"/>
        <v>27294.057198181814</v>
      </c>
      <c r="CA58" s="28">
        <f t="shared" si="55"/>
        <v>32356.535813090908</v>
      </c>
      <c r="CB58" s="28">
        <f t="shared" si="55"/>
        <v>23094.593221227275</v>
      </c>
      <c r="CC58" s="28">
        <f t="shared" si="55"/>
        <v>27704.555003425725</v>
      </c>
      <c r="CD58" s="28">
        <f>CD59+CD60</f>
        <v>28944.966551136364</v>
      </c>
      <c r="CE58" s="28">
        <f t="shared" si="55"/>
        <v>21226.113642318182</v>
      </c>
      <c r="CF58" s="28">
        <f t="shared" si="55"/>
        <v>23415.043483045454</v>
      </c>
      <c r="CG58" s="28">
        <f t="shared" si="55"/>
        <v>18487.420721181817</v>
      </c>
      <c r="CH58" s="28">
        <f t="shared" si="55"/>
        <v>19270.933675</v>
      </c>
      <c r="CI58" s="28">
        <f t="shared" si="55"/>
        <v>23034.616779954544</v>
      </c>
      <c r="CJ58" s="28">
        <f t="shared" si="55"/>
        <v>25542.658053590909</v>
      </c>
      <c r="CK58" s="28">
        <f t="shared" si="55"/>
        <v>20570.942778727273</v>
      </c>
      <c r="CL58" s="28">
        <f t="shared" si="55"/>
        <v>27601.455996409091</v>
      </c>
      <c r="CM58" s="28">
        <f t="shared" si="55"/>
        <v>26580.692821636367</v>
      </c>
      <c r="CN58" s="28">
        <f t="shared" si="55"/>
        <v>24325.517657954544</v>
      </c>
      <c r="CO58" s="28">
        <f t="shared" si="55"/>
        <v>25562.946233272727</v>
      </c>
      <c r="CP58" s="28">
        <f t="shared" si="55"/>
        <v>24108.740337318184</v>
      </c>
      <c r="CQ58" s="28">
        <f t="shared" si="55"/>
        <v>24638.92814418182</v>
      </c>
      <c r="CR58" s="28">
        <f t="shared" si="55"/>
        <v>20167.186896590909</v>
      </c>
      <c r="CS58" s="28">
        <f t="shared" si="55"/>
        <v>17367.790613727273</v>
      </c>
      <c r="CT58" s="28">
        <f t="shared" si="55"/>
        <v>40191.116744685452</v>
      </c>
      <c r="CU58" s="28">
        <f t="shared" si="55"/>
        <v>21772.432513223514</v>
      </c>
      <c r="CV58" s="28">
        <f t="shared" si="55"/>
        <v>20007.529808806368</v>
      </c>
      <c r="CW58" s="28">
        <f t="shared" si="55"/>
        <v>25389.12805144547</v>
      </c>
      <c r="CX58" s="28">
        <f t="shared" si="55"/>
        <v>25681.864255362088</v>
      </c>
      <c r="CY58" s="28">
        <f t="shared" si="55"/>
        <v>34571.251753078956</v>
      </c>
      <c r="CZ58" s="28">
        <f t="shared" si="55"/>
        <v>51654.196791454699</v>
      </c>
      <c r="DA58" s="28">
        <f t="shared" si="55"/>
        <v>32354.089054423639</v>
      </c>
      <c r="DB58" s="28">
        <f t="shared" si="55"/>
        <v>22392.066586863642</v>
      </c>
      <c r="DC58" s="28">
        <f t="shared" si="55"/>
        <v>21874.473151999999</v>
      </c>
      <c r="DD58" s="28">
        <f t="shared" si="55"/>
        <v>24837.257305590909</v>
      </c>
      <c r="DE58" s="28">
        <f t="shared" si="55"/>
        <v>25570.908102545451</v>
      </c>
      <c r="DF58" s="28">
        <f t="shared" si="55"/>
        <v>26841.653143181818</v>
      </c>
      <c r="DG58" s="28">
        <f t="shared" si="55"/>
        <v>21044.104937227276</v>
      </c>
      <c r="DH58" s="28">
        <f t="shared" si="55"/>
        <v>21091.061643681816</v>
      </c>
      <c r="DI58" s="28">
        <f t="shared" si="55"/>
        <v>24412.182040045456</v>
      </c>
      <c r="DJ58" s="28">
        <f t="shared" si="55"/>
        <v>32057.646441590907</v>
      </c>
      <c r="DK58" s="28">
        <f t="shared" si="55"/>
        <v>31215.106113409092</v>
      </c>
      <c r="DL58" s="28">
        <f t="shared" si="55"/>
        <v>36273.898535499997</v>
      </c>
      <c r="DM58" s="28">
        <f t="shared" si="55"/>
        <v>27710.104886373276</v>
      </c>
      <c r="DN58" s="28">
        <f t="shared" si="55"/>
        <v>26542.360341213523</v>
      </c>
      <c r="DO58" s="28">
        <f t="shared" si="55"/>
        <v>21172.012237008748</v>
      </c>
      <c r="DP58" s="28">
        <f t="shared" si="55"/>
        <v>36486.743506080435</v>
      </c>
      <c r="DQ58" s="28">
        <f t="shared" si="55"/>
        <v>31883.779569599767</v>
      </c>
      <c r="DR58" s="28">
        <f t="shared" si="55"/>
        <v>20204.169556605473</v>
      </c>
      <c r="DS58" s="28">
        <f t="shared" si="55"/>
        <v>17015.056908399147</v>
      </c>
      <c r="DT58" s="28">
        <f t="shared" si="55"/>
        <v>18502.971918426145</v>
      </c>
      <c r="DU58" s="28">
        <f t="shared" si="55"/>
        <v>22702.311192016921</v>
      </c>
      <c r="DV58" s="28">
        <f t="shared" ref="DV58:FA58" si="56">DV59+DV60</f>
        <v>23054.143739914343</v>
      </c>
      <c r="DW58" s="28">
        <f t="shared" si="56"/>
        <v>30715.687990872651</v>
      </c>
      <c r="DX58" s="28">
        <f t="shared" si="56"/>
        <v>28979.366760060635</v>
      </c>
      <c r="DY58" s="28">
        <f t="shared" si="56"/>
        <v>20743.313199100408</v>
      </c>
      <c r="DZ58" s="28">
        <f t="shared" si="56"/>
        <v>27375.16097226768</v>
      </c>
      <c r="EA58" s="28">
        <f t="shared" si="56"/>
        <v>28285.547757093729</v>
      </c>
      <c r="EB58" s="28">
        <f t="shared" si="56"/>
        <v>30405.831066975978</v>
      </c>
      <c r="EC58" s="28">
        <f t="shared" si="56"/>
        <v>29808.624904664124</v>
      </c>
      <c r="ED58" s="28">
        <f t="shared" si="56"/>
        <v>22121.525796605623</v>
      </c>
      <c r="EE58" s="28">
        <f t="shared" si="56"/>
        <v>26571.34439510095</v>
      </c>
      <c r="EF58" s="28">
        <f t="shared" si="56"/>
        <v>33082.281459459409</v>
      </c>
      <c r="EG58" s="28">
        <f t="shared" si="56"/>
        <v>26120.102565301306</v>
      </c>
      <c r="EH58" s="28">
        <f t="shared" si="56"/>
        <v>30575.577505963585</v>
      </c>
      <c r="EI58" s="28">
        <f t="shared" si="56"/>
        <v>32502.804787239889</v>
      </c>
      <c r="EJ58" s="28">
        <f t="shared" si="56"/>
        <v>37297.566829594543</v>
      </c>
      <c r="EK58" s="28">
        <f t="shared" si="56"/>
        <v>31608.538909416027</v>
      </c>
      <c r="EL58" s="28">
        <f t="shared" si="56"/>
        <v>30642.393925036395</v>
      </c>
      <c r="EM58" s="28">
        <f t="shared" si="56"/>
        <v>18578.392407704709</v>
      </c>
      <c r="EN58" s="28">
        <f t="shared" si="56"/>
        <v>33950.086016310779</v>
      </c>
      <c r="EO58" s="28">
        <f t="shared" si="56"/>
        <v>35464.828524922515</v>
      </c>
      <c r="EP58" s="28">
        <f t="shared" si="56"/>
        <v>20594.677610023762</v>
      </c>
      <c r="EQ58" s="28">
        <f t="shared" si="56"/>
        <v>26172.686398385733</v>
      </c>
      <c r="ER58" s="28">
        <f t="shared" si="56"/>
        <v>28407.065746402412</v>
      </c>
      <c r="ES58" s="28">
        <f t="shared" si="56"/>
        <v>36291.884249489631</v>
      </c>
      <c r="ET58" s="28">
        <f t="shared" si="56"/>
        <v>42536.919679629777</v>
      </c>
      <c r="EU58" s="28">
        <f t="shared" si="56"/>
        <v>36644.119358647557</v>
      </c>
      <c r="EV58" s="28">
        <f t="shared" si="56"/>
        <v>27105.53751503383</v>
      </c>
      <c r="EW58" s="28">
        <f t="shared" si="56"/>
        <v>29919.229143941764</v>
      </c>
      <c r="EX58" s="28">
        <f t="shared" si="56"/>
        <v>36830.517189551676</v>
      </c>
      <c r="EY58" s="28">
        <f t="shared" si="56"/>
        <v>24193.818343380823</v>
      </c>
      <c r="EZ58" s="28">
        <f t="shared" si="56"/>
        <v>23024.589691935565</v>
      </c>
      <c r="FA58" s="28">
        <f t="shared" si="56"/>
        <v>24306.628416522373</v>
      </c>
      <c r="FB58" s="28">
        <f t="shared" ref="FB58:FH58" si="57">FB59+FB60</f>
        <v>25517.627604344445</v>
      </c>
      <c r="FC58" s="28">
        <f t="shared" si="57"/>
        <v>24251.625411768327</v>
      </c>
      <c r="FD58" s="28">
        <f t="shared" si="57"/>
        <v>30992.808065234422</v>
      </c>
      <c r="FE58" s="28">
        <f t="shared" si="57"/>
        <v>28793.400855112246</v>
      </c>
      <c r="FF58" s="28">
        <f t="shared" si="57"/>
        <v>37277.435775099417</v>
      </c>
      <c r="FG58" s="28">
        <f t="shared" si="57"/>
        <v>44897.29996931363</v>
      </c>
      <c r="FH58" s="28">
        <f t="shared" si="57"/>
        <v>24511.188387270049</v>
      </c>
      <c r="FI58" s="28">
        <f t="shared" ref="FI58:FJ58" si="58">FI59+FI60</f>
        <v>28559.219438871172</v>
      </c>
      <c r="FJ58" s="28">
        <f t="shared" si="58"/>
        <v>27239.438630738565</v>
      </c>
      <c r="FK58" s="28">
        <f t="shared" ref="FK58" si="59">FK59+FK60</f>
        <v>20576.24741856732</v>
      </c>
      <c r="FL58" s="28">
        <f t="shared" ref="FL58:GK58" si="60">FL59+FL60</f>
        <v>25533.665245019391</v>
      </c>
      <c r="FM58" s="28">
        <f t="shared" si="60"/>
        <v>29277.284328026755</v>
      </c>
      <c r="FN58" s="28">
        <f t="shared" si="60"/>
        <v>35877.334352704696</v>
      </c>
      <c r="FO58" s="28">
        <f t="shared" si="60"/>
        <v>30162.912203731648</v>
      </c>
      <c r="FP58" s="28">
        <f t="shared" si="60"/>
        <v>28602.99347134</v>
      </c>
      <c r="FQ58" s="28">
        <f t="shared" si="60"/>
        <v>35203.617954898204</v>
      </c>
      <c r="FR58" s="28">
        <f t="shared" si="60"/>
        <v>41952.41979290999</v>
      </c>
      <c r="FS58" s="28">
        <f t="shared" si="60"/>
        <v>35262.896976221702</v>
      </c>
      <c r="FT58" s="28">
        <f t="shared" si="60"/>
        <v>27663.524153936647</v>
      </c>
      <c r="FU58" s="28">
        <f t="shared" si="60"/>
        <v>22899.939974199049</v>
      </c>
      <c r="FV58" s="28">
        <f t="shared" si="60"/>
        <v>26143.522877811884</v>
      </c>
      <c r="FW58" s="28">
        <f t="shared" si="60"/>
        <v>28160.624500325041</v>
      </c>
      <c r="FX58" s="28">
        <f t="shared" si="60"/>
        <v>28106.018991613288</v>
      </c>
      <c r="FY58" s="28">
        <f t="shared" si="60"/>
        <v>35075.827486478338</v>
      </c>
      <c r="FZ58" s="28">
        <f t="shared" si="60"/>
        <v>29300</v>
      </c>
      <c r="GA58" s="28">
        <f t="shared" si="60"/>
        <v>69300</v>
      </c>
      <c r="GB58" s="28">
        <f t="shared" si="60"/>
        <v>24200</v>
      </c>
      <c r="GC58" s="28">
        <f t="shared" si="60"/>
        <v>0</v>
      </c>
      <c r="GD58" s="28">
        <f t="shared" si="60"/>
        <v>0</v>
      </c>
      <c r="GE58" s="28">
        <f t="shared" si="60"/>
        <v>0</v>
      </c>
      <c r="GF58" s="28">
        <f t="shared" si="60"/>
        <v>0</v>
      </c>
      <c r="GG58" s="28">
        <f t="shared" si="60"/>
        <v>0</v>
      </c>
      <c r="GH58" s="28">
        <f t="shared" si="60"/>
        <v>0</v>
      </c>
      <c r="GI58" s="28">
        <f t="shared" si="60"/>
        <v>0</v>
      </c>
      <c r="GJ58" s="28">
        <f t="shared" si="60"/>
        <v>0</v>
      </c>
      <c r="GK58" s="28">
        <f t="shared" si="60"/>
        <v>0</v>
      </c>
    </row>
    <row r="59" spans="1:193">
      <c r="A59" s="29" t="s">
        <v>144</v>
      </c>
      <c r="B59" s="7">
        <v>13333.884142040102</v>
      </c>
      <c r="C59" s="7">
        <v>15420.089502454051</v>
      </c>
      <c r="D59" s="7">
        <v>14151.455311515299</v>
      </c>
      <c r="E59" s="7">
        <v>13144.507856167951</v>
      </c>
      <c r="F59" s="7">
        <v>12028.71441284685</v>
      </c>
      <c r="G59" s="7">
        <v>18388.306136263542</v>
      </c>
      <c r="H59" s="7">
        <v>12585.134001599101</v>
      </c>
      <c r="I59" s="7">
        <v>14289.638905846801</v>
      </c>
      <c r="J59" s="7">
        <v>18552.377703282305</v>
      </c>
      <c r="K59" s="7">
        <v>18364.6724070204</v>
      </c>
      <c r="L59" s="7">
        <v>19575.245937980704</v>
      </c>
      <c r="M59" s="8">
        <v>18637.219591847501</v>
      </c>
      <c r="N59" s="7">
        <v>12269.71986448725</v>
      </c>
      <c r="O59" s="7">
        <v>16564.472709790949</v>
      </c>
      <c r="P59" s="7">
        <v>14104.310195954702</v>
      </c>
      <c r="Q59" s="7">
        <v>14113.713618763513</v>
      </c>
      <c r="R59" s="7">
        <v>20411.633355731999</v>
      </c>
      <c r="S59" s="7">
        <v>18040.167230951251</v>
      </c>
      <c r="T59" s="7">
        <v>15946.051283018098</v>
      </c>
      <c r="U59" s="7">
        <v>18291.486915913949</v>
      </c>
      <c r="V59" s="7">
        <v>18257.152012421851</v>
      </c>
      <c r="W59" s="7">
        <v>19323.8377985025</v>
      </c>
      <c r="X59" s="7">
        <v>21034.636671906002</v>
      </c>
      <c r="Y59" s="8">
        <v>27654.44014034955</v>
      </c>
      <c r="Z59" s="7">
        <v>22251.00681532755</v>
      </c>
      <c r="AA59" s="7">
        <v>21618.292644706053</v>
      </c>
      <c r="AB59" s="7">
        <v>16982.860779904498</v>
      </c>
      <c r="AC59" s="7">
        <v>17687.1602795859</v>
      </c>
      <c r="AD59" s="7">
        <v>20696.217700148551</v>
      </c>
      <c r="AE59" s="7">
        <v>21995.435137950903</v>
      </c>
      <c r="AF59" s="7">
        <v>17263.998319616101</v>
      </c>
      <c r="AG59" s="7">
        <v>17427.52776099465</v>
      </c>
      <c r="AH59" s="7">
        <v>19338.295080955497</v>
      </c>
      <c r="AI59" s="7">
        <v>18899.868600000002</v>
      </c>
      <c r="AJ59" s="7">
        <v>17103.902399999999</v>
      </c>
      <c r="AK59" s="8">
        <v>17676.563850000002</v>
      </c>
      <c r="AL59" s="7">
        <v>18150.063545497498</v>
      </c>
      <c r="AM59" s="7">
        <v>18085.314815718753</v>
      </c>
      <c r="AN59" s="7">
        <v>19694.809459327953</v>
      </c>
      <c r="AO59" s="7">
        <v>15344.160808701035</v>
      </c>
      <c r="AP59" s="7">
        <v>16044.95308128525</v>
      </c>
      <c r="AQ59" s="7">
        <v>19914.055990270204</v>
      </c>
      <c r="AR59" s="7">
        <v>18645.579477650252</v>
      </c>
      <c r="AS59" s="7">
        <v>25139.164478733452</v>
      </c>
      <c r="AT59" s="7">
        <v>19043.781031813949</v>
      </c>
      <c r="AU59" s="7">
        <v>20038.190448223802</v>
      </c>
      <c r="AV59" s="7">
        <v>19054.7748389628</v>
      </c>
      <c r="AW59" s="8">
        <v>16931.618294684402</v>
      </c>
      <c r="AX59" s="7">
        <v>21500.560935000001</v>
      </c>
      <c r="AY59" s="7">
        <v>19602.239219999999</v>
      </c>
      <c r="AZ59" s="7">
        <v>18657.434222675998</v>
      </c>
      <c r="BA59" s="7">
        <v>15998.97016486845</v>
      </c>
      <c r="BB59" s="7">
        <v>16687.235591818651</v>
      </c>
      <c r="BC59" s="7">
        <v>18271.510416559802</v>
      </c>
      <c r="BD59" s="7">
        <v>15167.21377061565</v>
      </c>
      <c r="BE59" s="7">
        <v>18522.234767464652</v>
      </c>
      <c r="BF59" s="7">
        <v>21257.202267000001</v>
      </c>
      <c r="BG59" s="7">
        <v>16669.439999999999</v>
      </c>
      <c r="BH59" s="7">
        <v>16978.78386</v>
      </c>
      <c r="BI59" s="8">
        <v>17869.639436999998</v>
      </c>
      <c r="BJ59" s="7">
        <v>17648.355041999999</v>
      </c>
      <c r="BK59" s="7">
        <v>14751.401184</v>
      </c>
      <c r="BL59" s="7">
        <v>17545.204516500002</v>
      </c>
      <c r="BM59" s="7">
        <v>17859.681517500001</v>
      </c>
      <c r="BN59" s="7">
        <v>17091.624316499998</v>
      </c>
      <c r="BO59" s="7">
        <v>17985.062816732072</v>
      </c>
      <c r="BP59" s="7">
        <v>16459.665623999997</v>
      </c>
      <c r="BQ59" s="7">
        <v>15190.106314499999</v>
      </c>
      <c r="BR59" s="7">
        <v>18931.023733500002</v>
      </c>
      <c r="BS59" s="7">
        <v>13027.481851500001</v>
      </c>
      <c r="BT59" s="7">
        <v>18154.588687805703</v>
      </c>
      <c r="BU59" s="8">
        <v>19527.966090000002</v>
      </c>
      <c r="BV59" s="7">
        <v>15599.893585500002</v>
      </c>
      <c r="BW59" s="7">
        <v>20940.548508</v>
      </c>
      <c r="BX59" s="7">
        <v>16920.890325</v>
      </c>
      <c r="BY59" s="7">
        <v>16174.2153105</v>
      </c>
      <c r="BZ59" s="7">
        <v>19086.597179999997</v>
      </c>
      <c r="CA59" s="7">
        <v>17602.214904</v>
      </c>
      <c r="CB59" s="7">
        <v>14256.186448500001</v>
      </c>
      <c r="CC59" s="7">
        <v>15150.602380113</v>
      </c>
      <c r="CD59" s="7">
        <v>18766.504903499997</v>
      </c>
      <c r="CE59" s="7">
        <v>16963.801960500001</v>
      </c>
      <c r="CF59" s="7">
        <v>19534.703728500001</v>
      </c>
      <c r="CG59" s="8">
        <v>14866.316703</v>
      </c>
      <c r="CH59" s="7">
        <v>15883.819874999999</v>
      </c>
      <c r="CI59" s="7">
        <v>19530.694534499999</v>
      </c>
      <c r="CJ59" s="7">
        <v>23920.305844499999</v>
      </c>
      <c r="CK59" s="7">
        <v>16651.759806000002</v>
      </c>
      <c r="CL59" s="7">
        <v>19667.816005500001</v>
      </c>
      <c r="CM59" s="7">
        <v>16376.097258</v>
      </c>
      <c r="CN59" s="7">
        <v>14684.879812499999</v>
      </c>
      <c r="CO59" s="7">
        <v>18061.618805999999</v>
      </c>
      <c r="CP59" s="7">
        <v>18540.218155500002</v>
      </c>
      <c r="CQ59" s="7">
        <v>19395.826326000002</v>
      </c>
      <c r="CR59" s="7">
        <v>16352.411287499999</v>
      </c>
      <c r="CS59" s="8">
        <v>13567.380741000001</v>
      </c>
      <c r="CT59" s="7">
        <v>32559.605100000001</v>
      </c>
      <c r="CU59" s="7">
        <v>19660.603700442603</v>
      </c>
      <c r="CV59" s="7">
        <v>17898.12424093455</v>
      </c>
      <c r="CW59" s="7">
        <v>21571.877596003651</v>
      </c>
      <c r="CX59" s="7">
        <v>16574.874583968449</v>
      </c>
      <c r="CY59" s="7">
        <v>20350.317268588951</v>
      </c>
      <c r="CZ59" s="7">
        <v>26432.966578214699</v>
      </c>
      <c r="DA59" s="7">
        <v>23023.303929000002</v>
      </c>
      <c r="DB59" s="7">
        <v>17358.465550500005</v>
      </c>
      <c r="DC59" s="7">
        <v>17659.096451999998</v>
      </c>
      <c r="DD59" s="7">
        <v>20002.9948965</v>
      </c>
      <c r="DE59" s="8">
        <v>19853.788247999997</v>
      </c>
      <c r="DF59" s="7">
        <v>19539.303524999999</v>
      </c>
      <c r="DG59" s="7">
        <v>17857.008364500001</v>
      </c>
      <c r="DH59" s="7">
        <v>16575.2682255</v>
      </c>
      <c r="DI59" s="7">
        <v>18049.566685500002</v>
      </c>
      <c r="DJ59" s="7">
        <v>21314.217532499999</v>
      </c>
      <c r="DK59" s="7">
        <v>18712.250122500001</v>
      </c>
      <c r="DL59" s="7">
        <v>26963.2535355</v>
      </c>
      <c r="DM59" s="7">
        <v>20082.569701310549</v>
      </c>
      <c r="DN59" s="7">
        <v>18228.533716046251</v>
      </c>
      <c r="DO59" s="7">
        <v>15288.205852384202</v>
      </c>
      <c r="DP59" s="7">
        <v>21895.944523112252</v>
      </c>
      <c r="DQ59" s="8">
        <v>23729.858562937949</v>
      </c>
      <c r="DR59" s="8">
        <v>13275.384732610019</v>
      </c>
      <c r="DS59" s="8">
        <v>14101.7643005346</v>
      </c>
      <c r="DT59" s="8">
        <v>13805.9449209216</v>
      </c>
      <c r="DU59" s="8">
        <v>16627.902783065103</v>
      </c>
      <c r="DV59" s="8">
        <v>12801.837092689799</v>
      </c>
      <c r="DW59" s="8">
        <v>19890.248337277197</v>
      </c>
      <c r="DX59" s="8">
        <v>21192.635802942452</v>
      </c>
      <c r="DY59" s="8">
        <v>15256.173529444952</v>
      </c>
      <c r="DZ59" s="8">
        <v>20711.731704124952</v>
      </c>
      <c r="EA59" s="8">
        <v>20949.16219986555</v>
      </c>
      <c r="EB59" s="8">
        <v>24889.395131813249</v>
      </c>
      <c r="EC59" s="8">
        <v>22787.743960211399</v>
      </c>
      <c r="ED59" s="8">
        <v>17082.075852298352</v>
      </c>
      <c r="EE59" s="8">
        <v>21405.358010470951</v>
      </c>
      <c r="EF59" s="8">
        <v>22734.522073138498</v>
      </c>
      <c r="EG59" s="8">
        <v>19243.997083805851</v>
      </c>
      <c r="EH59" s="8">
        <v>19158.1454889054</v>
      </c>
      <c r="EI59" s="8">
        <v>20170.448872256253</v>
      </c>
      <c r="EJ59" s="8">
        <v>25720.124003055451</v>
      </c>
      <c r="EK59" s="8">
        <v>25322.1858112833</v>
      </c>
      <c r="EL59" s="8">
        <v>26298.046831541851</v>
      </c>
      <c r="EM59" s="8">
        <v>15115.339264303801</v>
      </c>
      <c r="EN59" s="8">
        <v>27839.703274662599</v>
      </c>
      <c r="EO59" s="8">
        <v>28976.24234508615</v>
      </c>
      <c r="EP59" s="8">
        <v>17569.595051312852</v>
      </c>
      <c r="EQ59" s="8">
        <v>22687.77760444755</v>
      </c>
      <c r="ER59" s="8">
        <v>25188.257222041502</v>
      </c>
      <c r="ES59" s="8">
        <v>24629.38306505145</v>
      </c>
      <c r="ET59" s="8">
        <v>29207.960782267051</v>
      </c>
      <c r="EU59" s="8">
        <v>24158.49165280665</v>
      </c>
      <c r="EV59" s="8">
        <v>19500.7337269911</v>
      </c>
      <c r="EW59" s="8">
        <v>17136.836893535401</v>
      </c>
      <c r="EX59" s="8">
        <v>30997.844950198949</v>
      </c>
      <c r="EY59" s="8">
        <v>19538.655253658097</v>
      </c>
      <c r="EZ59" s="8">
        <v>19012.154882703748</v>
      </c>
      <c r="FA59" s="8">
        <v>20800.256101955099</v>
      </c>
      <c r="FB59" s="8">
        <v>22967.515544936265</v>
      </c>
      <c r="FC59" s="8">
        <v>21708.250025115602</v>
      </c>
      <c r="FD59" s="8">
        <v>22297.574790057151</v>
      </c>
      <c r="FE59" s="8">
        <v>19546.732906112247</v>
      </c>
      <c r="FF59" s="8">
        <v>23558.588220837599</v>
      </c>
      <c r="FG59" s="8">
        <v>22129.7542641</v>
      </c>
      <c r="FH59" s="8">
        <v>14200.831519420051</v>
      </c>
      <c r="FI59" s="8">
        <v>22362.835069413901</v>
      </c>
      <c r="FJ59" s="8">
        <v>20405.602501386747</v>
      </c>
      <c r="FK59" s="8">
        <v>16066.034993515501</v>
      </c>
      <c r="FL59" s="8">
        <v>20559.729478380301</v>
      </c>
      <c r="FM59" s="8">
        <v>25681.218426384301</v>
      </c>
      <c r="FN59" s="8">
        <v>32031.190849844697</v>
      </c>
      <c r="FO59" s="8">
        <v>20927.962369861649</v>
      </c>
      <c r="FP59" s="8">
        <v>23988.16215</v>
      </c>
      <c r="FQ59" s="8">
        <v>20426.916764878202</v>
      </c>
      <c r="FR59" s="8">
        <v>23701.089464999997</v>
      </c>
      <c r="FS59" s="8">
        <v>21119.4767877417</v>
      </c>
      <c r="FT59" s="8">
        <v>17402.349178366647</v>
      </c>
      <c r="FU59" s="8">
        <v>16203.441817129047</v>
      </c>
      <c r="FV59" s="8">
        <v>17389.718022863701</v>
      </c>
      <c r="FW59" s="8">
        <v>23878.27509461595</v>
      </c>
      <c r="FX59" s="8">
        <v>24964.762518169649</v>
      </c>
      <c r="FY59" s="8">
        <v>31820.233914749249</v>
      </c>
      <c r="FZ59" s="8">
        <v>25700</v>
      </c>
      <c r="GA59" s="8">
        <v>23700</v>
      </c>
      <c r="GB59" s="8">
        <v>17300</v>
      </c>
      <c r="GC59" s="8"/>
      <c r="GD59" s="8"/>
      <c r="GE59" s="8"/>
      <c r="GF59" s="8"/>
      <c r="GG59" s="8"/>
      <c r="GH59" s="8"/>
      <c r="GI59" s="8"/>
      <c r="GJ59" s="8"/>
      <c r="GK59" s="8"/>
    </row>
    <row r="60" spans="1:193">
      <c r="A60" s="30" t="s">
        <v>145</v>
      </c>
      <c r="B60" s="31">
        <v>2286.4104164209089</v>
      </c>
      <c r="C60" s="31">
        <v>2227.8149380163641</v>
      </c>
      <c r="D60" s="31">
        <v>2255.7494856872727</v>
      </c>
      <c r="E60" s="31">
        <v>1847.4580703109095</v>
      </c>
      <c r="F60" s="31">
        <v>3874.9125809181814</v>
      </c>
      <c r="G60" s="31">
        <v>10253.243866702727</v>
      </c>
      <c r="H60" s="31">
        <v>6531.6487862709091</v>
      </c>
      <c r="I60" s="31">
        <v>4749.535502435454</v>
      </c>
      <c r="J60" s="31">
        <v>3168.3057084554544</v>
      </c>
      <c r="K60" s="31">
        <v>1288.76811041</v>
      </c>
      <c r="L60" s="31">
        <v>1375.9404907981818</v>
      </c>
      <c r="M60" s="32">
        <v>1683.2647739136362</v>
      </c>
      <c r="N60" s="31">
        <v>1282.9746867754545</v>
      </c>
      <c r="O60" s="31">
        <v>1669.0716400009092</v>
      </c>
      <c r="P60" s="31">
        <v>1304.1949372336364</v>
      </c>
      <c r="Q60" s="31">
        <v>1376.659711138182</v>
      </c>
      <c r="R60" s="31">
        <v>4778.4375081381822</v>
      </c>
      <c r="S60" s="31">
        <v>8915.847952027274</v>
      </c>
      <c r="T60" s="31">
        <v>7462.5895560690906</v>
      </c>
      <c r="U60" s="31">
        <v>5747.6018984872735</v>
      </c>
      <c r="V60" s="31">
        <v>4472.1959477400005</v>
      </c>
      <c r="W60" s="31">
        <v>1994.1478337190908</v>
      </c>
      <c r="X60" s="31">
        <v>2768.3301456354552</v>
      </c>
      <c r="Y60" s="32">
        <v>2590.1015021872727</v>
      </c>
      <c r="Z60" s="31">
        <v>2106.050563618182</v>
      </c>
      <c r="AA60" s="31">
        <v>1897.5815302136366</v>
      </c>
      <c r="AB60" s="31">
        <v>1145.9293559972725</v>
      </c>
      <c r="AC60" s="31">
        <v>3071.6183204490908</v>
      </c>
      <c r="AD60" s="31">
        <v>6399.2352375736364</v>
      </c>
      <c r="AE60" s="31">
        <v>10754.259715004546</v>
      </c>
      <c r="AF60" s="31">
        <v>10693.808069816365</v>
      </c>
      <c r="AG60" s="31">
        <v>6303.1855744636359</v>
      </c>
      <c r="AH60" s="31">
        <v>4604.224593343637</v>
      </c>
      <c r="AI60" s="31">
        <v>2405.0033636363637</v>
      </c>
      <c r="AJ60" s="31">
        <v>2348.0245454545452</v>
      </c>
      <c r="AK60" s="32">
        <v>2801.1072727272731</v>
      </c>
      <c r="AL60" s="31">
        <v>3331.044518074546</v>
      </c>
      <c r="AM60" s="31">
        <v>1583.812046090909</v>
      </c>
      <c r="AN60" s="31">
        <v>2100.2113565636364</v>
      </c>
      <c r="AO60" s="31">
        <v>2037.9120530918181</v>
      </c>
      <c r="AP60" s="31">
        <v>6941.7526513572739</v>
      </c>
      <c r="AQ60" s="31">
        <v>13075.395617557273</v>
      </c>
      <c r="AR60" s="31">
        <v>11001.350627414549</v>
      </c>
      <c r="AS60" s="31">
        <v>9838.155722000909</v>
      </c>
      <c r="AT60" s="31">
        <v>6668.8031770245452</v>
      </c>
      <c r="AU60" s="31">
        <v>3043.2208626190913</v>
      </c>
      <c r="AV60" s="31">
        <v>1882.7219694190908</v>
      </c>
      <c r="AW60" s="32">
        <v>3416.4667997700008</v>
      </c>
      <c r="AX60" s="31">
        <v>2926.6409090909092</v>
      </c>
      <c r="AY60" s="31">
        <v>1613.0154545454548</v>
      </c>
      <c r="AZ60" s="31">
        <v>1832.9913081390907</v>
      </c>
      <c r="BA60" s="31">
        <v>2204.4455614490912</v>
      </c>
      <c r="BB60" s="31">
        <v>4428.5996182045446</v>
      </c>
      <c r="BC60" s="31">
        <v>9855.7913274309103</v>
      </c>
      <c r="BD60" s="31">
        <v>8301.8756586899999</v>
      </c>
      <c r="BE60" s="31">
        <v>7211.7260761099997</v>
      </c>
      <c r="BF60" s="31">
        <v>4783.6469090909095</v>
      </c>
      <c r="BG60" s="31">
        <v>2323.2600000000002</v>
      </c>
      <c r="BH60" s="31">
        <v>2205.0164545454545</v>
      </c>
      <c r="BI60" s="32">
        <v>2547.6664454545457</v>
      </c>
      <c r="BJ60" s="31">
        <v>4071.6526090909092</v>
      </c>
      <c r="BK60" s="31">
        <v>2507.3748000000001</v>
      </c>
      <c r="BL60" s="31">
        <v>2145.2186454545458</v>
      </c>
      <c r="BM60" s="31">
        <v>3833.5821999999998</v>
      </c>
      <c r="BN60" s="31">
        <v>9162.8735727272724</v>
      </c>
      <c r="BO60" s="31">
        <v>12326.557426013635</v>
      </c>
      <c r="BP60" s="31">
        <v>9314.9273818181828</v>
      </c>
      <c r="BQ60" s="31">
        <v>7148.6278636363631</v>
      </c>
      <c r="BR60" s="31">
        <v>4907.7922363636362</v>
      </c>
      <c r="BS60" s="31">
        <v>4815.7436727272734</v>
      </c>
      <c r="BT60" s="31">
        <v>5192.2354939181814</v>
      </c>
      <c r="BU60" s="32">
        <v>3940.7603181818181</v>
      </c>
      <c r="BV60" s="31">
        <v>2881.0717909090909</v>
      </c>
      <c r="BW60" s="31">
        <v>3877.5865545454544</v>
      </c>
      <c r="BX60" s="31">
        <v>4334.2422181818174</v>
      </c>
      <c r="BY60" s="31">
        <v>2711.2776454545456</v>
      </c>
      <c r="BZ60" s="31">
        <v>8207.4600181818168</v>
      </c>
      <c r="CA60" s="31">
        <v>14754.320909090909</v>
      </c>
      <c r="CB60" s="31">
        <v>8838.4067727272723</v>
      </c>
      <c r="CC60" s="31">
        <v>12553.952623312725</v>
      </c>
      <c r="CD60" s="31">
        <v>10178.461647636364</v>
      </c>
      <c r="CE60" s="31">
        <v>4262.3116818181825</v>
      </c>
      <c r="CF60" s="31">
        <v>3880.3397545454545</v>
      </c>
      <c r="CG60" s="32">
        <v>3621.1040181818184</v>
      </c>
      <c r="CH60" s="31">
        <v>3387.1137999999996</v>
      </c>
      <c r="CI60" s="31">
        <v>3503.9222454545452</v>
      </c>
      <c r="CJ60" s="31">
        <v>1622.3522090909094</v>
      </c>
      <c r="CK60" s="31">
        <v>3919.1829727272725</v>
      </c>
      <c r="CL60" s="31">
        <v>7933.6399909090906</v>
      </c>
      <c r="CM60" s="31">
        <v>10204.595563636365</v>
      </c>
      <c r="CN60" s="31">
        <v>9640.6378454545447</v>
      </c>
      <c r="CO60" s="31">
        <v>7501.3274272727276</v>
      </c>
      <c r="CP60" s="31">
        <v>5568.5221818181826</v>
      </c>
      <c r="CQ60" s="31">
        <v>5243.1018181818172</v>
      </c>
      <c r="CR60" s="31">
        <v>3814.7756090909093</v>
      </c>
      <c r="CS60" s="32">
        <v>3800.4098727272726</v>
      </c>
      <c r="CT60" s="31">
        <v>7631.5116446854554</v>
      </c>
      <c r="CU60" s="31">
        <v>2111.8288127809087</v>
      </c>
      <c r="CV60" s="31">
        <v>2109.4055678718182</v>
      </c>
      <c r="CW60" s="31">
        <v>3817.2504554418183</v>
      </c>
      <c r="CX60" s="31">
        <v>9106.9896713936378</v>
      </c>
      <c r="CY60" s="31">
        <v>14220.934484490002</v>
      </c>
      <c r="CZ60" s="31">
        <v>25221.230213239996</v>
      </c>
      <c r="DA60" s="31">
        <v>9330.7851254236375</v>
      </c>
      <c r="DB60" s="31">
        <v>5033.601036363636</v>
      </c>
      <c r="DC60" s="31">
        <v>4215.3766999999998</v>
      </c>
      <c r="DD60" s="31">
        <v>4834.2624090909094</v>
      </c>
      <c r="DE60" s="32">
        <v>5717.1198545454545</v>
      </c>
      <c r="DF60" s="31">
        <v>7302.3496181818191</v>
      </c>
      <c r="DG60" s="31">
        <v>3187.0965727272724</v>
      </c>
      <c r="DH60" s="31">
        <v>4515.7934181818182</v>
      </c>
      <c r="DI60" s="31">
        <v>6362.6153545454554</v>
      </c>
      <c r="DJ60" s="31">
        <v>10743.428909090906</v>
      </c>
      <c r="DK60" s="31">
        <v>12502.855990909089</v>
      </c>
      <c r="DL60" s="31">
        <v>9310.6449999999986</v>
      </c>
      <c r="DM60" s="31">
        <v>7627.5351850627276</v>
      </c>
      <c r="DN60" s="31">
        <v>8313.8266251672721</v>
      </c>
      <c r="DO60" s="31">
        <v>5883.806384624545</v>
      </c>
      <c r="DP60" s="31">
        <v>14590.798982968183</v>
      </c>
      <c r="DQ60" s="32">
        <v>8153.921006661818</v>
      </c>
      <c r="DR60" s="32">
        <v>6928.7848239954556</v>
      </c>
      <c r="DS60" s="32">
        <v>2913.2926078645455</v>
      </c>
      <c r="DT60" s="32">
        <v>4697.0269975045458</v>
      </c>
      <c r="DU60" s="32">
        <v>6074.4084089518183</v>
      </c>
      <c r="DV60" s="32">
        <v>10252.306647224545</v>
      </c>
      <c r="DW60" s="32">
        <v>10825.439653595455</v>
      </c>
      <c r="DX60" s="32">
        <v>7786.7309571181813</v>
      </c>
      <c r="DY60" s="32">
        <v>5487.1396696554557</v>
      </c>
      <c r="DZ60" s="32">
        <v>6663.4292681427278</v>
      </c>
      <c r="EA60" s="32">
        <v>7336.3855572281809</v>
      </c>
      <c r="EB60" s="32">
        <v>5516.4359351627272</v>
      </c>
      <c r="EC60" s="32">
        <v>7020.8809444527269</v>
      </c>
      <c r="ED60" s="32">
        <v>5039.4499443072727</v>
      </c>
      <c r="EE60" s="32">
        <v>5165.9863846300004</v>
      </c>
      <c r="EF60" s="32">
        <v>10347.759386320909</v>
      </c>
      <c r="EG60" s="32">
        <v>6876.105481495455</v>
      </c>
      <c r="EH60" s="32">
        <v>11417.432017058183</v>
      </c>
      <c r="EI60" s="32">
        <v>12332.355914983636</v>
      </c>
      <c r="EJ60" s="32">
        <v>11577.442826539092</v>
      </c>
      <c r="EK60" s="32">
        <v>6286.3530981327267</v>
      </c>
      <c r="EL60" s="32">
        <v>4344.3470934945444</v>
      </c>
      <c r="EM60" s="32">
        <v>3463.053143400909</v>
      </c>
      <c r="EN60" s="32">
        <v>6110.3827416481818</v>
      </c>
      <c r="EO60" s="32">
        <v>6488.5861798363649</v>
      </c>
      <c r="EP60" s="32">
        <v>3025.0825587109098</v>
      </c>
      <c r="EQ60" s="32">
        <v>3484.9087939381816</v>
      </c>
      <c r="ER60" s="32">
        <v>3218.8085243609089</v>
      </c>
      <c r="ES60" s="32">
        <v>11662.501184438181</v>
      </c>
      <c r="ET60" s="32">
        <v>13328.958897362725</v>
      </c>
      <c r="EU60" s="32">
        <v>12485.627705840907</v>
      </c>
      <c r="EV60" s="32">
        <v>7604.8037880427273</v>
      </c>
      <c r="EW60" s="32">
        <v>12782.392250406363</v>
      </c>
      <c r="EX60" s="32">
        <v>5832.672239352727</v>
      </c>
      <c r="EY60" s="32">
        <v>4655.1630897227269</v>
      </c>
      <c r="EZ60" s="32">
        <v>4012.4348092318182</v>
      </c>
      <c r="FA60" s="32">
        <v>3506.372314567273</v>
      </c>
      <c r="FB60" s="32">
        <v>2550.1120594081817</v>
      </c>
      <c r="FC60" s="32">
        <v>2543.3753866527277</v>
      </c>
      <c r="FD60" s="32">
        <v>8695.2332751772719</v>
      </c>
      <c r="FE60" s="32">
        <v>9246.6679490000006</v>
      </c>
      <c r="FF60" s="32">
        <v>13718.847554261818</v>
      </c>
      <c r="FG60" s="32">
        <v>22767.54570521363</v>
      </c>
      <c r="FH60" s="32">
        <v>10310.356867849998</v>
      </c>
      <c r="FI60" s="32">
        <v>6196.3843694572724</v>
      </c>
      <c r="FJ60" s="32">
        <v>6833.8361293518183</v>
      </c>
      <c r="FK60" s="32">
        <v>4510.2124250518182</v>
      </c>
      <c r="FL60" s="32">
        <v>4973.9357666390906</v>
      </c>
      <c r="FM60" s="32">
        <v>3596.0659016424547</v>
      </c>
      <c r="FN60" s="32">
        <v>3846.1435028599999</v>
      </c>
      <c r="FO60" s="32">
        <v>9234.9498338699996</v>
      </c>
      <c r="FP60" s="32">
        <v>4614.8313213399997</v>
      </c>
      <c r="FQ60" s="32">
        <v>14776.70119002</v>
      </c>
      <c r="FR60" s="32">
        <v>18251.330327909996</v>
      </c>
      <c r="FS60" s="32">
        <v>14143.42018848</v>
      </c>
      <c r="FT60" s="32">
        <v>10261.17497557</v>
      </c>
      <c r="FU60" s="32">
        <v>6696.4981570700011</v>
      </c>
      <c r="FV60" s="32">
        <v>8753.8048549481809</v>
      </c>
      <c r="FW60" s="32">
        <v>4282.3494057090911</v>
      </c>
      <c r="FX60" s="32">
        <v>3141.2564734436364</v>
      </c>
      <c r="FY60" s="32">
        <v>3255.5935717290909</v>
      </c>
      <c r="FZ60" s="32">
        <v>3600</v>
      </c>
      <c r="GA60" s="32">
        <v>45600</v>
      </c>
      <c r="GB60" s="32">
        <v>6900</v>
      </c>
      <c r="GC60" s="32"/>
      <c r="GD60" s="32"/>
      <c r="GE60" s="32"/>
      <c r="GF60" s="32"/>
      <c r="GG60" s="32"/>
      <c r="GH60" s="32"/>
      <c r="GI60" s="32"/>
      <c r="GJ60" s="32"/>
      <c r="GK60" s="32"/>
    </row>
    <row r="61" spans="1:193">
      <c r="A61" s="26" t="s">
        <v>146</v>
      </c>
      <c r="B61" s="26"/>
      <c r="C61" s="26"/>
      <c r="D61" s="26"/>
      <c r="E61" s="26"/>
      <c r="F61" s="26"/>
      <c r="G61" s="26"/>
      <c r="H61" s="26"/>
      <c r="I61" s="26"/>
      <c r="J61" s="26"/>
      <c r="K61" s="26"/>
      <c r="L61" s="26"/>
      <c r="M61" s="33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33"/>
      <c r="Z61" s="26"/>
      <c r="AA61" s="26"/>
      <c r="AB61" s="26"/>
      <c r="AC61" s="26"/>
      <c r="AD61" s="26"/>
      <c r="AE61" s="26"/>
      <c r="AF61" s="26"/>
      <c r="AG61" s="26"/>
      <c r="AH61" s="26"/>
      <c r="AI61" s="26"/>
      <c r="AJ61" s="26"/>
      <c r="AK61" s="33"/>
      <c r="AL61" s="26">
        <v>852.57399999999996</v>
      </c>
      <c r="AM61" s="26">
        <v>1014.922</v>
      </c>
      <c r="AN61" s="26">
        <v>1099.316</v>
      </c>
      <c r="AO61" s="26">
        <v>553.08600000000001</v>
      </c>
      <c r="AP61" s="26">
        <v>711.16800000000001</v>
      </c>
      <c r="AQ61" s="26">
        <v>846.73399999999992</v>
      </c>
      <c r="AR61" s="26">
        <v>606.74799999999993</v>
      </c>
      <c r="AS61" s="26">
        <v>569.36</v>
      </c>
      <c r="AT61" s="26">
        <v>901.08199999999999</v>
      </c>
      <c r="AU61" s="26">
        <v>522.38199999999995</v>
      </c>
      <c r="AV61" s="26">
        <v>421.50700000000001</v>
      </c>
      <c r="AW61" s="33">
        <v>510.62799999999999</v>
      </c>
      <c r="AX61" s="26">
        <v>1299.8340000000001</v>
      </c>
      <c r="AY61" s="26">
        <v>1104.385</v>
      </c>
      <c r="AZ61" s="26">
        <v>782.62700000000007</v>
      </c>
      <c r="BA61" s="26">
        <v>690.53000000000009</v>
      </c>
      <c r="BB61" s="26">
        <v>700.3370000000001</v>
      </c>
      <c r="BC61" s="26">
        <v>956.43400000000008</v>
      </c>
      <c r="BD61" s="26">
        <v>980.89199999999994</v>
      </c>
      <c r="BE61" s="26">
        <v>647.48300000000006</v>
      </c>
      <c r="BF61" s="26">
        <v>841.78699999999992</v>
      </c>
      <c r="BG61" s="26">
        <v>1120.509</v>
      </c>
      <c r="BH61" s="26">
        <v>1037.4179999999999</v>
      </c>
      <c r="BI61" s="33">
        <v>1186.1660000000002</v>
      </c>
      <c r="BJ61" s="26">
        <v>797.24699999999996</v>
      </c>
      <c r="BK61" s="26">
        <v>984.25900000000001</v>
      </c>
      <c r="BL61" s="26">
        <v>976.16600000000005</v>
      </c>
      <c r="BM61" s="26">
        <v>739.096</v>
      </c>
      <c r="BN61" s="26">
        <v>637.17099999999994</v>
      </c>
      <c r="BO61" s="26">
        <v>1015.679</v>
      </c>
      <c r="BP61" s="26">
        <v>1178.6219999999998</v>
      </c>
      <c r="BQ61" s="26">
        <v>1014.0650000000001</v>
      </c>
      <c r="BR61" s="26">
        <v>748.89300000000003</v>
      </c>
      <c r="BS61" s="26">
        <v>695.66300000000001</v>
      </c>
      <c r="BT61" s="26">
        <v>780.86500000000001</v>
      </c>
      <c r="BU61" s="33">
        <v>1101.144</v>
      </c>
      <c r="BV61" s="26">
        <v>1293.2709</v>
      </c>
      <c r="BW61" s="26">
        <v>1092.5941</v>
      </c>
      <c r="BX61" s="26">
        <v>780.5406999999999</v>
      </c>
      <c r="BY61" s="26">
        <v>832.21600000000001</v>
      </c>
      <c r="BZ61" s="26">
        <v>343.67179999999996</v>
      </c>
      <c r="CA61" s="26">
        <v>726.32010000000002</v>
      </c>
      <c r="CB61" s="26">
        <v>571.77390000000003</v>
      </c>
      <c r="CC61" s="26">
        <v>1037.8601000000001</v>
      </c>
      <c r="CD61" s="26">
        <v>816.69029999999998</v>
      </c>
      <c r="CE61" s="26">
        <v>657.67579999999998</v>
      </c>
      <c r="CF61" s="26">
        <v>883.43790000000001</v>
      </c>
      <c r="CG61" s="33">
        <v>1073.7053000000001</v>
      </c>
      <c r="CH61" s="26">
        <v>706.34590000000003</v>
      </c>
      <c r="CI61" s="26">
        <v>1367.7735</v>
      </c>
      <c r="CJ61" s="26">
        <v>1602.1947</v>
      </c>
      <c r="CK61" s="26">
        <v>1648.0899000000002</v>
      </c>
      <c r="CL61" s="26">
        <v>1497.7359000000001</v>
      </c>
      <c r="CM61" s="26">
        <v>1024.0149999999999</v>
      </c>
      <c r="CN61" s="26">
        <v>790.17489999999998</v>
      </c>
      <c r="CO61" s="26">
        <v>525.1241</v>
      </c>
      <c r="CP61" s="26">
        <v>1036.8398999999999</v>
      </c>
      <c r="CQ61" s="26">
        <v>714.29480000000001</v>
      </c>
      <c r="CR61" s="26">
        <v>515.73239999999998</v>
      </c>
      <c r="CS61" s="33">
        <v>830.346</v>
      </c>
      <c r="CT61" s="26">
        <v>1154.037</v>
      </c>
      <c r="CU61" s="26">
        <v>726.298</v>
      </c>
      <c r="CV61" s="26">
        <v>532.17499999999995</v>
      </c>
      <c r="CW61" s="26">
        <v>587.44399999999996</v>
      </c>
      <c r="CX61" s="26">
        <v>578.327</v>
      </c>
      <c r="CY61" s="26">
        <v>662.79100000000005</v>
      </c>
      <c r="CZ61" s="26">
        <v>574.03499999999997</v>
      </c>
      <c r="DA61" s="26">
        <v>661.94</v>
      </c>
      <c r="DB61" s="26">
        <v>647.49800000000005</v>
      </c>
      <c r="DC61" s="26">
        <v>724.53</v>
      </c>
      <c r="DD61" s="26">
        <v>604.85</v>
      </c>
      <c r="DE61" s="33">
        <v>772.947</v>
      </c>
      <c r="DF61" s="26">
        <v>716.22400000000005</v>
      </c>
      <c r="DG61" s="26">
        <v>596.91899999999998</v>
      </c>
      <c r="DH61" s="26">
        <v>581.02599999999995</v>
      </c>
      <c r="DI61" s="26">
        <v>579.31899999999996</v>
      </c>
      <c r="DJ61" s="26">
        <v>605.976</v>
      </c>
      <c r="DK61" s="26">
        <v>712.726</v>
      </c>
      <c r="DL61" s="26">
        <v>617.40800000000002</v>
      </c>
      <c r="DM61" s="26">
        <v>478.59399999999999</v>
      </c>
      <c r="DN61" s="26">
        <v>563.92100000000005</v>
      </c>
      <c r="DO61" s="26">
        <v>746.774</v>
      </c>
      <c r="DP61" s="26">
        <v>681.00300000000004</v>
      </c>
      <c r="DQ61" s="33">
        <v>595.07500000000005</v>
      </c>
      <c r="DR61" s="33">
        <v>613.95000000000005</v>
      </c>
      <c r="DS61" s="33">
        <v>497.74</v>
      </c>
      <c r="DT61" s="33">
        <v>474.34</v>
      </c>
      <c r="DU61" s="33">
        <v>756.95</v>
      </c>
      <c r="DV61" s="33">
        <v>482.52</v>
      </c>
      <c r="DW61" s="33">
        <v>776.17</v>
      </c>
      <c r="DX61" s="33">
        <v>636.48</v>
      </c>
      <c r="DY61" s="33">
        <v>579.38</v>
      </c>
      <c r="DZ61" s="33">
        <v>622.91999999999996</v>
      </c>
      <c r="EA61" s="33">
        <v>838.47</v>
      </c>
      <c r="EB61" s="33">
        <v>602.51</v>
      </c>
      <c r="EC61" s="33">
        <v>605.97</v>
      </c>
      <c r="ED61" s="33">
        <v>696.36</v>
      </c>
      <c r="EE61" s="33">
        <v>670.26</v>
      </c>
      <c r="EF61" s="33">
        <v>704.47</v>
      </c>
      <c r="EG61" s="33">
        <v>561.80999999999995</v>
      </c>
      <c r="EH61" s="33">
        <v>855.37</v>
      </c>
      <c r="EI61" s="33">
        <v>768.69</v>
      </c>
      <c r="EJ61" s="33">
        <v>593.87</v>
      </c>
      <c r="EK61" s="33">
        <v>607.07000000000005</v>
      </c>
      <c r="EL61" s="33">
        <v>758.02</v>
      </c>
      <c r="EM61" s="33">
        <v>600.87</v>
      </c>
      <c r="EN61" s="33">
        <v>658.27</v>
      </c>
      <c r="EO61" s="33">
        <v>864.08</v>
      </c>
      <c r="EP61" s="33">
        <v>633.29999999999995</v>
      </c>
      <c r="EQ61" s="33">
        <v>790.87</v>
      </c>
      <c r="ER61" s="33">
        <v>676.03</v>
      </c>
      <c r="ES61" s="33">
        <v>711.68</v>
      </c>
      <c r="ET61" s="33">
        <v>828.08</v>
      </c>
      <c r="EU61" s="33">
        <v>844.58</v>
      </c>
      <c r="EV61" s="33">
        <v>560.55999999999995</v>
      </c>
      <c r="EW61" s="33">
        <v>659.43</v>
      </c>
      <c r="EX61" s="33">
        <v>620.71</v>
      </c>
      <c r="EY61" s="33">
        <v>830.57</v>
      </c>
      <c r="EZ61" s="33">
        <v>906.08</v>
      </c>
      <c r="FA61" s="47">
        <v>775.18</v>
      </c>
      <c r="FB61" s="47">
        <v>596.42175552000015</v>
      </c>
      <c r="FC61" s="47">
        <v>624.63318871000001</v>
      </c>
      <c r="FD61" s="47">
        <v>777.36859742999991</v>
      </c>
      <c r="FE61" s="47">
        <v>573.94747286000006</v>
      </c>
      <c r="FF61" s="47">
        <v>891.92296410000006</v>
      </c>
      <c r="FG61" s="47">
        <v>803.19672586000002</v>
      </c>
      <c r="FH61" s="47">
        <v>611.59254158999988</v>
      </c>
      <c r="FI61" s="47">
        <v>660.34728582000002</v>
      </c>
      <c r="FJ61" s="47">
        <v>949.35282344000007</v>
      </c>
      <c r="FK61" s="47">
        <v>822.09011738000004</v>
      </c>
      <c r="FL61" s="47">
        <v>1219.0083472399999</v>
      </c>
      <c r="FM61" s="47">
        <v>901.75621222000007</v>
      </c>
      <c r="FN61" s="47">
        <v>952.66</v>
      </c>
      <c r="FO61" s="47">
        <v>863.36</v>
      </c>
      <c r="FP61" s="47">
        <v>626.27</v>
      </c>
      <c r="FQ61" s="47">
        <v>847.11</v>
      </c>
      <c r="FR61" s="47">
        <v>453.6</v>
      </c>
      <c r="FS61" s="47">
        <v>615.82000000000005</v>
      </c>
      <c r="FT61" s="47">
        <v>607.05999999999995</v>
      </c>
      <c r="FU61" s="47">
        <v>609.04999999999995</v>
      </c>
      <c r="FV61" s="47">
        <v>642.91</v>
      </c>
      <c r="FW61" s="47">
        <v>686.94</v>
      </c>
      <c r="FX61" s="47">
        <v>726.3</v>
      </c>
      <c r="FY61" s="47">
        <v>656.65</v>
      </c>
      <c r="FZ61" s="47">
        <v>772.73</v>
      </c>
      <c r="GA61" s="47">
        <v>548.45000000000005</v>
      </c>
      <c r="GB61" s="47">
        <v>777.03</v>
      </c>
      <c r="GC61" s="47"/>
      <c r="GD61" s="47"/>
      <c r="GE61" s="47"/>
      <c r="GF61" s="47"/>
      <c r="GG61" s="47"/>
      <c r="GH61" s="47"/>
      <c r="GI61" s="47"/>
      <c r="GJ61" s="47"/>
      <c r="GK61" s="47"/>
    </row>
    <row r="62" spans="1:193">
      <c r="A62" s="27" t="s">
        <v>147</v>
      </c>
      <c r="B62" s="27">
        <v>898.17129999999997</v>
      </c>
      <c r="C62" s="27">
        <v>1009.6343500000002</v>
      </c>
      <c r="D62" s="27">
        <v>1020.4472500000001</v>
      </c>
      <c r="E62" s="27">
        <v>1008.10335</v>
      </c>
      <c r="F62" s="27">
        <v>962.08005000000003</v>
      </c>
      <c r="G62" s="27">
        <v>1113.0411000000001</v>
      </c>
      <c r="H62" s="27">
        <v>1192.2705000000001</v>
      </c>
      <c r="I62" s="27">
        <v>1021.2342000000001</v>
      </c>
      <c r="J62" s="27">
        <v>1140.5518500000001</v>
      </c>
      <c r="K62" s="27">
        <v>988.51690000000008</v>
      </c>
      <c r="L62" s="27">
        <v>1225.8486</v>
      </c>
      <c r="M62" s="28">
        <v>1097.1594499999999</v>
      </c>
      <c r="N62" s="27">
        <v>1039.6261500000001</v>
      </c>
      <c r="O62" s="27">
        <v>1012.1174000000001</v>
      </c>
      <c r="P62" s="27">
        <v>1197.5436500000001</v>
      </c>
      <c r="Q62" s="27">
        <v>1074.38545</v>
      </c>
      <c r="R62" s="27">
        <v>1249.4934000000001</v>
      </c>
      <c r="S62" s="27">
        <v>1302.7431000000001</v>
      </c>
      <c r="T62" s="27">
        <v>1264.9028000000001</v>
      </c>
      <c r="U62" s="27">
        <v>1256.1404000000002</v>
      </c>
      <c r="V62" s="27">
        <v>1339.2571500000001</v>
      </c>
      <c r="W62" s="27">
        <v>1281.4702500000001</v>
      </c>
      <c r="X62" s="27">
        <v>1273.0681000000002</v>
      </c>
      <c r="Y62" s="28">
        <v>1523.8123000000001</v>
      </c>
      <c r="Z62" s="27">
        <v>1332.0434</v>
      </c>
      <c r="AA62" s="27">
        <v>1312.91345</v>
      </c>
      <c r="AB62" s="27">
        <v>1292.7644500000001</v>
      </c>
      <c r="AC62" s="27">
        <v>1370.61475</v>
      </c>
      <c r="AD62" s="27">
        <v>1233.6069</v>
      </c>
      <c r="AE62" s="27">
        <v>1325.7735500000001</v>
      </c>
      <c r="AF62" s="27">
        <v>1377.9651000000001</v>
      </c>
      <c r="AG62" s="27">
        <v>1176.7843500000001</v>
      </c>
      <c r="AH62" s="27">
        <v>1277.4939000000002</v>
      </c>
      <c r="AI62" s="27">
        <v>1241.352200667</v>
      </c>
      <c r="AJ62" s="27">
        <v>1310.14255</v>
      </c>
      <c r="AK62" s="28">
        <v>1224.2224000000001</v>
      </c>
      <c r="AL62" s="27">
        <v>1340.8841000000002</v>
      </c>
      <c r="AM62" s="27">
        <v>1207.5552247866501</v>
      </c>
      <c r="AN62" s="27">
        <v>1391.2472500000001</v>
      </c>
      <c r="AO62" s="27">
        <v>1369.9854500000001</v>
      </c>
      <c r="AP62" s="27">
        <v>1243.20605</v>
      </c>
      <c r="AQ62" s="27">
        <v>1229.4252000000001</v>
      </c>
      <c r="AR62" s="27">
        <v>1301.66345</v>
      </c>
      <c r="AS62" s="27">
        <v>1270.9277000000002</v>
      </c>
      <c r="AT62" s="27">
        <v>1239.0557500000002</v>
      </c>
      <c r="AU62" s="27">
        <v>1255.9454500000002</v>
      </c>
      <c r="AV62" s="27">
        <v>1308.37735</v>
      </c>
      <c r="AW62" s="28">
        <v>1280.2837</v>
      </c>
      <c r="AX62" s="27">
        <v>1245.8408129332001</v>
      </c>
      <c r="AY62" s="27">
        <v>1171.1989624428502</v>
      </c>
      <c r="AZ62" s="27">
        <v>1224.9895195475499</v>
      </c>
      <c r="BA62" s="27">
        <v>1177.7334461297503</v>
      </c>
      <c r="BB62" s="27">
        <v>1068.9726424347498</v>
      </c>
      <c r="BC62" s="27">
        <v>1428.8690188535502</v>
      </c>
      <c r="BD62" s="27">
        <v>1188.4128128248999</v>
      </c>
      <c r="BE62" s="27">
        <v>1108.6504896862</v>
      </c>
      <c r="BF62" s="27">
        <v>1299.8659857213502</v>
      </c>
      <c r="BG62" s="27">
        <v>1137.0743163683503</v>
      </c>
      <c r="BH62" s="27">
        <v>1197.4050635229999</v>
      </c>
      <c r="BI62" s="28">
        <v>1149.7929999999999</v>
      </c>
      <c r="BJ62" s="27">
        <v>1114.7270151159998</v>
      </c>
      <c r="BK62" s="27">
        <v>1149.8602121940501</v>
      </c>
      <c r="BL62" s="27">
        <v>1232.8353500780502</v>
      </c>
      <c r="BM62" s="27">
        <v>1170.94874520955</v>
      </c>
      <c r="BN62" s="27">
        <v>1140.4199164619502</v>
      </c>
      <c r="BO62" s="27">
        <v>1230.0383387697</v>
      </c>
      <c r="BP62" s="27">
        <v>1253.2614084149002</v>
      </c>
      <c r="BQ62" s="27">
        <v>1160.7341538412002</v>
      </c>
      <c r="BR62" s="27">
        <v>1303.97161282655</v>
      </c>
      <c r="BS62" s="27">
        <v>1168.8997072573</v>
      </c>
      <c r="BT62" s="27">
        <v>1151.87156589455</v>
      </c>
      <c r="BU62" s="28">
        <v>1233.4140638622002</v>
      </c>
      <c r="BV62" s="27">
        <v>1164.33383257425</v>
      </c>
      <c r="BW62" s="27">
        <v>1203.3557921427</v>
      </c>
      <c r="BX62" s="27">
        <v>1256.7386030378002</v>
      </c>
      <c r="BY62" s="27">
        <v>1266.8625448414502</v>
      </c>
      <c r="BZ62" s="27">
        <v>1206.1618252298499</v>
      </c>
      <c r="CA62" s="27">
        <v>1341.3888593273002</v>
      </c>
      <c r="CB62" s="27">
        <v>1279.1092161002</v>
      </c>
      <c r="CC62" s="27">
        <v>1297.5292284835</v>
      </c>
      <c r="CD62" s="27">
        <v>1285.4255953726004</v>
      </c>
      <c r="CE62" s="27">
        <v>1211.0752611232499</v>
      </c>
      <c r="CF62" s="27">
        <v>1292.9911923285499</v>
      </c>
      <c r="CG62" s="28">
        <v>1314.7415209595504</v>
      </c>
      <c r="CH62" s="27">
        <v>1321.14615</v>
      </c>
      <c r="CI62" s="27">
        <v>1271.6298500000003</v>
      </c>
      <c r="CJ62" s="27">
        <v>1393.60275</v>
      </c>
      <c r="CK62" s="27">
        <v>1426.9743500000002</v>
      </c>
      <c r="CL62" s="27">
        <v>1376.9781499999999</v>
      </c>
      <c r="CM62" s="27">
        <v>1373.7303000000002</v>
      </c>
      <c r="CN62" s="27">
        <v>1440.2067999999999</v>
      </c>
      <c r="CO62" s="27">
        <v>1422.65425</v>
      </c>
      <c r="CP62" s="27">
        <v>1506.8344500000001</v>
      </c>
      <c r="CQ62" s="27">
        <v>1454.4136500000002</v>
      </c>
      <c r="CR62" s="27">
        <v>1464.6413500000001</v>
      </c>
      <c r="CS62" s="28">
        <v>1462.02225</v>
      </c>
      <c r="CT62" s="27">
        <v>1562.7455500000001</v>
      </c>
      <c r="CU62" s="27">
        <v>1497.1518500000002</v>
      </c>
      <c r="CV62" s="27">
        <v>1399.0261500000001</v>
      </c>
      <c r="CW62" s="27">
        <v>1486.00955</v>
      </c>
      <c r="CX62" s="27">
        <v>1349.2606000000001</v>
      </c>
      <c r="CY62" s="27">
        <v>1497.1285500000001</v>
      </c>
      <c r="CZ62" s="27">
        <v>1470.9321500000001</v>
      </c>
      <c r="DA62" s="27">
        <v>1502.9788000000001</v>
      </c>
      <c r="DB62" s="27">
        <v>1414.9977000000001</v>
      </c>
      <c r="DC62" s="27">
        <v>1419.4819</v>
      </c>
      <c r="DD62" s="27">
        <v>1371.5036500000001</v>
      </c>
      <c r="DE62" s="28">
        <v>1318.1558500000001</v>
      </c>
      <c r="DF62" s="27">
        <v>1631.2110000000002</v>
      </c>
      <c r="DG62" s="27">
        <v>1706.0254500000001</v>
      </c>
      <c r="DH62" s="27">
        <v>1798.2856500000003</v>
      </c>
      <c r="DI62" s="27">
        <v>1714.4443000000001</v>
      </c>
      <c r="DJ62" s="27">
        <v>1619.5774000000001</v>
      </c>
      <c r="DK62" s="27">
        <v>1642.22685</v>
      </c>
      <c r="DL62" s="27">
        <v>1135.7678000000001</v>
      </c>
      <c r="DM62" s="27">
        <v>1237.5947500000002</v>
      </c>
      <c r="DN62" s="27">
        <v>1600.7506000000001</v>
      </c>
      <c r="DO62" s="27">
        <v>1358.47145</v>
      </c>
      <c r="DP62" s="27">
        <v>1500.6422500000001</v>
      </c>
      <c r="DQ62" s="28">
        <v>1513.7188500000002</v>
      </c>
      <c r="DR62" s="28">
        <v>1521.5921287035003</v>
      </c>
      <c r="DS62" s="28">
        <v>1598.6350315300006</v>
      </c>
      <c r="DT62" s="28">
        <v>1694.0668176160002</v>
      </c>
      <c r="DU62" s="28">
        <v>1626.3227551440007</v>
      </c>
      <c r="DV62" s="28">
        <v>1470.1056692000002</v>
      </c>
      <c r="DW62" s="28">
        <v>1949.0291651850002</v>
      </c>
      <c r="DX62" s="28">
        <v>1805.7306520474999</v>
      </c>
      <c r="DY62" s="28">
        <v>1710.4187856745002</v>
      </c>
      <c r="DZ62" s="28">
        <v>1829.2935519749001</v>
      </c>
      <c r="EA62" s="28">
        <v>1797.860853291</v>
      </c>
      <c r="EB62" s="28">
        <v>1821.3819990420504</v>
      </c>
      <c r="EC62" s="28">
        <v>1863.0392980998504</v>
      </c>
      <c r="ED62" s="28">
        <v>1824.3464665843007</v>
      </c>
      <c r="EE62" s="28">
        <v>2050.3919641281955</v>
      </c>
      <c r="EF62" s="28">
        <v>2287.3033026053995</v>
      </c>
      <c r="EG62" s="28">
        <v>2130.0589394625999</v>
      </c>
      <c r="EH62" s="28">
        <v>1980.3255022089506</v>
      </c>
      <c r="EI62" s="28">
        <v>2357.9164687029001</v>
      </c>
      <c r="EJ62" s="28">
        <v>2242.8159714096014</v>
      </c>
      <c r="EK62" s="28">
        <v>2159.0118479202501</v>
      </c>
      <c r="EL62" s="28">
        <v>2451.348596682551</v>
      </c>
      <c r="EM62" s="28">
        <v>2192.5861231029021</v>
      </c>
      <c r="EN62" s="28">
        <v>2488.9460926061015</v>
      </c>
      <c r="EO62" s="28">
        <v>2391.4851707004505</v>
      </c>
      <c r="EP62" s="28">
        <v>2108.7435896259999</v>
      </c>
      <c r="EQ62" s="28">
        <v>2109.0990640475993</v>
      </c>
      <c r="ER62" s="28">
        <v>2202.2820864642517</v>
      </c>
      <c r="ES62" s="28">
        <v>2228.1104864680492</v>
      </c>
      <c r="ET62" s="28">
        <v>2059.1756513120999</v>
      </c>
      <c r="EU62" s="28">
        <v>2254.4973958133519</v>
      </c>
      <c r="EV62" s="28">
        <v>2079.9846512669988</v>
      </c>
      <c r="EW62" s="28">
        <v>2093.8261069669998</v>
      </c>
      <c r="EX62" s="28">
        <v>2131.3579980932486</v>
      </c>
      <c r="EY62" s="28">
        <v>1989.5654767227509</v>
      </c>
      <c r="EZ62" s="28">
        <v>2065.6538859946986</v>
      </c>
      <c r="FA62" s="28">
        <v>2226.4493462227997</v>
      </c>
      <c r="FB62" s="28">
        <v>2271.0227519555519</v>
      </c>
      <c r="FC62" s="28">
        <v>2199.5795660635481</v>
      </c>
      <c r="FD62" s="28">
        <v>2091.0241877413023</v>
      </c>
      <c r="FE62" s="28">
        <v>2158.439395458151</v>
      </c>
      <c r="FF62" s="28">
        <v>2103.2962140777499</v>
      </c>
      <c r="FG62" s="28">
        <v>2294.2201749606497</v>
      </c>
      <c r="FH62" s="28">
        <v>2197.4448600609512</v>
      </c>
      <c r="FI62" s="28">
        <v>2208.0675441461021</v>
      </c>
      <c r="FJ62" s="28">
        <v>2127.8442311352478</v>
      </c>
      <c r="FK62" s="28">
        <v>2319.5784130208026</v>
      </c>
      <c r="FL62" s="28">
        <v>2236.3971697408992</v>
      </c>
      <c r="FM62" s="28">
        <v>2086.3948568046021</v>
      </c>
      <c r="FN62" s="28">
        <v>2143.5459640654526</v>
      </c>
      <c r="FO62" s="28">
        <v>2193.2392531981527</v>
      </c>
      <c r="FP62" s="28">
        <v>2227.3236169214974</v>
      </c>
      <c r="FQ62" s="28">
        <v>2347.2523244889012</v>
      </c>
      <c r="FR62" s="28">
        <v>2105.3755045619496</v>
      </c>
      <c r="FS62" s="28">
        <v>2193.3727608268005</v>
      </c>
      <c r="FT62" s="28">
        <v>2338.7302679658005</v>
      </c>
      <c r="FU62" s="28">
        <v>2224.8920693176001</v>
      </c>
      <c r="FV62" s="28">
        <v>2130.5759029464975</v>
      </c>
      <c r="FW62" s="28">
        <v>2191.2194064748987</v>
      </c>
      <c r="FX62" s="28">
        <v>2218.4207500000002</v>
      </c>
      <c r="FY62" s="28">
        <v>2307.9892653149991</v>
      </c>
      <c r="FZ62" s="28">
        <v>2212.1061291300007</v>
      </c>
      <c r="GA62" s="28">
        <v>2157.5760691795008</v>
      </c>
      <c r="GB62" s="28">
        <v>2414.2930095220981</v>
      </c>
      <c r="GC62" s="28"/>
      <c r="GD62" s="28"/>
      <c r="GE62" s="28"/>
      <c r="GF62" s="28"/>
      <c r="GG62" s="28"/>
      <c r="GH62" s="28"/>
      <c r="GI62" s="28"/>
      <c r="GJ62" s="28"/>
      <c r="GK62" s="28"/>
    </row>
    <row r="63" spans="1:193" ht="24" thickBot="1">
      <c r="A63" s="26" t="s">
        <v>148</v>
      </c>
      <c r="B63" s="26">
        <v>846.53599999999994</v>
      </c>
      <c r="C63" s="26">
        <v>916.58100000000002</v>
      </c>
      <c r="D63" s="26">
        <v>1149.2719999999999</v>
      </c>
      <c r="E63" s="26">
        <v>1037.4649999999999</v>
      </c>
      <c r="F63" s="26">
        <v>894.80899999999997</v>
      </c>
      <c r="G63" s="26">
        <v>1136.3889999999999</v>
      </c>
      <c r="H63" s="26">
        <v>1051.6479999999999</v>
      </c>
      <c r="I63" s="26">
        <v>1082.346</v>
      </c>
      <c r="J63" s="26">
        <v>2532.54</v>
      </c>
      <c r="K63" s="26">
        <v>886.4425</v>
      </c>
      <c r="L63" s="26">
        <v>1091.1120000000001</v>
      </c>
      <c r="M63" s="33">
        <v>2187.643</v>
      </c>
      <c r="N63" s="26">
        <v>825.93299999999999</v>
      </c>
      <c r="O63" s="26">
        <v>907.80499999999995</v>
      </c>
      <c r="P63" s="26">
        <v>1084.1279999999999</v>
      </c>
      <c r="Q63" s="26">
        <v>1011.391</v>
      </c>
      <c r="R63" s="26">
        <v>1016.747</v>
      </c>
      <c r="S63" s="26">
        <v>1198.4739999999999</v>
      </c>
      <c r="T63" s="26">
        <v>995.29899999999998</v>
      </c>
      <c r="U63" s="26">
        <v>1347.84</v>
      </c>
      <c r="V63" s="26">
        <v>2537.7249999999999</v>
      </c>
      <c r="W63" s="26">
        <v>1070.588</v>
      </c>
      <c r="X63" s="26">
        <v>1258.913</v>
      </c>
      <c r="Y63" s="33">
        <v>2025.529</v>
      </c>
      <c r="Z63" s="26">
        <v>1180.23</v>
      </c>
      <c r="AA63" s="26">
        <v>1233.52</v>
      </c>
      <c r="AB63" s="26">
        <v>1247.29</v>
      </c>
      <c r="AC63" s="26">
        <v>1307.527</v>
      </c>
      <c r="AD63" s="26">
        <v>991.41600000000005</v>
      </c>
      <c r="AE63" s="26">
        <v>1275.6990000000001</v>
      </c>
      <c r="AF63" s="26">
        <v>1282.7149999999999</v>
      </c>
      <c r="AG63" s="26">
        <v>1287.3230000000001</v>
      </c>
      <c r="AH63" s="26">
        <v>2635.0210000000002</v>
      </c>
      <c r="AI63" s="26">
        <v>1069.104</v>
      </c>
      <c r="AJ63" s="26">
        <v>1284.114</v>
      </c>
      <c r="AK63" s="33">
        <v>2151.6660000000002</v>
      </c>
      <c r="AL63" s="26">
        <v>1161.4870000000001</v>
      </c>
      <c r="AM63" s="26">
        <v>973.39099999999996</v>
      </c>
      <c r="AN63" s="26">
        <v>1384.8119999999999</v>
      </c>
      <c r="AO63" s="26">
        <v>1197.29</v>
      </c>
      <c r="AP63" s="26">
        <v>955.87199999999996</v>
      </c>
      <c r="AQ63" s="26">
        <v>1204.8019999999999</v>
      </c>
      <c r="AR63" s="26">
        <v>1123.104</v>
      </c>
      <c r="AS63" s="26">
        <v>1255.0809999999999</v>
      </c>
      <c r="AT63" s="26">
        <v>2558.5740000000001</v>
      </c>
      <c r="AU63" s="26">
        <v>1101.2059999999999</v>
      </c>
      <c r="AV63" s="26">
        <v>1063.8779999999999</v>
      </c>
      <c r="AW63" s="33">
        <v>2198.7060000000001</v>
      </c>
      <c r="AX63" s="26">
        <v>1138.883</v>
      </c>
      <c r="AY63" s="26">
        <v>949.54200000000003</v>
      </c>
      <c r="AZ63" s="26">
        <v>1260.6079999999999</v>
      </c>
      <c r="BA63" s="26">
        <v>1254.395</v>
      </c>
      <c r="BB63" s="26">
        <v>1104.751</v>
      </c>
      <c r="BC63" s="26">
        <v>1380.8579999999999</v>
      </c>
      <c r="BD63" s="26">
        <v>1119.45</v>
      </c>
      <c r="BE63" s="26">
        <v>1226.7650000000001</v>
      </c>
      <c r="BF63" s="26">
        <v>2641.915</v>
      </c>
      <c r="BG63" s="26">
        <v>1106.1859999999999</v>
      </c>
      <c r="BH63" s="26">
        <v>1261.0820000000001</v>
      </c>
      <c r="BI63" s="33">
        <v>2096.143</v>
      </c>
      <c r="BJ63" s="26">
        <v>983.95600000000002</v>
      </c>
      <c r="BK63" s="26">
        <v>1120.9870000000001</v>
      </c>
      <c r="BL63" s="26">
        <v>1476.921</v>
      </c>
      <c r="BM63" s="26">
        <v>1168.2529999999999</v>
      </c>
      <c r="BN63" s="26">
        <v>1132.644</v>
      </c>
      <c r="BO63" s="26">
        <v>1363.5129999999999</v>
      </c>
      <c r="BP63" s="26">
        <v>1298.6669999999999</v>
      </c>
      <c r="BQ63" s="26">
        <v>1410.9770000000001</v>
      </c>
      <c r="BR63" s="26">
        <v>2491.7869999999998</v>
      </c>
      <c r="BS63" s="26">
        <v>1035.5809999999999</v>
      </c>
      <c r="BT63" s="26">
        <v>1458.798</v>
      </c>
      <c r="BU63" s="33">
        <v>2213.8739999999998</v>
      </c>
      <c r="BV63" s="26">
        <v>1072.502</v>
      </c>
      <c r="BW63" s="26">
        <v>1262.115</v>
      </c>
      <c r="BX63" s="26">
        <v>1436.279</v>
      </c>
      <c r="BY63" s="26">
        <v>1313.77</v>
      </c>
      <c r="BZ63" s="26">
        <v>1070.3150000000001</v>
      </c>
      <c r="CA63" s="26">
        <v>1543.2329999999999</v>
      </c>
      <c r="CB63" s="26">
        <v>1298.0119999999999</v>
      </c>
      <c r="CC63" s="26">
        <v>1415.1590000000001</v>
      </c>
      <c r="CD63" s="26">
        <v>2507.9189999999999</v>
      </c>
      <c r="CE63" s="26">
        <v>1172.5989999999999</v>
      </c>
      <c r="CF63" s="26">
        <v>1465.8440000000001</v>
      </c>
      <c r="CG63" s="33">
        <v>2236.1060000000002</v>
      </c>
      <c r="CH63" s="26">
        <v>853.36300000000006</v>
      </c>
      <c r="CI63" s="26">
        <v>755.74599999999998</v>
      </c>
      <c r="CJ63" s="26">
        <v>884.87099999999998</v>
      </c>
      <c r="CK63" s="26">
        <v>1013.9</v>
      </c>
      <c r="CL63" s="26">
        <v>765.90200000000004</v>
      </c>
      <c r="CM63" s="26">
        <v>1026.4670000000001</v>
      </c>
      <c r="CN63" s="26">
        <v>939.02</v>
      </c>
      <c r="CO63" s="26">
        <v>999.61199999999997</v>
      </c>
      <c r="CP63" s="26">
        <v>1805.748</v>
      </c>
      <c r="CQ63" s="26">
        <v>920.14800000000002</v>
      </c>
      <c r="CR63" s="26">
        <v>1005.338</v>
      </c>
      <c r="CS63" s="33">
        <v>1613.134</v>
      </c>
      <c r="CT63" s="26">
        <v>850.39300000000003</v>
      </c>
      <c r="CU63" s="26">
        <v>969.95699999999999</v>
      </c>
      <c r="CV63" s="26">
        <v>1004.442</v>
      </c>
      <c r="CW63" s="26">
        <v>1007.537</v>
      </c>
      <c r="CX63" s="26">
        <v>805.09299999999996</v>
      </c>
      <c r="CY63" s="26">
        <v>974.67100000000005</v>
      </c>
      <c r="CZ63" s="26">
        <v>1025.5409999999999</v>
      </c>
      <c r="DA63" s="26">
        <v>1048.2909999999999</v>
      </c>
      <c r="DB63" s="26">
        <v>1986.174</v>
      </c>
      <c r="DC63" s="26">
        <v>940.81600000000003</v>
      </c>
      <c r="DD63" s="26">
        <v>931.90499999999997</v>
      </c>
      <c r="DE63" s="33">
        <v>1437.117</v>
      </c>
      <c r="DF63" s="26">
        <v>1100.6959999999999</v>
      </c>
      <c r="DG63" s="26">
        <v>795.322</v>
      </c>
      <c r="DH63" s="26">
        <v>1040.403</v>
      </c>
      <c r="DI63" s="26">
        <v>1027.2819999999999</v>
      </c>
      <c r="DJ63" s="26">
        <v>846.67</v>
      </c>
      <c r="DK63" s="26">
        <v>965.81899999999996</v>
      </c>
      <c r="DL63" s="26">
        <v>577.59</v>
      </c>
      <c r="DM63" s="26">
        <v>720.49699999999996</v>
      </c>
      <c r="DN63" s="26">
        <v>1329.0889999999999</v>
      </c>
      <c r="DO63" s="26">
        <v>843.60900000000004</v>
      </c>
      <c r="DP63" s="26">
        <v>783.56899999999996</v>
      </c>
      <c r="DQ63" s="33">
        <v>1549.415</v>
      </c>
      <c r="DR63" s="33">
        <v>1203.508</v>
      </c>
      <c r="DS63" s="33">
        <v>800.63099999999997</v>
      </c>
      <c r="DT63" s="33">
        <v>934.34900000000005</v>
      </c>
      <c r="DU63" s="33">
        <v>916.26599999999996</v>
      </c>
      <c r="DV63" s="33">
        <v>606.39200000000005</v>
      </c>
      <c r="DW63" s="33">
        <v>964.69899999999996</v>
      </c>
      <c r="DX63" s="33">
        <v>785.41899999999998</v>
      </c>
      <c r="DY63" s="33">
        <v>999.97299999999996</v>
      </c>
      <c r="DZ63" s="33">
        <v>1546.87</v>
      </c>
      <c r="EA63" s="33">
        <v>1139.864</v>
      </c>
      <c r="EB63" s="33">
        <v>892.13800000000003</v>
      </c>
      <c r="EC63" s="33">
        <v>1687.4260599300001</v>
      </c>
      <c r="ED63" s="33">
        <v>654.10299999999995</v>
      </c>
      <c r="EE63" s="33">
        <v>990.87099999999998</v>
      </c>
      <c r="EF63" s="33">
        <v>993.67499999999995</v>
      </c>
      <c r="EG63" s="33">
        <v>1260.4849999999999</v>
      </c>
      <c r="EH63" s="33">
        <v>775.39200000000005</v>
      </c>
      <c r="EI63" s="33">
        <v>1107.6179999999999</v>
      </c>
      <c r="EJ63" s="33">
        <v>1025.9839999999999</v>
      </c>
      <c r="EK63" s="33">
        <v>1069.5650000000001</v>
      </c>
      <c r="EL63" s="33">
        <v>1959.1559999999999</v>
      </c>
      <c r="EM63" s="33">
        <v>755.24300000000005</v>
      </c>
      <c r="EN63" s="33">
        <v>1131.4559999999999</v>
      </c>
      <c r="EO63" s="33">
        <v>1814.6849999999999</v>
      </c>
      <c r="EP63" s="33">
        <v>822.62699999999995</v>
      </c>
      <c r="EQ63" s="33">
        <v>972.55799999999999</v>
      </c>
      <c r="ER63" s="33">
        <v>1083.404</v>
      </c>
      <c r="ES63" s="33">
        <v>1063.1679999999999</v>
      </c>
      <c r="ET63" s="33">
        <v>889.78700000000003</v>
      </c>
      <c r="EU63" s="33">
        <v>1013.119</v>
      </c>
      <c r="EV63" s="33">
        <v>965.52599999999995</v>
      </c>
      <c r="EW63" s="33">
        <v>1059.921</v>
      </c>
      <c r="EX63" s="33">
        <v>1980.671</v>
      </c>
      <c r="EY63" s="33">
        <v>866.27700000000004</v>
      </c>
      <c r="EZ63" s="33">
        <v>1039.7349999999999</v>
      </c>
      <c r="FA63" s="33">
        <v>1845.856</v>
      </c>
      <c r="FB63" s="33">
        <v>938.17600000000004</v>
      </c>
      <c r="FC63" s="33">
        <v>935.68600000000004</v>
      </c>
      <c r="FD63" s="33">
        <v>1082.4659999999999</v>
      </c>
      <c r="FE63" s="33">
        <v>1079.0619999999999</v>
      </c>
      <c r="FF63" s="33">
        <v>922.86</v>
      </c>
      <c r="FG63" s="33">
        <v>1054.8150000000001</v>
      </c>
      <c r="FH63" s="33">
        <v>575.58199999999999</v>
      </c>
      <c r="FI63" s="33">
        <v>1671.7180000000001</v>
      </c>
      <c r="FJ63" s="33">
        <v>1889.818</v>
      </c>
      <c r="FK63" s="33">
        <v>979.37400000000002</v>
      </c>
      <c r="FL63" s="33">
        <v>1096.4369999999999</v>
      </c>
      <c r="FM63" s="33">
        <v>1872.375</v>
      </c>
      <c r="FN63" s="33">
        <v>960.10199999999998</v>
      </c>
      <c r="FO63" s="33">
        <v>921.90899999999999</v>
      </c>
      <c r="FP63" s="33">
        <v>1122.029</v>
      </c>
      <c r="FQ63" s="33">
        <v>1163.5150000000001</v>
      </c>
      <c r="FR63" s="33">
        <v>956.18700000000001</v>
      </c>
      <c r="FS63" s="33">
        <v>1052.6579999999999</v>
      </c>
      <c r="FT63" s="33">
        <v>1149.98</v>
      </c>
      <c r="FU63" s="33">
        <v>1117.855</v>
      </c>
      <c r="FV63" s="33">
        <v>2002.57</v>
      </c>
      <c r="FW63" s="33">
        <v>1059.83</v>
      </c>
      <c r="FX63" s="33">
        <v>1059.289</v>
      </c>
      <c r="FY63" s="33">
        <v>1926.789</v>
      </c>
      <c r="FZ63" s="33">
        <v>984.322</v>
      </c>
      <c r="GA63" s="33">
        <v>1000</v>
      </c>
      <c r="GB63" s="33">
        <v>1200</v>
      </c>
      <c r="GC63" s="33"/>
      <c r="GD63" s="33"/>
      <c r="GE63" s="33"/>
      <c r="GF63" s="33"/>
      <c r="GG63" s="33"/>
      <c r="GH63" s="33"/>
      <c r="GI63" s="33"/>
      <c r="GJ63" s="33"/>
      <c r="GK63" s="33"/>
    </row>
    <row r="64" spans="1:193" ht="24" thickBot="1">
      <c r="A64" s="24" t="s">
        <v>79</v>
      </c>
      <c r="B64" s="24">
        <f>B56-B58-B62-B63</f>
        <v>124899.97278093555</v>
      </c>
      <c r="C64" s="24">
        <f t="shared" ref="C64:AK64" si="61">C56-C58-C62-C63</f>
        <v>146183.34740920668</v>
      </c>
      <c r="D64" s="24">
        <f t="shared" si="61"/>
        <v>124515.82490295096</v>
      </c>
      <c r="E64" s="24">
        <f t="shared" si="61"/>
        <v>139602.81929066387</v>
      </c>
      <c r="F64" s="24">
        <f t="shared" si="61"/>
        <v>136702.93413411587</v>
      </c>
      <c r="G64" s="24">
        <f t="shared" si="61"/>
        <v>128752.69280052207</v>
      </c>
      <c r="H64" s="24">
        <f t="shared" si="61"/>
        <v>144244.27354191116</v>
      </c>
      <c r="I64" s="24">
        <f t="shared" si="61"/>
        <v>362402.52361094306</v>
      </c>
      <c r="J64" s="24">
        <f t="shared" si="61"/>
        <v>115928.43806438724</v>
      </c>
      <c r="K64" s="24">
        <f t="shared" si="61"/>
        <v>108888.31195629858</v>
      </c>
      <c r="L64" s="24">
        <f t="shared" si="61"/>
        <v>308386.38063816604</v>
      </c>
      <c r="M64" s="25">
        <f t="shared" si="61"/>
        <v>126457.82118547887</v>
      </c>
      <c r="N64" s="24">
        <f t="shared" si="61"/>
        <v>132961.45504610275</v>
      </c>
      <c r="O64" s="24">
        <f t="shared" si="61"/>
        <v>138835.42003569842</v>
      </c>
      <c r="P64" s="24">
        <f t="shared" si="61"/>
        <v>126665.24176720758</v>
      </c>
      <c r="Q64" s="24">
        <f t="shared" si="61"/>
        <v>134631.87743622251</v>
      </c>
      <c r="R64" s="24">
        <f t="shared" si="61"/>
        <v>145392.07094330815</v>
      </c>
      <c r="S64" s="24">
        <f t="shared" si="61"/>
        <v>145811.30287574505</v>
      </c>
      <c r="T64" s="24">
        <f t="shared" si="61"/>
        <v>147950.15267125322</v>
      </c>
      <c r="U64" s="24">
        <f t="shared" si="61"/>
        <v>313813.86504573398</v>
      </c>
      <c r="V64" s="24">
        <f t="shared" si="61"/>
        <v>180878.81004400222</v>
      </c>
      <c r="W64" s="24">
        <f t="shared" si="61"/>
        <v>134448.12161362675</v>
      </c>
      <c r="X64" s="24">
        <f t="shared" si="61"/>
        <v>248929.58726811528</v>
      </c>
      <c r="Y64" s="25">
        <f t="shared" si="61"/>
        <v>214523.50339494145</v>
      </c>
      <c r="Z64" s="24">
        <f t="shared" si="61"/>
        <v>146954.52684691615</v>
      </c>
      <c r="AA64" s="24">
        <f t="shared" si="61"/>
        <v>174536.60894921079</v>
      </c>
      <c r="AB64" s="24">
        <f t="shared" si="61"/>
        <v>187013.97949561683</v>
      </c>
      <c r="AC64" s="24">
        <f t="shared" si="61"/>
        <v>163494.7160294783</v>
      </c>
      <c r="AD64" s="24">
        <f t="shared" si="61"/>
        <v>156153.15631441289</v>
      </c>
      <c r="AE64" s="24">
        <f t="shared" si="61"/>
        <v>150174.07025691355</v>
      </c>
      <c r="AF64" s="24">
        <f t="shared" si="61"/>
        <v>161631.90255964847</v>
      </c>
      <c r="AG64" s="24">
        <f t="shared" si="61"/>
        <v>337131.10547685943</v>
      </c>
      <c r="AH64" s="24">
        <f t="shared" si="61"/>
        <v>190413.87762877718</v>
      </c>
      <c r="AI64" s="24">
        <f t="shared" si="61"/>
        <v>138634.05319351848</v>
      </c>
      <c r="AJ64" s="24">
        <f t="shared" si="61"/>
        <v>223501.50770240644</v>
      </c>
      <c r="AK64" s="25">
        <f t="shared" si="61"/>
        <v>226329.46528844966</v>
      </c>
      <c r="AL64" s="24">
        <f>AL56-AL58-AL61-AL62-AL63</f>
        <v>178563.81331872233</v>
      </c>
      <c r="AM64" s="24">
        <f t="shared" ref="AM64:BE64" si="62">AM56-AM58-AM61-AM62-AM63</f>
        <v>166452.25740772847</v>
      </c>
      <c r="AN64" s="24">
        <f t="shared" si="62"/>
        <v>158440.52359144646</v>
      </c>
      <c r="AO64" s="24">
        <f t="shared" si="62"/>
        <v>164744.59916693438</v>
      </c>
      <c r="AP64" s="24">
        <f t="shared" si="62"/>
        <v>156841.99952451128</v>
      </c>
      <c r="AQ64" s="24">
        <f t="shared" si="62"/>
        <v>140230.46930395236</v>
      </c>
      <c r="AR64" s="24">
        <f t="shared" si="62"/>
        <v>146283.24431593122</v>
      </c>
      <c r="AS64" s="24">
        <f t="shared" si="62"/>
        <v>286758.44927794585</v>
      </c>
      <c r="AT64" s="24">
        <f t="shared" si="62"/>
        <v>200690.09505144306</v>
      </c>
      <c r="AU64" s="24">
        <f t="shared" si="62"/>
        <v>137808.81355146307</v>
      </c>
      <c r="AV64" s="24">
        <f t="shared" si="62"/>
        <v>211722.21394327813</v>
      </c>
      <c r="AW64" s="25">
        <f t="shared" si="62"/>
        <v>223131.00137172162</v>
      </c>
      <c r="AX64" s="24">
        <f t="shared" si="62"/>
        <v>173703.54067221479</v>
      </c>
      <c r="AY64" s="24">
        <f t="shared" si="62"/>
        <v>161638.04407220599</v>
      </c>
      <c r="AZ64" s="24">
        <f t="shared" si="62"/>
        <v>172111.00017193414</v>
      </c>
      <c r="BA64" s="24">
        <f t="shared" si="62"/>
        <v>168602.9037310514</v>
      </c>
      <c r="BB64" s="24">
        <f t="shared" si="62"/>
        <v>157335.48451033703</v>
      </c>
      <c r="BC64" s="24">
        <f t="shared" si="62"/>
        <v>167776.33195800771</v>
      </c>
      <c r="BD64" s="24">
        <f t="shared" si="62"/>
        <v>180603.13514785017</v>
      </c>
      <c r="BE64" s="24">
        <f t="shared" si="62"/>
        <v>232077.88484952648</v>
      </c>
      <c r="BF64" s="24">
        <f>BF56-BF58-BF61-BF62-BF63</f>
        <v>265621.14916315937</v>
      </c>
      <c r="BG64" s="24">
        <f>BG56-BG58-BG61-BG62-BG63</f>
        <v>149541.56222064106</v>
      </c>
      <c r="BH64" s="24">
        <f>BH56-BH58-BH61-BH62-BH63</f>
        <v>234001.84839428207</v>
      </c>
      <c r="BI64" s="25">
        <f>BI56-BI58-BI61-BI62-BI63</f>
        <v>247275.00602706138</v>
      </c>
      <c r="BJ64" s="25">
        <f t="shared" ref="BJ64:CG64" si="63">BJ56-BJ58-BJ61-BJ62-BJ63</f>
        <v>166079.73576769303</v>
      </c>
      <c r="BK64" s="25">
        <f t="shared" si="63"/>
        <v>181200.51673996789</v>
      </c>
      <c r="BL64" s="25">
        <f t="shared" si="63"/>
        <v>238679.00583122243</v>
      </c>
      <c r="BM64" s="25">
        <f t="shared" si="63"/>
        <v>166413.7390877151</v>
      </c>
      <c r="BN64" s="25">
        <f t="shared" si="63"/>
        <v>157926.942707323</v>
      </c>
      <c r="BO64" s="25">
        <f t="shared" si="63"/>
        <v>194148.48566074861</v>
      </c>
      <c r="BP64" s="25">
        <f t="shared" si="63"/>
        <v>179406.5956311386</v>
      </c>
      <c r="BQ64" s="25">
        <f t="shared" si="63"/>
        <v>316387.54899103165</v>
      </c>
      <c r="BR64" s="25">
        <f t="shared" si="63"/>
        <v>246559.10424808043</v>
      </c>
      <c r="BS64" s="25">
        <f t="shared" si="63"/>
        <v>186517.20572331143</v>
      </c>
      <c r="BT64" s="25">
        <f t="shared" si="63"/>
        <v>215857.76868563078</v>
      </c>
      <c r="BU64" s="25">
        <f t="shared" si="63"/>
        <v>248184.11252042424</v>
      </c>
      <c r="BV64" s="25">
        <f>BV56-BV58-BV61-BV62-BV63</f>
        <v>206041.14832444166</v>
      </c>
      <c r="BW64" s="25">
        <f>BW56-BW58-BW61-BW62-BW63</f>
        <v>161036.49114352584</v>
      </c>
      <c r="BX64" s="25">
        <f>BX56-BX58-BX61-BX62-BX63</f>
        <v>181087.29903806635</v>
      </c>
      <c r="BY64" s="25">
        <f>BY56-BY58-BY61-BY62-BY63</f>
        <v>185496.37228806296</v>
      </c>
      <c r="BZ64" s="25">
        <f t="shared" si="63"/>
        <v>164221.61386715533</v>
      </c>
      <c r="CA64" s="25">
        <f t="shared" si="63"/>
        <v>176029.84674126777</v>
      </c>
      <c r="CB64" s="25">
        <f t="shared" si="63"/>
        <v>194739.81316456656</v>
      </c>
      <c r="CC64" s="25">
        <f t="shared" si="63"/>
        <v>275766.0488150607</v>
      </c>
      <c r="CD64" s="25">
        <f t="shared" si="63"/>
        <v>246260.89477925308</v>
      </c>
      <c r="CE64" s="25">
        <f t="shared" si="63"/>
        <v>179928.77887892362</v>
      </c>
      <c r="CF64" s="25">
        <f t="shared" si="63"/>
        <v>228418.91982821701</v>
      </c>
      <c r="CG64" s="25">
        <f t="shared" si="63"/>
        <v>264752.81289751962</v>
      </c>
      <c r="CH64" s="25">
        <f>CH56-CH58-CH61-CH62-CH63</f>
        <v>196216.23156998001</v>
      </c>
      <c r="CI64" s="25">
        <f>CI56-CI58-CI61-CI62-CI63</f>
        <v>147643.99063006541</v>
      </c>
      <c r="CJ64" s="25">
        <f>CJ56-CJ58-CJ61-CJ62-CJ63</f>
        <v>203719.96061357911</v>
      </c>
      <c r="CK64" s="25">
        <f>CK56-CK58-CK61-CK62-CK63</f>
        <v>202870.88281197273</v>
      </c>
      <c r="CL64" s="25">
        <f t="shared" ref="CL64:CS64" si="64">CL56-CL58-CL61-CL62-CL63</f>
        <v>178245.58170702093</v>
      </c>
      <c r="CM64" s="25">
        <f t="shared" si="64"/>
        <v>177944.39401151359</v>
      </c>
      <c r="CN64" s="25">
        <f t="shared" si="64"/>
        <v>232512.61924482547</v>
      </c>
      <c r="CO64" s="25">
        <f t="shared" si="64"/>
        <v>286959.05295141716</v>
      </c>
      <c r="CP64" s="25">
        <f t="shared" si="64"/>
        <v>263346.80076377169</v>
      </c>
      <c r="CQ64" s="25">
        <f t="shared" si="64"/>
        <v>204735.09248093818</v>
      </c>
      <c r="CR64" s="25">
        <f t="shared" si="64"/>
        <v>259336.97702053908</v>
      </c>
      <c r="CS64" s="25">
        <f t="shared" si="64"/>
        <v>300071.40206893266</v>
      </c>
      <c r="CT64" s="25">
        <f>CT56-CT58-CT61-CT62-CT63</f>
        <v>196394.36027693455</v>
      </c>
      <c r="CU64" s="25">
        <f>CU56-CU58-CU61-CU62-CU63</f>
        <v>198535.92625271651</v>
      </c>
      <c r="CV64" s="25">
        <f>CV56-CV58-CV61-CV62-CV63</f>
        <v>201712.97928025367</v>
      </c>
      <c r="CW64" s="25">
        <f>CW56-CW58-CW61-CW62-CW63</f>
        <v>224927.54234057452</v>
      </c>
      <c r="CX64" s="25">
        <f t="shared" ref="CX64:DE64" si="65">CX56-CX58-CX61-CX62-CX63</f>
        <v>187726.60898693794</v>
      </c>
      <c r="CY64" s="25">
        <f t="shared" si="65"/>
        <v>178595.62198350101</v>
      </c>
      <c r="CZ64" s="25">
        <f t="shared" si="65"/>
        <v>195532.04860831529</v>
      </c>
      <c r="DA64" s="25">
        <f t="shared" si="65"/>
        <v>306697.34857273637</v>
      </c>
      <c r="DB64" s="25">
        <f t="shared" si="65"/>
        <v>302387.19766492635</v>
      </c>
      <c r="DC64" s="25">
        <f t="shared" si="65"/>
        <v>192934.71251987002</v>
      </c>
      <c r="DD64" s="25">
        <f t="shared" si="65"/>
        <v>221548.31886301909</v>
      </c>
      <c r="DE64" s="25">
        <f t="shared" si="65"/>
        <v>269284.27787972463</v>
      </c>
      <c r="DF64" s="25">
        <f>DF56-DF58-DF61-DF62-DF63</f>
        <v>241068.13466044824</v>
      </c>
      <c r="DG64" s="25">
        <f>DG56-DG58-DG61-DG62-DG63</f>
        <v>172916.74240231278</v>
      </c>
      <c r="DH64" s="25">
        <f>DH56-DH58-DH61-DH62-DH63</f>
        <v>193979.32472146821</v>
      </c>
      <c r="DI64" s="25">
        <f>DI56-DI58-DI61-DI62-DI63</f>
        <v>216621.14052541455</v>
      </c>
      <c r="DJ64" s="25">
        <f t="shared" ref="DJ64:FB64" si="66">DJ56-DJ58-DJ61-DJ62-DJ63</f>
        <v>181604.13263898907</v>
      </c>
      <c r="DK64" s="25">
        <f t="shared" si="66"/>
        <v>165208.26089748091</v>
      </c>
      <c r="DL64" s="25">
        <f t="shared" si="66"/>
        <v>168956.32992426999</v>
      </c>
      <c r="DM64" s="25">
        <f t="shared" si="66"/>
        <v>207852.72920649676</v>
      </c>
      <c r="DN64" s="25">
        <f t="shared" si="66"/>
        <v>198750.45540443642</v>
      </c>
      <c r="DO64" s="25">
        <f t="shared" si="66"/>
        <v>219815.00051841122</v>
      </c>
      <c r="DP64" s="25">
        <f t="shared" si="66"/>
        <v>264706.42167691956</v>
      </c>
      <c r="DQ64" s="25">
        <f t="shared" si="66"/>
        <v>258839.13166899022</v>
      </c>
      <c r="DR64" s="25">
        <f t="shared" si="66"/>
        <v>171744.16762713098</v>
      </c>
      <c r="DS64" s="25">
        <f t="shared" si="66"/>
        <v>161856.38775983089</v>
      </c>
      <c r="DT64" s="25">
        <f t="shared" si="66"/>
        <v>193807.09274991788</v>
      </c>
      <c r="DU64" s="25">
        <f t="shared" si="66"/>
        <v>196589.24928382903</v>
      </c>
      <c r="DV64" s="25">
        <f t="shared" si="66"/>
        <v>146442.89746968565</v>
      </c>
      <c r="DW64" s="25">
        <f t="shared" si="66"/>
        <v>182530.94275551237</v>
      </c>
      <c r="DX64" s="25">
        <f t="shared" si="66"/>
        <v>209916.9756542219</v>
      </c>
      <c r="DY64" s="25">
        <f t="shared" si="66"/>
        <v>233504.92756868506</v>
      </c>
      <c r="DZ64" s="25">
        <f t="shared" si="66"/>
        <v>308397.44242944545</v>
      </c>
      <c r="EA64" s="25">
        <f t="shared" si="66"/>
        <v>188148.04989760526</v>
      </c>
      <c r="EB64" s="25">
        <f t="shared" si="66"/>
        <v>196618.44824021996</v>
      </c>
      <c r="EC64" s="25">
        <f t="shared" si="66"/>
        <v>301227.07506988099</v>
      </c>
      <c r="ED64" s="25">
        <f t="shared" si="66"/>
        <v>194245.16230426909</v>
      </c>
      <c r="EE64" s="25">
        <f t="shared" si="66"/>
        <v>164308.37147437289</v>
      </c>
      <c r="EF64" s="25">
        <f t="shared" si="66"/>
        <v>200421.87712222323</v>
      </c>
      <c r="EG64" s="25">
        <f t="shared" si="66"/>
        <v>211604.85004958912</v>
      </c>
      <c r="EH64" s="25">
        <f t="shared" si="66"/>
        <v>167623.24801257448</v>
      </c>
      <c r="EI64" s="25">
        <f t="shared" si="66"/>
        <v>182691.42589101414</v>
      </c>
      <c r="EJ64" s="25">
        <f t="shared" si="66"/>
        <v>206151.71631887986</v>
      </c>
      <c r="EK64" s="25">
        <f t="shared" si="66"/>
        <v>293942.14444995968</v>
      </c>
      <c r="EL64" s="25">
        <f t="shared" si="66"/>
        <v>304902.76869061007</v>
      </c>
      <c r="EM64" s="25">
        <f t="shared" si="66"/>
        <v>193495.37610759947</v>
      </c>
      <c r="EN64" s="25">
        <f t="shared" si="66"/>
        <v>225601.54690197707</v>
      </c>
      <c r="EO64" s="25">
        <f t="shared" si="66"/>
        <v>319335.59325361915</v>
      </c>
      <c r="EP64" s="25">
        <f t="shared" si="66"/>
        <v>229522.93278552825</v>
      </c>
      <c r="EQ64" s="25">
        <f t="shared" si="66"/>
        <v>197795.53467232164</v>
      </c>
      <c r="ER64" s="25">
        <f t="shared" si="66"/>
        <v>212474.27537476827</v>
      </c>
      <c r="ES64" s="25">
        <f t="shared" si="66"/>
        <v>210580.42574560334</v>
      </c>
      <c r="ET64" s="25">
        <f t="shared" si="66"/>
        <v>157086.35179319917</v>
      </c>
      <c r="EU64" s="25">
        <f t="shared" si="66"/>
        <v>185479.85703002711</v>
      </c>
      <c r="EV64" s="25">
        <f t="shared" si="66"/>
        <v>230739.06534464113</v>
      </c>
      <c r="EW64" s="25">
        <f t="shared" si="66"/>
        <v>281380.89738397428</v>
      </c>
      <c r="EX64" s="25">
        <f t="shared" si="66"/>
        <v>314041.16861852515</v>
      </c>
      <c r="EY64" s="25">
        <f t="shared" si="66"/>
        <v>196364.92351168548</v>
      </c>
      <c r="EZ64" s="25">
        <f t="shared" si="66"/>
        <v>244058.72098233775</v>
      </c>
      <c r="FA64" s="25">
        <f t="shared" si="66"/>
        <v>334998.2792004678</v>
      </c>
      <c r="FB64" s="25">
        <f t="shared" si="66"/>
        <v>228262.21201512797</v>
      </c>
      <c r="FC64" s="25">
        <f t="shared" ref="FC64:FH64" si="67">FC56-FC58-FC61-FC62-FC63</f>
        <v>182871.72566319615</v>
      </c>
      <c r="FD64" s="25">
        <f t="shared" si="67"/>
        <v>212314.41427305929</v>
      </c>
      <c r="FE64" s="25">
        <f t="shared" si="67"/>
        <v>214235.02910340062</v>
      </c>
      <c r="FF64" s="25">
        <f t="shared" si="67"/>
        <v>175379.17540685282</v>
      </c>
      <c r="FG64" s="25">
        <f t="shared" si="67"/>
        <v>188140.80373157168</v>
      </c>
      <c r="FH64" s="25">
        <f t="shared" si="67"/>
        <v>230069.85060894096</v>
      </c>
      <c r="FI64" s="25">
        <f t="shared" ref="FI64" si="68">FI56-FI58-FI61-FI62-FI63</f>
        <v>298340.07101833669</v>
      </c>
      <c r="FJ64" s="25">
        <f>FJ56-FJ58-FJ61-FJ62-FJ63</f>
        <v>346169.52632109803</v>
      </c>
      <c r="FK64" s="25">
        <f>FK56-FK58-FK61-FK62-FK63</f>
        <v>211831.76493819786</v>
      </c>
      <c r="FL64" s="25">
        <f>FL56-FL58-FL61-FL62-FL63</f>
        <v>259791.2260177937</v>
      </c>
      <c r="FM64" s="25">
        <f>FM56-FM58-FM61-FM62-FM63</f>
        <v>386563.37548650074</v>
      </c>
      <c r="FN64" s="25">
        <f t="shared" ref="FN64:GK64" si="69">FN56-FN58-FN61-FN62-FN63</f>
        <v>208340.72358396987</v>
      </c>
      <c r="FO64" s="25">
        <f t="shared" si="69"/>
        <v>184375.4090793232</v>
      </c>
      <c r="FP64" s="25">
        <f t="shared" si="69"/>
        <v>225898.63841376046</v>
      </c>
      <c r="FQ64" s="25">
        <f t="shared" si="69"/>
        <v>219831.87325437681</v>
      </c>
      <c r="FR64" s="25">
        <f t="shared" si="69"/>
        <v>180469.77841291824</v>
      </c>
      <c r="FS64" s="25">
        <f t="shared" si="69"/>
        <v>212748.45546828303</v>
      </c>
      <c r="FT64" s="25">
        <f t="shared" si="69"/>
        <v>243009.41979118553</v>
      </c>
      <c r="FU64" s="25">
        <f t="shared" si="69"/>
        <v>288093.82958111988</v>
      </c>
      <c r="FV64" s="25">
        <f t="shared" si="69"/>
        <v>354576.29475951364</v>
      </c>
      <c r="FW64" s="25">
        <f t="shared" si="69"/>
        <v>217315.35769788001</v>
      </c>
      <c r="FX64" s="25">
        <f t="shared" si="69"/>
        <v>266344.46771714173</v>
      </c>
      <c r="FY64" s="25">
        <f t="shared" si="69"/>
        <v>365607.60206074774</v>
      </c>
      <c r="FZ64" s="25">
        <f t="shared" si="69"/>
        <v>236332.64299529805</v>
      </c>
      <c r="GA64" s="25">
        <f t="shared" si="69"/>
        <v>150161.00553996244</v>
      </c>
      <c r="GB64" s="25">
        <f t="shared" si="69"/>
        <v>246535.64434558566</v>
      </c>
      <c r="GC64" s="25">
        <f t="shared" si="69"/>
        <v>0</v>
      </c>
      <c r="GD64" s="25">
        <f t="shared" si="69"/>
        <v>0</v>
      </c>
      <c r="GE64" s="25">
        <f t="shared" si="69"/>
        <v>0</v>
      </c>
      <c r="GF64" s="25">
        <f t="shared" si="69"/>
        <v>0</v>
      </c>
      <c r="GG64" s="25">
        <f t="shared" si="69"/>
        <v>0</v>
      </c>
      <c r="GH64" s="25">
        <f t="shared" si="69"/>
        <v>0</v>
      </c>
      <c r="GI64" s="25">
        <f t="shared" si="69"/>
        <v>0</v>
      </c>
      <c r="GJ64" s="25">
        <f t="shared" si="69"/>
        <v>0</v>
      </c>
      <c r="GK64" s="25">
        <f t="shared" si="69"/>
        <v>0</v>
      </c>
    </row>
    <row r="65" spans="1:193" ht="24" thickBot="1">
      <c r="A65" s="48" t="s">
        <v>80</v>
      </c>
      <c r="B65" s="13">
        <v>0</v>
      </c>
      <c r="C65" s="13">
        <v>0</v>
      </c>
      <c r="D65" s="13">
        <v>0</v>
      </c>
      <c r="E65" s="13">
        <v>11266.16</v>
      </c>
      <c r="F65" s="13">
        <v>0</v>
      </c>
      <c r="G65" s="13">
        <v>0</v>
      </c>
      <c r="H65" s="13">
        <v>12997.43</v>
      </c>
      <c r="I65" s="13">
        <v>6242.06</v>
      </c>
      <c r="J65" s="13">
        <v>5852.27</v>
      </c>
      <c r="K65" s="13">
        <v>7435.6</v>
      </c>
      <c r="L65" s="13">
        <v>8040.49</v>
      </c>
      <c r="M65" s="14">
        <v>22721.55</v>
      </c>
      <c r="N65" s="13">
        <v>0</v>
      </c>
      <c r="O65" s="13">
        <v>0</v>
      </c>
      <c r="P65" s="13">
        <v>0</v>
      </c>
      <c r="Q65" s="13">
        <v>0</v>
      </c>
      <c r="R65" s="13">
        <v>7155.17</v>
      </c>
      <c r="S65" s="13">
        <v>5845.46</v>
      </c>
      <c r="T65" s="13">
        <v>7614.62</v>
      </c>
      <c r="U65" s="13">
        <v>7540.78</v>
      </c>
      <c r="V65" s="13">
        <v>6661.21</v>
      </c>
      <c r="W65" s="13">
        <v>7533.61</v>
      </c>
      <c r="X65" s="13">
        <v>8169.86</v>
      </c>
      <c r="Y65" s="14">
        <v>38444.559999999998</v>
      </c>
      <c r="Z65" s="13">
        <v>0</v>
      </c>
      <c r="AA65" s="13">
        <v>0</v>
      </c>
      <c r="AB65" s="13">
        <v>0</v>
      </c>
      <c r="AC65" s="13">
        <v>0</v>
      </c>
      <c r="AD65" s="13">
        <v>0</v>
      </c>
      <c r="AE65" s="13">
        <v>0</v>
      </c>
      <c r="AF65" s="13">
        <v>32385.399999999998</v>
      </c>
      <c r="AG65" s="13">
        <v>7249.38</v>
      </c>
      <c r="AH65" s="13">
        <v>7022.13</v>
      </c>
      <c r="AI65" s="13">
        <v>8498.89</v>
      </c>
      <c r="AJ65" s="13">
        <v>7744.94</v>
      </c>
      <c r="AK65" s="14">
        <v>31066.59</v>
      </c>
      <c r="AL65" s="13"/>
      <c r="AM65" s="13"/>
      <c r="AN65" s="13"/>
      <c r="AO65" s="13">
        <v>8591.32</v>
      </c>
      <c r="AP65" s="13">
        <v>7799.04</v>
      </c>
      <c r="AQ65" s="13">
        <v>8035.88</v>
      </c>
      <c r="AR65" s="13">
        <v>9889.06</v>
      </c>
      <c r="AS65" s="13">
        <v>8062.11</v>
      </c>
      <c r="AT65" s="13">
        <v>7455.8</v>
      </c>
      <c r="AU65" s="13">
        <v>8285.4653450000005</v>
      </c>
      <c r="AV65" s="13">
        <v>6668.31</v>
      </c>
      <c r="AW65" s="14">
        <v>32254.054931849998</v>
      </c>
      <c r="AX65" s="13"/>
      <c r="AY65" s="13"/>
      <c r="AZ65" s="13"/>
      <c r="BA65" s="13">
        <v>7988.8296057300004</v>
      </c>
      <c r="BB65" s="13">
        <v>7704.4</v>
      </c>
      <c r="BC65" s="13">
        <v>8086.51</v>
      </c>
      <c r="BD65" s="13">
        <v>9485.2999999999993</v>
      </c>
      <c r="BE65" s="13">
        <v>7662.23</v>
      </c>
      <c r="BF65" s="13">
        <v>8612.7000000000007</v>
      </c>
      <c r="BG65" s="13">
        <v>7180.3</v>
      </c>
      <c r="BH65" s="13">
        <v>7438.3</v>
      </c>
      <c r="BI65" s="14">
        <v>32606.760000000002</v>
      </c>
      <c r="BJ65" s="13">
        <v>0</v>
      </c>
      <c r="BK65" s="13">
        <v>0</v>
      </c>
      <c r="BL65" s="13">
        <v>0</v>
      </c>
      <c r="BM65" s="13">
        <v>8075.4</v>
      </c>
      <c r="BN65" s="13">
        <v>8945.7000000000007</v>
      </c>
      <c r="BO65" s="13">
        <v>8957.5</v>
      </c>
      <c r="BP65" s="13">
        <v>8901</v>
      </c>
      <c r="BQ65" s="13">
        <v>7745.4</v>
      </c>
      <c r="BR65" s="13">
        <v>8319.6</v>
      </c>
      <c r="BS65" s="13">
        <v>9212.5</v>
      </c>
      <c r="BT65" s="13">
        <v>8422.7000000000007</v>
      </c>
      <c r="BU65" s="14">
        <v>34140.43</v>
      </c>
      <c r="BV65" s="13">
        <v>0</v>
      </c>
      <c r="BW65" s="13">
        <v>0</v>
      </c>
      <c r="BX65" s="13">
        <v>0</v>
      </c>
      <c r="BY65" s="13">
        <v>8673.0697239399997</v>
      </c>
      <c r="BZ65" s="13">
        <v>7967.24</v>
      </c>
      <c r="CA65" s="13">
        <v>9010.6</v>
      </c>
      <c r="CB65" s="13">
        <v>9713.7950000000001</v>
      </c>
      <c r="CC65" s="13">
        <v>7956.56</v>
      </c>
      <c r="CD65" s="13">
        <v>9198.19</v>
      </c>
      <c r="CE65" s="13">
        <v>10163.15</v>
      </c>
      <c r="CF65" s="13">
        <v>9468.94</v>
      </c>
      <c r="CG65" s="13">
        <v>35963.519999999997</v>
      </c>
      <c r="CH65" s="13">
        <v>0</v>
      </c>
      <c r="CI65" s="13">
        <v>0</v>
      </c>
      <c r="CJ65" s="13">
        <v>0</v>
      </c>
      <c r="CK65" s="13">
        <v>9619.26</v>
      </c>
      <c r="CL65" s="13">
        <v>8647.82</v>
      </c>
      <c r="CM65" s="13">
        <v>8251.2800000000007</v>
      </c>
      <c r="CN65" s="13">
        <v>10618.9</v>
      </c>
      <c r="CO65" s="13">
        <v>8794.0030000000006</v>
      </c>
      <c r="CP65" s="13">
        <v>9335.25</v>
      </c>
      <c r="CQ65" s="13">
        <v>10401.67</v>
      </c>
      <c r="CR65" s="13">
        <v>9565.77</v>
      </c>
      <c r="CS65" s="13">
        <v>41424.04</v>
      </c>
      <c r="CT65" s="13"/>
      <c r="CU65" s="13"/>
      <c r="CV65" s="13"/>
      <c r="CW65" s="13">
        <v>7351.43</v>
      </c>
      <c r="CX65" s="13">
        <v>10014.93</v>
      </c>
      <c r="CY65" s="13">
        <v>9718.8799999999992</v>
      </c>
      <c r="CZ65" s="13">
        <v>10094.4</v>
      </c>
      <c r="DA65" s="13">
        <v>9453</v>
      </c>
      <c r="DB65" s="13">
        <v>9001.14</v>
      </c>
      <c r="DC65" s="13">
        <v>8373.9599999999991</v>
      </c>
      <c r="DD65" s="13">
        <v>9349.52</v>
      </c>
      <c r="DE65" s="13">
        <v>36804.04</v>
      </c>
      <c r="DF65" s="13"/>
      <c r="DG65" s="13"/>
      <c r="DH65" s="13"/>
      <c r="DI65" s="13">
        <v>9287.66</v>
      </c>
      <c r="DJ65" s="13">
        <v>9652.86</v>
      </c>
      <c r="DK65" s="13">
        <v>10152.950000000001</v>
      </c>
      <c r="DL65" s="13">
        <v>10575</v>
      </c>
      <c r="DM65" s="13">
        <v>9088.6</v>
      </c>
      <c r="DN65" s="13">
        <v>8857.5</v>
      </c>
      <c r="DO65" s="13">
        <v>3583.22</v>
      </c>
      <c r="DP65" s="13">
        <v>7121.45</v>
      </c>
      <c r="DQ65" s="13">
        <v>33723.006999999998</v>
      </c>
      <c r="DR65" s="13"/>
      <c r="DS65" s="13"/>
      <c r="DT65" s="13"/>
      <c r="DU65" s="13">
        <v>9164.64</v>
      </c>
      <c r="DV65" s="13">
        <v>9374</v>
      </c>
      <c r="DW65" s="13">
        <v>10004</v>
      </c>
      <c r="DX65" s="13">
        <v>9649.3979999999992</v>
      </c>
      <c r="DY65" s="13">
        <v>8260.56</v>
      </c>
      <c r="DZ65" s="13">
        <v>9889.32</v>
      </c>
      <c r="EA65" s="13">
        <v>10915.93</v>
      </c>
      <c r="EB65" s="13">
        <v>9750.89</v>
      </c>
      <c r="EC65" s="13">
        <v>38151.5378614</v>
      </c>
      <c r="ED65" s="13"/>
      <c r="EE65" s="13"/>
      <c r="EF65" s="13"/>
      <c r="EG65" s="13">
        <v>10070.039977169999</v>
      </c>
      <c r="EH65" s="13">
        <v>10257.47521241</v>
      </c>
      <c r="EI65" s="13">
        <v>11902.74042724</v>
      </c>
      <c r="EJ65" s="13">
        <v>11877.368765650001</v>
      </c>
      <c r="EK65" s="13">
        <v>10758.873690140001</v>
      </c>
      <c r="EL65" s="13">
        <v>11607.05028139</v>
      </c>
      <c r="EM65" s="13">
        <v>10964.393981630001</v>
      </c>
      <c r="EN65" s="13">
        <v>10147.622330100001</v>
      </c>
      <c r="EO65" s="13">
        <v>45082.554317479997</v>
      </c>
      <c r="EP65" s="13"/>
      <c r="EQ65" s="13"/>
      <c r="ER65" s="13"/>
      <c r="ES65" s="13">
        <v>11288.432004419999</v>
      </c>
      <c r="ET65" s="13">
        <v>10588.924833569999</v>
      </c>
      <c r="EU65" s="13">
        <v>10414.77760259</v>
      </c>
      <c r="EV65" s="13">
        <v>11453.77945806</v>
      </c>
      <c r="EW65" s="13">
        <v>8748.2976492000016</v>
      </c>
      <c r="EX65" s="13">
        <v>10837.167013690001</v>
      </c>
      <c r="EY65" s="13">
        <v>11311.624502870001</v>
      </c>
      <c r="EZ65" s="13">
        <v>11409.95031835</v>
      </c>
      <c r="FA65" s="13">
        <v>41650.383844199998</v>
      </c>
      <c r="FB65" s="13">
        <v>0</v>
      </c>
      <c r="FC65" s="13">
        <v>0</v>
      </c>
      <c r="FD65" s="13">
        <v>0</v>
      </c>
      <c r="FE65" s="13">
        <v>10784.028292700001</v>
      </c>
      <c r="FF65" s="13">
        <v>11062.48839961</v>
      </c>
      <c r="FG65" s="13">
        <v>10199.97542699</v>
      </c>
      <c r="FH65" s="13">
        <v>11649.867167320001</v>
      </c>
      <c r="FI65" s="13">
        <v>10567.826814489999</v>
      </c>
      <c r="FJ65" s="13">
        <v>11075.888031479999</v>
      </c>
      <c r="FK65" s="13">
        <v>12983.104110620001</v>
      </c>
      <c r="FL65" s="13">
        <v>11808.304762459999</v>
      </c>
      <c r="FM65" s="13">
        <v>46158.663189480001</v>
      </c>
      <c r="FN65" s="13">
        <v>0</v>
      </c>
      <c r="FO65" s="13">
        <v>0</v>
      </c>
      <c r="FP65" s="13">
        <v>0</v>
      </c>
      <c r="FQ65" s="13">
        <v>9141.5934683600008</v>
      </c>
      <c r="FR65" s="13">
        <v>11734.509240200001</v>
      </c>
      <c r="FS65" s="13">
        <v>11139.933711600001</v>
      </c>
      <c r="FT65" s="13">
        <v>13331.055474500001</v>
      </c>
      <c r="FU65" s="13">
        <v>10916.71575299</v>
      </c>
      <c r="FV65" s="13">
        <v>11440.674819290001</v>
      </c>
      <c r="FW65" s="13">
        <v>13580.820305409999</v>
      </c>
      <c r="FX65" s="13">
        <v>12747.93281428</v>
      </c>
      <c r="FY65" s="13">
        <v>46823.802897770001</v>
      </c>
      <c r="FZ65" s="13">
        <v>0</v>
      </c>
      <c r="GA65" s="13">
        <v>0</v>
      </c>
      <c r="GB65" s="13">
        <v>0</v>
      </c>
      <c r="GC65" s="13"/>
      <c r="GD65" s="13"/>
      <c r="GE65" s="13"/>
      <c r="GF65" s="13"/>
      <c r="GG65" s="13"/>
      <c r="GH65" s="13"/>
      <c r="GI65" s="13"/>
      <c r="GJ65" s="13"/>
      <c r="GK65" s="13"/>
    </row>
    <row r="66" spans="1:193" ht="24" thickBot="1">
      <c r="A66" s="24" t="s">
        <v>81</v>
      </c>
      <c r="B66" s="24">
        <f>B64-B65</f>
        <v>124899.97278093555</v>
      </c>
      <c r="C66" s="24">
        <f t="shared" ref="C66:BN66" si="70">C64-C65</f>
        <v>146183.34740920668</v>
      </c>
      <c r="D66" s="24">
        <f t="shared" si="70"/>
        <v>124515.82490295096</v>
      </c>
      <c r="E66" s="24">
        <f t="shared" si="70"/>
        <v>128336.65929066387</v>
      </c>
      <c r="F66" s="24">
        <f t="shared" si="70"/>
        <v>136702.93413411587</v>
      </c>
      <c r="G66" s="24">
        <f t="shared" si="70"/>
        <v>128752.69280052207</v>
      </c>
      <c r="H66" s="24">
        <f t="shared" si="70"/>
        <v>131246.84354191116</v>
      </c>
      <c r="I66" s="24">
        <f t="shared" si="70"/>
        <v>356160.46361094306</v>
      </c>
      <c r="J66" s="24">
        <f t="shared" si="70"/>
        <v>110076.16806438724</v>
      </c>
      <c r="K66" s="24">
        <f t="shared" si="70"/>
        <v>101452.71195629858</v>
      </c>
      <c r="L66" s="24">
        <f t="shared" si="70"/>
        <v>300345.89063816605</v>
      </c>
      <c r="M66" s="25">
        <f t="shared" si="70"/>
        <v>103736.27118547886</v>
      </c>
      <c r="N66" s="24">
        <f t="shared" si="70"/>
        <v>132961.45504610275</v>
      </c>
      <c r="O66" s="24">
        <f t="shared" si="70"/>
        <v>138835.42003569842</v>
      </c>
      <c r="P66" s="24">
        <f t="shared" si="70"/>
        <v>126665.24176720758</v>
      </c>
      <c r="Q66" s="24">
        <f t="shared" si="70"/>
        <v>134631.87743622251</v>
      </c>
      <c r="R66" s="24">
        <f t="shared" si="70"/>
        <v>138236.90094330814</v>
      </c>
      <c r="S66" s="24">
        <f t="shared" si="70"/>
        <v>139965.84287574506</v>
      </c>
      <c r="T66" s="24">
        <f t="shared" si="70"/>
        <v>140335.53267125323</v>
      </c>
      <c r="U66" s="24">
        <f t="shared" si="70"/>
        <v>306273.08504573395</v>
      </c>
      <c r="V66" s="24">
        <f t="shared" si="70"/>
        <v>174217.60004400223</v>
      </c>
      <c r="W66" s="24">
        <f t="shared" si="70"/>
        <v>126914.51161362675</v>
      </c>
      <c r="X66" s="24">
        <f t="shared" si="70"/>
        <v>240759.7272681153</v>
      </c>
      <c r="Y66" s="25">
        <f t="shared" si="70"/>
        <v>176078.94339494145</v>
      </c>
      <c r="Z66" s="24">
        <f t="shared" si="70"/>
        <v>146954.52684691615</v>
      </c>
      <c r="AA66" s="24">
        <f t="shared" si="70"/>
        <v>174536.60894921079</v>
      </c>
      <c r="AB66" s="24">
        <f t="shared" si="70"/>
        <v>187013.97949561683</v>
      </c>
      <c r="AC66" s="24">
        <f t="shared" si="70"/>
        <v>163494.7160294783</v>
      </c>
      <c r="AD66" s="24">
        <f t="shared" si="70"/>
        <v>156153.15631441289</v>
      </c>
      <c r="AE66" s="24">
        <f t="shared" si="70"/>
        <v>150174.07025691355</v>
      </c>
      <c r="AF66" s="24">
        <f t="shared" si="70"/>
        <v>129246.50255964848</v>
      </c>
      <c r="AG66" s="24">
        <f t="shared" si="70"/>
        <v>329881.72547685943</v>
      </c>
      <c r="AH66" s="24">
        <f t="shared" si="70"/>
        <v>183391.74762877717</v>
      </c>
      <c r="AI66" s="24">
        <f t="shared" si="70"/>
        <v>130135.16319351849</v>
      </c>
      <c r="AJ66" s="24">
        <f t="shared" si="70"/>
        <v>215756.56770240644</v>
      </c>
      <c r="AK66" s="25">
        <f t="shared" si="70"/>
        <v>195262.87528844966</v>
      </c>
      <c r="AL66" s="24">
        <f t="shared" si="70"/>
        <v>178563.81331872233</v>
      </c>
      <c r="AM66" s="24">
        <f t="shared" si="70"/>
        <v>166452.25740772847</v>
      </c>
      <c r="AN66" s="24">
        <f t="shared" si="70"/>
        <v>158440.52359144646</v>
      </c>
      <c r="AO66" s="24">
        <f t="shared" si="70"/>
        <v>156153.27916693437</v>
      </c>
      <c r="AP66" s="24">
        <f t="shared" si="70"/>
        <v>149042.95952451127</v>
      </c>
      <c r="AQ66" s="24">
        <f t="shared" si="70"/>
        <v>132194.58930395235</v>
      </c>
      <c r="AR66" s="24">
        <f t="shared" si="70"/>
        <v>136394.18431593123</v>
      </c>
      <c r="AS66" s="24">
        <f t="shared" si="70"/>
        <v>278696.33927794587</v>
      </c>
      <c r="AT66" s="24">
        <f t="shared" si="70"/>
        <v>193234.29505144307</v>
      </c>
      <c r="AU66" s="24">
        <f t="shared" si="70"/>
        <v>129523.34820646307</v>
      </c>
      <c r="AV66" s="24">
        <f t="shared" si="70"/>
        <v>205053.90394327813</v>
      </c>
      <c r="AW66" s="25">
        <f t="shared" si="70"/>
        <v>190876.94643987162</v>
      </c>
      <c r="AX66" s="24">
        <f t="shared" si="70"/>
        <v>173703.54067221479</v>
      </c>
      <c r="AY66" s="24">
        <f t="shared" si="70"/>
        <v>161638.04407220599</v>
      </c>
      <c r="AZ66" s="24">
        <f t="shared" si="70"/>
        <v>172111.00017193414</v>
      </c>
      <c r="BA66" s="24">
        <f t="shared" si="70"/>
        <v>160614.07412532141</v>
      </c>
      <c r="BB66" s="24">
        <f t="shared" si="70"/>
        <v>149631.08451033704</v>
      </c>
      <c r="BC66" s="24">
        <f t="shared" si="70"/>
        <v>159689.8219580077</v>
      </c>
      <c r="BD66" s="24">
        <f t="shared" si="70"/>
        <v>171117.83514785019</v>
      </c>
      <c r="BE66" s="24">
        <f t="shared" si="70"/>
        <v>224415.65484952647</v>
      </c>
      <c r="BF66" s="24">
        <f t="shared" si="70"/>
        <v>257008.44916315936</v>
      </c>
      <c r="BG66" s="24">
        <f t="shared" si="70"/>
        <v>142361.26222064107</v>
      </c>
      <c r="BH66" s="24">
        <f t="shared" si="70"/>
        <v>226563.54839428209</v>
      </c>
      <c r="BI66" s="25">
        <f t="shared" si="70"/>
        <v>214668.24602706137</v>
      </c>
      <c r="BJ66" s="25">
        <f t="shared" si="70"/>
        <v>166079.73576769303</v>
      </c>
      <c r="BK66" s="25">
        <f t="shared" si="70"/>
        <v>181200.51673996789</v>
      </c>
      <c r="BL66" s="25">
        <f t="shared" si="70"/>
        <v>238679.00583122243</v>
      </c>
      <c r="BM66" s="25">
        <f t="shared" si="70"/>
        <v>158338.33908771511</v>
      </c>
      <c r="BN66" s="25">
        <f t="shared" si="70"/>
        <v>148981.24270732299</v>
      </c>
      <c r="BO66" s="25">
        <f t="shared" ref="BO66:CQ66" si="71">BO64-BO65</f>
        <v>185190.98566074861</v>
      </c>
      <c r="BP66" s="25">
        <f t="shared" si="71"/>
        <v>170505.5956311386</v>
      </c>
      <c r="BQ66" s="25">
        <f t="shared" si="71"/>
        <v>308642.14899103163</v>
      </c>
      <c r="BR66" s="25">
        <f t="shared" si="71"/>
        <v>238239.50424808043</v>
      </c>
      <c r="BS66" s="24">
        <f t="shared" si="71"/>
        <v>177304.70572331143</v>
      </c>
      <c r="BT66" s="24">
        <f t="shared" si="71"/>
        <v>207435.06868563077</v>
      </c>
      <c r="BU66" s="25">
        <f t="shared" si="71"/>
        <v>214043.68252042425</v>
      </c>
      <c r="BV66" s="25">
        <f t="shared" si="71"/>
        <v>206041.14832444166</v>
      </c>
      <c r="BW66" s="25">
        <f t="shared" si="71"/>
        <v>161036.49114352584</v>
      </c>
      <c r="BX66" s="25">
        <f t="shared" si="71"/>
        <v>181087.29903806635</v>
      </c>
      <c r="BY66" s="25">
        <f t="shared" si="71"/>
        <v>176823.30256412298</v>
      </c>
      <c r="BZ66" s="25">
        <f t="shared" si="71"/>
        <v>156254.37386715534</v>
      </c>
      <c r="CA66" s="25">
        <f t="shared" si="71"/>
        <v>167019.24674126777</v>
      </c>
      <c r="CB66" s="25">
        <f t="shared" si="71"/>
        <v>185026.01816456654</v>
      </c>
      <c r="CC66" s="25">
        <f t="shared" si="71"/>
        <v>267809.4888150607</v>
      </c>
      <c r="CD66" s="25">
        <f t="shared" si="71"/>
        <v>237062.70477925308</v>
      </c>
      <c r="CE66" s="25">
        <f t="shared" si="71"/>
        <v>169765.62887892363</v>
      </c>
      <c r="CF66" s="25">
        <f>CF64-CF65</f>
        <v>218949.97982821701</v>
      </c>
      <c r="CG66" s="25">
        <f t="shared" si="71"/>
        <v>228789.29289751963</v>
      </c>
      <c r="CH66" s="25">
        <f t="shared" si="71"/>
        <v>196216.23156998001</v>
      </c>
      <c r="CI66" s="25">
        <f t="shared" si="71"/>
        <v>147643.99063006541</v>
      </c>
      <c r="CJ66" s="25">
        <f t="shared" si="71"/>
        <v>203719.96061357911</v>
      </c>
      <c r="CK66" s="25">
        <f t="shared" si="71"/>
        <v>193251.62281197272</v>
      </c>
      <c r="CL66" s="25">
        <f t="shared" si="71"/>
        <v>169597.76170702092</v>
      </c>
      <c r="CM66" s="25">
        <f t="shared" si="71"/>
        <v>169693.11401151359</v>
      </c>
      <c r="CN66" s="25">
        <f t="shared" si="71"/>
        <v>221893.71924482548</v>
      </c>
      <c r="CO66" s="25">
        <f t="shared" si="71"/>
        <v>278165.04995141714</v>
      </c>
      <c r="CP66" s="25">
        <f t="shared" si="71"/>
        <v>254011.55076377169</v>
      </c>
      <c r="CQ66" s="25">
        <f t="shared" si="71"/>
        <v>194333.42248093817</v>
      </c>
      <c r="CR66" s="25">
        <f>CR64-CR65</f>
        <v>249771.20702053909</v>
      </c>
      <c r="CS66" s="25">
        <f>CS64-CS65</f>
        <v>258647.36206893265</v>
      </c>
      <c r="CT66" s="25">
        <f t="shared" ref="CT66:DC66" si="72">CT64-CT65</f>
        <v>196394.36027693455</v>
      </c>
      <c r="CU66" s="25">
        <f t="shared" si="72"/>
        <v>198535.92625271651</v>
      </c>
      <c r="CV66" s="25">
        <f t="shared" si="72"/>
        <v>201712.97928025367</v>
      </c>
      <c r="CW66" s="25">
        <f t="shared" si="72"/>
        <v>217576.11234057453</v>
      </c>
      <c r="CX66" s="25">
        <f t="shared" si="72"/>
        <v>177711.67898693794</v>
      </c>
      <c r="CY66" s="25">
        <f t="shared" si="72"/>
        <v>168876.74198350101</v>
      </c>
      <c r="CZ66" s="25">
        <f t="shared" si="72"/>
        <v>185437.6486083153</v>
      </c>
      <c r="DA66" s="25">
        <f t="shared" si="72"/>
        <v>297244.34857273637</v>
      </c>
      <c r="DB66" s="25">
        <f t="shared" si="72"/>
        <v>293386.05766492634</v>
      </c>
      <c r="DC66" s="25">
        <f t="shared" si="72"/>
        <v>184560.75251987003</v>
      </c>
      <c r="DD66" s="25">
        <f>DD64-DD65</f>
        <v>212198.7988630191</v>
      </c>
      <c r="DE66" s="25">
        <f>DE64-DE65</f>
        <v>232480.23787972462</v>
      </c>
      <c r="DF66" s="25">
        <f t="shared" ref="DF66:FB66" si="73">DF64-DF65</f>
        <v>241068.13466044824</v>
      </c>
      <c r="DG66" s="25">
        <f t="shared" si="73"/>
        <v>172916.74240231278</v>
      </c>
      <c r="DH66" s="25">
        <f t="shared" si="73"/>
        <v>193979.32472146821</v>
      </c>
      <c r="DI66" s="25">
        <f t="shared" si="73"/>
        <v>207333.48052541455</v>
      </c>
      <c r="DJ66" s="25">
        <f t="shared" si="73"/>
        <v>171951.27263898909</v>
      </c>
      <c r="DK66" s="25">
        <f t="shared" si="73"/>
        <v>155055.3108974809</v>
      </c>
      <c r="DL66" s="25">
        <f t="shared" si="73"/>
        <v>158381.32992426999</v>
      </c>
      <c r="DM66" s="25">
        <f t="shared" si="73"/>
        <v>198764.12920649676</v>
      </c>
      <c r="DN66" s="25">
        <f t="shared" si="73"/>
        <v>189892.95540443642</v>
      </c>
      <c r="DO66" s="25">
        <f t="shared" si="73"/>
        <v>216231.78051841122</v>
      </c>
      <c r="DP66" s="25">
        <f t="shared" si="73"/>
        <v>257584.97167691955</v>
      </c>
      <c r="DQ66" s="25">
        <f t="shared" si="73"/>
        <v>225116.1246689902</v>
      </c>
      <c r="DR66" s="25">
        <f t="shared" si="73"/>
        <v>171744.16762713098</v>
      </c>
      <c r="DS66" s="25">
        <f t="shared" si="73"/>
        <v>161856.38775983089</v>
      </c>
      <c r="DT66" s="25">
        <f t="shared" si="73"/>
        <v>193807.09274991788</v>
      </c>
      <c r="DU66" s="25">
        <f t="shared" si="73"/>
        <v>187424.60928382905</v>
      </c>
      <c r="DV66" s="25">
        <f t="shared" si="73"/>
        <v>137068.89746968565</v>
      </c>
      <c r="DW66" s="25">
        <f t="shared" si="73"/>
        <v>172526.94275551237</v>
      </c>
      <c r="DX66" s="25">
        <f t="shared" si="73"/>
        <v>200267.57765422191</v>
      </c>
      <c r="DY66" s="25">
        <f t="shared" si="73"/>
        <v>225244.36756868506</v>
      </c>
      <c r="DZ66" s="25">
        <f t="shared" si="73"/>
        <v>298508.12242944544</v>
      </c>
      <c r="EA66" s="25">
        <f t="shared" si="73"/>
        <v>177232.11989760527</v>
      </c>
      <c r="EB66" s="25">
        <f t="shared" si="73"/>
        <v>186867.55824021995</v>
      </c>
      <c r="EC66" s="25">
        <f t="shared" si="73"/>
        <v>263075.53720848099</v>
      </c>
      <c r="ED66" s="25">
        <f t="shared" si="73"/>
        <v>194245.16230426909</v>
      </c>
      <c r="EE66" s="25">
        <f t="shared" si="73"/>
        <v>164308.37147437289</v>
      </c>
      <c r="EF66" s="25">
        <f t="shared" si="73"/>
        <v>200421.87712222323</v>
      </c>
      <c r="EG66" s="25">
        <f t="shared" si="73"/>
        <v>201534.81007241912</v>
      </c>
      <c r="EH66" s="25">
        <f t="shared" si="73"/>
        <v>157365.77280016447</v>
      </c>
      <c r="EI66" s="25">
        <f t="shared" si="73"/>
        <v>170788.68546377413</v>
      </c>
      <c r="EJ66" s="25">
        <f t="shared" si="73"/>
        <v>194274.34755322986</v>
      </c>
      <c r="EK66" s="25">
        <f t="shared" si="73"/>
        <v>283183.27075981966</v>
      </c>
      <c r="EL66" s="25">
        <f t="shared" si="73"/>
        <v>293295.71840922005</v>
      </c>
      <c r="EM66" s="25">
        <f t="shared" si="73"/>
        <v>182530.98212596946</v>
      </c>
      <c r="EN66" s="25">
        <f t="shared" si="73"/>
        <v>215453.92457187705</v>
      </c>
      <c r="EO66" s="25">
        <f t="shared" si="73"/>
        <v>274253.03893613914</v>
      </c>
      <c r="EP66" s="25">
        <f t="shared" si="73"/>
        <v>229522.93278552825</v>
      </c>
      <c r="EQ66" s="25">
        <f t="shared" si="73"/>
        <v>197795.53467232164</v>
      </c>
      <c r="ER66" s="25">
        <f t="shared" si="73"/>
        <v>212474.27537476827</v>
      </c>
      <c r="ES66" s="25">
        <f t="shared" si="73"/>
        <v>199291.99374118334</v>
      </c>
      <c r="ET66" s="25">
        <f t="shared" si="73"/>
        <v>146497.42695962917</v>
      </c>
      <c r="EU66" s="25">
        <f t="shared" si="73"/>
        <v>175065.0794274371</v>
      </c>
      <c r="EV66" s="25">
        <f t="shared" si="73"/>
        <v>219285.28588658114</v>
      </c>
      <c r="EW66" s="25">
        <f t="shared" si="73"/>
        <v>272632.59973477427</v>
      </c>
      <c r="EX66" s="25">
        <f t="shared" si="73"/>
        <v>303204.00160483515</v>
      </c>
      <c r="EY66" s="25">
        <f t="shared" si="73"/>
        <v>185053.29900881549</v>
      </c>
      <c r="EZ66" s="25">
        <f t="shared" si="73"/>
        <v>232648.77066398776</v>
      </c>
      <c r="FA66" s="25">
        <f t="shared" si="73"/>
        <v>293347.89535626781</v>
      </c>
      <c r="FB66" s="25">
        <f t="shared" si="73"/>
        <v>228262.21201512797</v>
      </c>
      <c r="FC66" s="25">
        <f t="shared" ref="FC66:FH66" si="74">FC64-FC65</f>
        <v>182871.72566319615</v>
      </c>
      <c r="FD66" s="25">
        <f t="shared" si="74"/>
        <v>212314.41427305929</v>
      </c>
      <c r="FE66" s="25">
        <f t="shared" si="74"/>
        <v>203451.00081070061</v>
      </c>
      <c r="FF66" s="25">
        <f t="shared" si="74"/>
        <v>164316.68700724281</v>
      </c>
      <c r="FG66" s="25">
        <f t="shared" si="74"/>
        <v>177940.82830458169</v>
      </c>
      <c r="FH66" s="25">
        <f t="shared" si="74"/>
        <v>218419.98344162095</v>
      </c>
      <c r="FI66" s="25">
        <f t="shared" ref="FI66:FJ66" si="75">FI64-FI65</f>
        <v>287772.24420384667</v>
      </c>
      <c r="FJ66" s="25">
        <f t="shared" si="75"/>
        <v>335093.63828961801</v>
      </c>
      <c r="FK66" s="25">
        <f t="shared" ref="FK66" si="76">FK64-FK65</f>
        <v>198848.66082757784</v>
      </c>
      <c r="FL66" s="25">
        <f t="shared" ref="FL66:FM66" si="77">FL64-FL65</f>
        <v>247982.9212553337</v>
      </c>
      <c r="FM66" s="25">
        <f t="shared" si="77"/>
        <v>340404.71229702071</v>
      </c>
      <c r="FN66" s="25">
        <f t="shared" ref="FN66:GK66" si="78">FN64-FN65</f>
        <v>208340.72358396987</v>
      </c>
      <c r="FO66" s="25">
        <f t="shared" si="78"/>
        <v>184375.4090793232</v>
      </c>
      <c r="FP66" s="25">
        <f t="shared" si="78"/>
        <v>225898.63841376046</v>
      </c>
      <c r="FQ66" s="25">
        <f t="shared" si="78"/>
        <v>210690.27978601682</v>
      </c>
      <c r="FR66" s="25">
        <f t="shared" si="78"/>
        <v>168735.26917271822</v>
      </c>
      <c r="FS66" s="25">
        <f t="shared" si="78"/>
        <v>201608.52175668304</v>
      </c>
      <c r="FT66" s="25">
        <f t="shared" si="78"/>
        <v>229678.36431668553</v>
      </c>
      <c r="FU66" s="25">
        <f t="shared" si="78"/>
        <v>277177.11382812989</v>
      </c>
      <c r="FV66" s="25">
        <f t="shared" si="78"/>
        <v>343135.61994022364</v>
      </c>
      <c r="FW66" s="25">
        <f t="shared" si="78"/>
        <v>203734.53739247003</v>
      </c>
      <c r="FX66" s="25">
        <f t="shared" si="78"/>
        <v>253596.53490286172</v>
      </c>
      <c r="FY66" s="25">
        <f t="shared" si="78"/>
        <v>318783.79916297772</v>
      </c>
      <c r="FZ66" s="25">
        <f t="shared" si="78"/>
        <v>236332.64299529805</v>
      </c>
      <c r="GA66" s="25">
        <f t="shared" si="78"/>
        <v>150161.00553996244</v>
      </c>
      <c r="GB66" s="25">
        <f t="shared" si="78"/>
        <v>246535.64434558566</v>
      </c>
      <c r="GC66" s="25">
        <f t="shared" si="78"/>
        <v>0</v>
      </c>
      <c r="GD66" s="25">
        <f t="shared" si="78"/>
        <v>0</v>
      </c>
      <c r="GE66" s="25">
        <f t="shared" si="78"/>
        <v>0</v>
      </c>
      <c r="GF66" s="25">
        <f t="shared" si="78"/>
        <v>0</v>
      </c>
      <c r="GG66" s="25">
        <f t="shared" si="78"/>
        <v>0</v>
      </c>
      <c r="GH66" s="25">
        <f t="shared" si="78"/>
        <v>0</v>
      </c>
      <c r="GI66" s="25">
        <f t="shared" si="78"/>
        <v>0</v>
      </c>
      <c r="GJ66" s="25">
        <f t="shared" si="78"/>
        <v>0</v>
      </c>
      <c r="GK66" s="25">
        <f t="shared" si="78"/>
        <v>0</v>
      </c>
    </row>
    <row r="67" spans="1:193">
      <c r="A67" s="49" t="s">
        <v>149</v>
      </c>
      <c r="B67" s="50">
        <f t="shared" ref="B67:BM67" si="79">B59/B10*100</f>
        <v>31.93194541236354</v>
      </c>
      <c r="C67" s="50">
        <f t="shared" si="79"/>
        <v>34.286976830143949</v>
      </c>
      <c r="D67" s="50">
        <f t="shared" si="79"/>
        <v>30.526603516686269</v>
      </c>
      <c r="E67" s="50">
        <f t="shared" si="79"/>
        <v>27.682944858819226</v>
      </c>
      <c r="F67" s="50">
        <f t="shared" si="79"/>
        <v>27.432903975245221</v>
      </c>
      <c r="G67" s="50">
        <f t="shared" si="79"/>
        <v>37.911182316740245</v>
      </c>
      <c r="H67" s="50">
        <f t="shared" si="79"/>
        <v>24.906719580372695</v>
      </c>
      <c r="I67" s="50">
        <f t="shared" si="79"/>
        <v>25.834490121551333</v>
      </c>
      <c r="J67" s="50">
        <f t="shared" si="79"/>
        <v>36.5403879098263</v>
      </c>
      <c r="K67" s="50">
        <f t="shared" si="79"/>
        <v>39.467648110455812</v>
      </c>
      <c r="L67" s="50">
        <f t="shared" si="79"/>
        <v>37.682595446762292</v>
      </c>
      <c r="M67" s="50">
        <f t="shared" si="79"/>
        <v>37.491797144457912</v>
      </c>
      <c r="N67" s="50">
        <f t="shared" si="79"/>
        <v>25.673633496517379</v>
      </c>
      <c r="O67" s="50">
        <f t="shared" si="79"/>
        <v>36.235123377159972</v>
      </c>
      <c r="P67" s="50">
        <f t="shared" si="79"/>
        <v>27.113047689471848</v>
      </c>
      <c r="Q67" s="50">
        <f t="shared" si="79"/>
        <v>27.317749184000483</v>
      </c>
      <c r="R67" s="50">
        <f t="shared" si="79"/>
        <v>37.933309189202056</v>
      </c>
      <c r="S67" s="50">
        <f t="shared" si="79"/>
        <v>32.448751977297512</v>
      </c>
      <c r="T67" s="50">
        <f t="shared" si="79"/>
        <v>28.143025878079214</v>
      </c>
      <c r="U67" s="50">
        <f t="shared" si="79"/>
        <v>32.503311353611608</v>
      </c>
      <c r="V67" s="50">
        <f t="shared" si="79"/>
        <v>32.016248149102083</v>
      </c>
      <c r="W67" s="50">
        <f t="shared" si="79"/>
        <v>34.292638706238982</v>
      </c>
      <c r="X67" s="50">
        <f t="shared" si="79"/>
        <v>36.124402649611426</v>
      </c>
      <c r="Y67" s="50">
        <f t="shared" si="79"/>
        <v>40.272195271206868</v>
      </c>
      <c r="Z67" s="50">
        <f t="shared" si="79"/>
        <v>37.745054911635719</v>
      </c>
      <c r="AA67" s="50">
        <f t="shared" si="79"/>
        <v>35.094463579050149</v>
      </c>
      <c r="AB67" s="50">
        <f t="shared" si="79"/>
        <v>29.528839031305221</v>
      </c>
      <c r="AC67" s="50">
        <f t="shared" si="79"/>
        <v>28.471702055631454</v>
      </c>
      <c r="AD67" s="50">
        <f t="shared" si="79"/>
        <v>36.309751908896772</v>
      </c>
      <c r="AE67" s="50">
        <f t="shared" si="79"/>
        <v>38.467329520347846</v>
      </c>
      <c r="AF67" s="50">
        <f t="shared" si="79"/>
        <v>28.947228687193906</v>
      </c>
      <c r="AG67" s="50">
        <f t="shared" si="79"/>
        <v>30.898940548727428</v>
      </c>
      <c r="AH67" s="50">
        <f t="shared" si="79"/>
        <v>34.105558206365458</v>
      </c>
      <c r="AI67" s="50">
        <f t="shared" si="79"/>
        <v>33.969455797077785</v>
      </c>
      <c r="AJ67" s="50">
        <f t="shared" si="79"/>
        <v>28.605080138863876</v>
      </c>
      <c r="AK67" s="50">
        <f t="shared" si="79"/>
        <v>31.652038875185468</v>
      </c>
      <c r="AL67" s="50">
        <f t="shared" si="79"/>
        <v>29.735837051955333</v>
      </c>
      <c r="AM67" s="50">
        <f t="shared" si="79"/>
        <v>31.687554787792969</v>
      </c>
      <c r="AN67" s="50">
        <f t="shared" si="79"/>
        <v>32.885554576959578</v>
      </c>
      <c r="AO67" s="50">
        <f t="shared" si="79"/>
        <v>23.719551769425465</v>
      </c>
      <c r="AP67" s="50">
        <f t="shared" si="79"/>
        <v>28.517277534847839</v>
      </c>
      <c r="AQ67" s="50">
        <f t="shared" si="79"/>
        <v>34.687287737578771</v>
      </c>
      <c r="AR67" s="50">
        <f t="shared" si="79"/>
        <v>31.043822451325525</v>
      </c>
      <c r="AS67" s="50">
        <f t="shared" si="79"/>
        <v>42.757038887178346</v>
      </c>
      <c r="AT67" s="50">
        <f t="shared" si="79"/>
        <v>33.215955936540723</v>
      </c>
      <c r="AU67" s="50">
        <f t="shared" si="79"/>
        <v>33.704426979276356</v>
      </c>
      <c r="AV67" s="50">
        <f t="shared" si="79"/>
        <v>31.497121222749811</v>
      </c>
      <c r="AW67" s="50">
        <f t="shared" si="79"/>
        <v>28.688673745587639</v>
      </c>
      <c r="AX67" s="50">
        <f t="shared" si="79"/>
        <v>35.12341810001746</v>
      </c>
      <c r="AY67" s="50">
        <f t="shared" si="79"/>
        <v>33.790058766229599</v>
      </c>
      <c r="AZ67" s="50">
        <f t="shared" si="79"/>
        <v>31.660348451228998</v>
      </c>
      <c r="BA67" s="50">
        <f t="shared" si="79"/>
        <v>25.404638030757809</v>
      </c>
      <c r="BB67" s="50">
        <f t="shared" si="79"/>
        <v>30.496111498900515</v>
      </c>
      <c r="BC67" s="50">
        <f t="shared" si="79"/>
        <v>29.933697329634175</v>
      </c>
      <c r="BD67" s="50">
        <f t="shared" si="79"/>
        <v>24.939512775687891</v>
      </c>
      <c r="BE67" s="50">
        <f t="shared" si="79"/>
        <v>32.759954489237529</v>
      </c>
      <c r="BF67" s="50">
        <f t="shared" si="79"/>
        <v>35.556189398528559</v>
      </c>
      <c r="BG67" s="50">
        <f t="shared" si="79"/>
        <v>28.985274536300725</v>
      </c>
      <c r="BH67" s="50">
        <f t="shared" si="79"/>
        <v>29.257670118345391</v>
      </c>
      <c r="BI67" s="50">
        <f t="shared" si="79"/>
        <v>30.054371586785727</v>
      </c>
      <c r="BJ67" s="50">
        <f t="shared" si="79"/>
        <v>30.44613603405983</v>
      </c>
      <c r="BK67" s="50">
        <f t="shared" si="79"/>
        <v>24.904357516960509</v>
      </c>
      <c r="BL67" s="50">
        <f t="shared" si="79"/>
        <v>28.203262851851701</v>
      </c>
      <c r="BM67" s="50">
        <f t="shared" si="79"/>
        <v>28.737104912624154</v>
      </c>
      <c r="BN67" s="50">
        <f t="shared" ref="BN67:DY67" si="80">BN59/BN10*100</f>
        <v>30.714508461039046</v>
      </c>
      <c r="BO67" s="50">
        <f t="shared" si="80"/>
        <v>30.197236539764688</v>
      </c>
      <c r="BP67" s="50">
        <f t="shared" si="80"/>
        <v>26.360706617618263</v>
      </c>
      <c r="BQ67" s="50">
        <f t="shared" si="80"/>
        <v>26.572664114300565</v>
      </c>
      <c r="BR67" s="50">
        <f t="shared" si="80"/>
        <v>29.880338180468851</v>
      </c>
      <c r="BS67" s="50">
        <f t="shared" si="80"/>
        <v>22.557015143844499</v>
      </c>
      <c r="BT67" s="50">
        <f t="shared" si="80"/>
        <v>31.49504469586245</v>
      </c>
      <c r="BU67" s="50">
        <f t="shared" si="80"/>
        <v>31.874593993229787</v>
      </c>
      <c r="BV67" s="50">
        <f t="shared" si="80"/>
        <v>26.635632278636695</v>
      </c>
      <c r="BW67" s="50">
        <f t="shared" si="80"/>
        <v>34.509860384800731</v>
      </c>
      <c r="BX67" s="50">
        <f t="shared" si="80"/>
        <v>27.479740222932609</v>
      </c>
      <c r="BY67" s="50">
        <f t="shared" si="80"/>
        <v>25.148832026036029</v>
      </c>
      <c r="BZ67" s="50">
        <f t="shared" si="80"/>
        <v>32.550723645089938</v>
      </c>
      <c r="CA67" s="50">
        <f t="shared" si="80"/>
        <v>27.854529428012658</v>
      </c>
      <c r="CB67" s="50">
        <f t="shared" si="80"/>
        <v>23.289412353039445</v>
      </c>
      <c r="CC67" s="50">
        <f t="shared" si="80"/>
        <v>24.414915268500081</v>
      </c>
      <c r="CD67" s="50">
        <f t="shared" si="80"/>
        <v>29.811688284585262</v>
      </c>
      <c r="CE67" s="50">
        <f t="shared" si="80"/>
        <v>28.842736339357788</v>
      </c>
      <c r="CF67" s="50">
        <f t="shared" si="80"/>
        <v>29.218537710775021</v>
      </c>
      <c r="CG67" s="50">
        <f t="shared" si="80"/>
        <v>23.451340165663563</v>
      </c>
      <c r="CH67" s="50">
        <f t="shared" si="80"/>
        <v>24.930447177194388</v>
      </c>
      <c r="CI67" s="50">
        <f t="shared" si="80"/>
        <v>31.218332227343755</v>
      </c>
      <c r="CJ67" s="50">
        <f t="shared" si="80"/>
        <v>36.669330801043998</v>
      </c>
      <c r="CK67" s="50">
        <f t="shared" si="80"/>
        <v>23.997703845630742</v>
      </c>
      <c r="CL67" s="50">
        <f t="shared" si="80"/>
        <v>30.993875384770863</v>
      </c>
      <c r="CM67" s="50">
        <f t="shared" si="80"/>
        <v>26.063417131408556</v>
      </c>
      <c r="CN67" s="50">
        <f t="shared" si="80"/>
        <v>22.152885461464315</v>
      </c>
      <c r="CO67" s="50">
        <f t="shared" si="80"/>
        <v>27.495683497101787</v>
      </c>
      <c r="CP67" s="50">
        <f t="shared" si="80"/>
        <v>27.019844176904023</v>
      </c>
      <c r="CQ67" s="50">
        <f t="shared" si="80"/>
        <v>27.354469501023594</v>
      </c>
      <c r="CR67" s="50">
        <f t="shared" si="80"/>
        <v>23.604475378315541</v>
      </c>
      <c r="CS67" s="50">
        <f t="shared" si="80"/>
        <v>20.860980411121727</v>
      </c>
      <c r="CT67" s="50">
        <f t="shared" si="80"/>
        <v>46.843326156059035</v>
      </c>
      <c r="CU67" s="50">
        <f t="shared" si="80"/>
        <v>28.378380781855007</v>
      </c>
      <c r="CV67" s="50">
        <f t="shared" si="80"/>
        <v>27.094895820043259</v>
      </c>
      <c r="CW67" s="50">
        <f t="shared" si="80"/>
        <v>30.122665934954213</v>
      </c>
      <c r="CX67" s="50">
        <f t="shared" si="80"/>
        <v>26.138775281684364</v>
      </c>
      <c r="CY67" s="50">
        <f t="shared" si="80"/>
        <v>31.442584690672405</v>
      </c>
      <c r="CZ67" s="50">
        <f t="shared" si="80"/>
        <v>38.918474671181052</v>
      </c>
      <c r="DA67" s="50">
        <f t="shared" si="80"/>
        <v>33.14081388075958</v>
      </c>
      <c r="DB67" s="50">
        <f t="shared" si="80"/>
        <v>26.833501579718821</v>
      </c>
      <c r="DC67" s="50">
        <f t="shared" si="80"/>
        <v>27.435080854266587</v>
      </c>
      <c r="DD67" s="50">
        <f t="shared" si="80"/>
        <v>30.595621974193314</v>
      </c>
      <c r="DE67" s="50">
        <f t="shared" si="80"/>
        <v>31.390612027993843</v>
      </c>
      <c r="DF67" s="50">
        <f t="shared" si="80"/>
        <v>29.780927167497563</v>
      </c>
      <c r="DG67" s="50">
        <f t="shared" si="80"/>
        <v>27.189340417600071</v>
      </c>
      <c r="DH67" s="50">
        <f t="shared" si="80"/>
        <v>24.794159842016601</v>
      </c>
      <c r="DI67" s="50">
        <f t="shared" si="80"/>
        <v>25.625376356320363</v>
      </c>
      <c r="DJ67" s="50">
        <f t="shared" si="80"/>
        <v>32.076752588732269</v>
      </c>
      <c r="DK67" s="50">
        <f t="shared" si="80"/>
        <v>29.845401721918197</v>
      </c>
      <c r="DL67" s="50">
        <f t="shared" si="80"/>
        <v>59.752827220459217</v>
      </c>
      <c r="DM67" s="50">
        <f t="shared" si="80"/>
        <v>36.17224767685542</v>
      </c>
      <c r="DN67" s="50">
        <f t="shared" si="80"/>
        <v>27.723004327999138</v>
      </c>
      <c r="DO67" s="50">
        <f t="shared" si="80"/>
        <v>27.193353565133961</v>
      </c>
      <c r="DP67" s="50">
        <f t="shared" si="80"/>
        <v>35.196567034426302</v>
      </c>
      <c r="DQ67" s="50">
        <f t="shared" si="80"/>
        <v>37.985525922346369</v>
      </c>
      <c r="DR67" s="50">
        <f t="shared" si="80"/>
        <v>22.573599954214991</v>
      </c>
      <c r="DS67" s="50">
        <f t="shared" si="80"/>
        <v>23.21717710865283</v>
      </c>
      <c r="DT67" s="50">
        <f t="shared" si="80"/>
        <v>21.753950833531938</v>
      </c>
      <c r="DU67" s="50">
        <f t="shared" si="80"/>
        <v>25.71526071293302</v>
      </c>
      <c r="DV67" s="50">
        <f t="shared" si="80"/>
        <v>23.754757254108195</v>
      </c>
      <c r="DW67" s="50">
        <f t="shared" si="80"/>
        <v>27.460718564616478</v>
      </c>
      <c r="DX67" s="50">
        <f t="shared" si="80"/>
        <v>28.045341077871367</v>
      </c>
      <c r="DY67" s="50">
        <f t="shared" si="80"/>
        <v>23.93140159310888</v>
      </c>
      <c r="DZ67" s="50">
        <f t="shared" ref="DZ67:FF67" si="81">DZ59/DZ10*100</f>
        <v>29.54579628440387</v>
      </c>
      <c r="EA67" s="50">
        <f t="shared" si="81"/>
        <v>30.047029010281324</v>
      </c>
      <c r="EB67" s="50">
        <f t="shared" si="81"/>
        <v>35.302180776279272</v>
      </c>
      <c r="EC67" s="50">
        <f t="shared" si="81"/>
        <v>32.738413911039451</v>
      </c>
      <c r="ED67" s="50">
        <f t="shared" si="81"/>
        <v>25.417822776549663</v>
      </c>
      <c r="EE67" s="50">
        <f t="shared" si="81"/>
        <v>29.542335838282025</v>
      </c>
      <c r="EF67" s="50">
        <f t="shared" si="81"/>
        <v>27.761664241925882</v>
      </c>
      <c r="EG67" s="50">
        <f t="shared" si="81"/>
        <v>24.596046083725021</v>
      </c>
      <c r="EH67" s="50">
        <f t="shared" si="81"/>
        <v>26.340001483285164</v>
      </c>
      <c r="EI67" s="50">
        <f t="shared" si="81"/>
        <v>25.892571642623224</v>
      </c>
      <c r="EJ67" s="50">
        <f t="shared" si="81"/>
        <v>31.936379165414536</v>
      </c>
      <c r="EK67" s="50">
        <f t="shared" si="81"/>
        <v>33.32220417430468</v>
      </c>
      <c r="EL67" s="50">
        <f t="shared" si="81"/>
        <v>31.654796469544809</v>
      </c>
      <c r="EM67" s="50">
        <f t="shared" si="81"/>
        <v>19.791505650457207</v>
      </c>
      <c r="EN67" s="50">
        <f t="shared" si="81"/>
        <v>33.454491586602444</v>
      </c>
      <c r="EO67" s="50">
        <f t="shared" si="81"/>
        <v>35.995724332332792</v>
      </c>
      <c r="EP67" s="50">
        <f t="shared" si="81"/>
        <v>23.69749765464368</v>
      </c>
      <c r="EQ67" s="50">
        <f t="shared" si="81"/>
        <v>29.832916355097101</v>
      </c>
      <c r="ER67" s="50">
        <f t="shared" si="81"/>
        <v>32.439830450137045</v>
      </c>
      <c r="ES67" s="50">
        <f t="shared" si="81"/>
        <v>29.951159126861636</v>
      </c>
      <c r="ET67" s="50">
        <f t="shared" si="81"/>
        <v>39.596469508097513</v>
      </c>
      <c r="EU67" s="50">
        <f t="shared" si="81"/>
        <v>30.70556350038262</v>
      </c>
      <c r="EV67" s="50">
        <f t="shared" si="81"/>
        <v>25.527720706386585</v>
      </c>
      <c r="EW67" s="50">
        <f t="shared" si="81"/>
        <v>23.035206586777228</v>
      </c>
      <c r="EX67" s="50">
        <f t="shared" si="81"/>
        <v>40.117874032957808</v>
      </c>
      <c r="EY67" s="50">
        <f t="shared" si="81"/>
        <v>27.366223116564388</v>
      </c>
      <c r="EZ67" s="50">
        <f t="shared" si="81"/>
        <v>25.488589279242944</v>
      </c>
      <c r="FA67" s="50">
        <f t="shared" si="81"/>
        <v>27.002398547418565</v>
      </c>
      <c r="FB67" s="50">
        <f t="shared" si="81"/>
        <v>29.381896917335094</v>
      </c>
      <c r="FC67" s="50">
        <f t="shared" si="81"/>
        <v>27.774201596568844</v>
      </c>
      <c r="FD67" s="50">
        <f t="shared" si="81"/>
        <v>29.914035299446173</v>
      </c>
      <c r="FE67" s="50">
        <f t="shared" si="81"/>
        <v>24.73851137916391</v>
      </c>
      <c r="FF67" s="50">
        <f t="shared" si="81"/>
        <v>30.382808568694504</v>
      </c>
      <c r="FG67" s="50">
        <f t="shared" ref="FG67:FH67" si="82">FG59/FG10*100</f>
        <v>28.088572690411322</v>
      </c>
      <c r="FH67" s="50">
        <f t="shared" si="82"/>
        <v>17.717051290369387</v>
      </c>
      <c r="FI67" s="50">
        <f>FI59/FI10*100</f>
        <v>27.062208622674532</v>
      </c>
      <c r="FJ67" s="50">
        <f>FJ59/FJ10*100</f>
        <v>26.318951087922965</v>
      </c>
      <c r="FK67" s="50">
        <f>FK59/FK10*100</f>
        <v>19.823734855136248</v>
      </c>
      <c r="FL67" s="50">
        <f>FL59/FL10*100</f>
        <v>24.982434353342807</v>
      </c>
      <c r="FM67" s="50">
        <f>FM59/FM10*100</f>
        <v>33.157190546110101</v>
      </c>
      <c r="FN67" s="50">
        <f t="shared" ref="FN67:FO67" si="83">FN59/FN10*100</f>
        <v>40.501242888955261</v>
      </c>
      <c r="FO67" s="50">
        <f t="shared" si="83"/>
        <v>25.925739238412138</v>
      </c>
      <c r="FP67" s="50">
        <f t="shared" ref="FP67" si="84">FP59/FP10*100</f>
        <v>29.673732958410014</v>
      </c>
      <c r="FQ67" s="50">
        <f t="shared" ref="FQ67:FU67" si="85">FQ59/FQ10*100</f>
        <v>23.167633007065994</v>
      </c>
      <c r="FR67" s="50">
        <f t="shared" si="85"/>
        <v>29.811589983533548</v>
      </c>
      <c r="FS67" s="50">
        <f t="shared" si="85"/>
        <v>26.600276425954476</v>
      </c>
      <c r="FT67" s="50">
        <f t="shared" si="85"/>
        <v>20.139697871008856</v>
      </c>
      <c r="FU67" s="50">
        <f t="shared" si="85"/>
        <v>20.026402844138072</v>
      </c>
      <c r="FV67" s="50">
        <f t="shared" ref="FV67:GA67" si="86">FV59/FV10*100</f>
        <v>21.868236933927914</v>
      </c>
      <c r="FW67" s="50">
        <f t="shared" si="86"/>
        <v>28.676492558283318</v>
      </c>
      <c r="FX67" s="50">
        <f t="shared" si="86"/>
        <v>28.42478244583782</v>
      </c>
      <c r="FY67" s="50">
        <f t="shared" si="86"/>
        <v>36.500817004736597</v>
      </c>
      <c r="FZ67" s="50">
        <f t="shared" si="86"/>
        <v>31.675654719657192</v>
      </c>
      <c r="GA67" s="50">
        <f t="shared" si="86"/>
        <v>28.588601181998136</v>
      </c>
      <c r="GB67" s="50">
        <f t="shared" ref="GB67" si="87">GB59/GB10*100</f>
        <v>20.011797475149688</v>
      </c>
      <c r="GC67" s="50"/>
      <c r="GD67" s="50"/>
      <c r="GE67" s="50"/>
      <c r="GF67" s="50"/>
      <c r="GG67" s="50"/>
      <c r="GH67" s="50"/>
      <c r="GI67" s="50"/>
      <c r="GJ67" s="50"/>
      <c r="GK67" s="50"/>
    </row>
    <row r="68" spans="1:193">
      <c r="A68" s="51" t="s">
        <v>150</v>
      </c>
      <c r="B68" s="52">
        <f t="shared" ref="B68:BM68" si="88">B60/(B6+B7+B11+B13)*100</f>
        <v>6.123224042051195</v>
      </c>
      <c r="C68" s="52">
        <f t="shared" si="88"/>
        <v>4.0383550092041496</v>
      </c>
      <c r="D68" s="52">
        <f t="shared" si="88"/>
        <v>6.4130839250928915</v>
      </c>
      <c r="E68" s="52">
        <f t="shared" si="88"/>
        <v>3.8617295011173551</v>
      </c>
      <c r="F68" s="52">
        <f t="shared" si="88"/>
        <v>9.3312814300844753</v>
      </c>
      <c r="G68" s="52">
        <f t="shared" si="88"/>
        <v>20.540408953138247</v>
      </c>
      <c r="H68" s="52">
        <f t="shared" si="88"/>
        <v>15.748856210326348</v>
      </c>
      <c r="I68" s="52">
        <f t="shared" si="88"/>
        <v>2.3223430389797373</v>
      </c>
      <c r="J68" s="52">
        <f t="shared" si="88"/>
        <v>6.8316050036787148</v>
      </c>
      <c r="K68" s="52">
        <f t="shared" si="88"/>
        <v>3.0778851024621012</v>
      </c>
      <c r="L68" s="52">
        <f t="shared" si="88"/>
        <v>0.64842094724664934</v>
      </c>
      <c r="M68" s="52">
        <f t="shared" si="88"/>
        <v>3.9228012857717798</v>
      </c>
      <c r="N68" s="52">
        <f t="shared" si="88"/>
        <v>3.1293661697582245</v>
      </c>
      <c r="O68" s="52">
        <f t="shared" si="88"/>
        <v>3.2076934622935371</v>
      </c>
      <c r="P68" s="52">
        <f t="shared" si="88"/>
        <v>3.3089093038908981</v>
      </c>
      <c r="Q68" s="52">
        <f t="shared" si="88"/>
        <v>2.902270601940272</v>
      </c>
      <c r="R68" s="52">
        <f t="shared" si="88"/>
        <v>9.1925646249063711</v>
      </c>
      <c r="S68" s="52">
        <f t="shared" si="88"/>
        <v>16.536710559325847</v>
      </c>
      <c r="T68" s="52">
        <f t="shared" si="88"/>
        <v>15.393408803992447</v>
      </c>
      <c r="U68" s="52">
        <f t="shared" si="88"/>
        <v>3.8605469279989335</v>
      </c>
      <c r="V68" s="52">
        <f t="shared" si="88"/>
        <v>4.7012733487354348</v>
      </c>
      <c r="W68" s="52">
        <f t="shared" si="88"/>
        <v>4.4990780215466364</v>
      </c>
      <c r="X68" s="52">
        <f t="shared" si="88"/>
        <v>1.9989386664146309</v>
      </c>
      <c r="Y68" s="52">
        <f t="shared" si="88"/>
        <v>2.5404807415531492</v>
      </c>
      <c r="Z68" s="52">
        <f t="shared" si="88"/>
        <v>4.4102928782126245</v>
      </c>
      <c r="AA68" s="52">
        <f t="shared" si="88"/>
        <v>3.150337732043671</v>
      </c>
      <c r="AB68" s="52">
        <f t="shared" si="88"/>
        <v>1.9548521128353564</v>
      </c>
      <c r="AC68" s="52">
        <f t="shared" si="88"/>
        <v>5.0755318109274503</v>
      </c>
      <c r="AD68" s="52">
        <f t="shared" si="88"/>
        <v>13.095807356943128</v>
      </c>
      <c r="AE68" s="52">
        <f t="shared" si="88"/>
        <v>18.093612884544889</v>
      </c>
      <c r="AF68" s="52">
        <f t="shared" si="88"/>
        <v>18.237218397027426</v>
      </c>
      <c r="AG68" s="52">
        <f t="shared" si="88"/>
        <v>4.3545282710692188</v>
      </c>
      <c r="AH68" s="52">
        <f t="shared" si="88"/>
        <v>4.2425150500262747</v>
      </c>
      <c r="AI68" s="52">
        <f t="shared" si="88"/>
        <v>4.9299399735250526</v>
      </c>
      <c r="AJ68" s="52">
        <f t="shared" si="88"/>
        <v>2.044335439467484</v>
      </c>
      <c r="AK68" s="52">
        <f t="shared" si="88"/>
        <v>1.9717914677205659</v>
      </c>
      <c r="AL68" s="52">
        <f t="shared" si="88"/>
        <v>6.4983404764692931</v>
      </c>
      <c r="AM68" s="52">
        <f t="shared" si="88"/>
        <v>2.6436800570008163</v>
      </c>
      <c r="AN68" s="52">
        <f t="shared" si="88"/>
        <v>3.2591232660060254</v>
      </c>
      <c r="AO68" s="52">
        <f t="shared" si="88"/>
        <v>3.6427854105435071</v>
      </c>
      <c r="AP68" s="52">
        <f t="shared" si="88"/>
        <v>13.682694807876072</v>
      </c>
      <c r="AQ68" s="52">
        <f t="shared" si="88"/>
        <v>23.665599381767148</v>
      </c>
      <c r="AR68" s="52">
        <f t="shared" si="88"/>
        <v>21.532563146940173</v>
      </c>
      <c r="AS68" s="52">
        <f t="shared" si="88"/>
        <v>7.6139168200732161</v>
      </c>
      <c r="AT68" s="52">
        <f t="shared" si="88"/>
        <v>6.209807358875671</v>
      </c>
      <c r="AU68" s="52">
        <f t="shared" si="88"/>
        <v>6.2175978482320575</v>
      </c>
      <c r="AV68" s="52">
        <f t="shared" si="88"/>
        <v>1.7422047904835944</v>
      </c>
      <c r="AW68" s="52">
        <f t="shared" si="88"/>
        <v>2.5588565377764638</v>
      </c>
      <c r="AX68" s="52">
        <f t="shared" si="88"/>
        <v>5.7865112798565477</v>
      </c>
      <c r="AY68" s="52">
        <f t="shared" si="88"/>
        <v>2.6662989224842204</v>
      </c>
      <c r="AZ68" s="52">
        <f t="shared" si="88"/>
        <v>3.1079069000523201</v>
      </c>
      <c r="BA68" s="52">
        <f t="shared" si="88"/>
        <v>3.4832854821777186</v>
      </c>
      <c r="BB68" s="52">
        <f t="shared" si="88"/>
        <v>8.8578048242883867</v>
      </c>
      <c r="BC68" s="52">
        <f t="shared" si="88"/>
        <v>15.815410166724345</v>
      </c>
      <c r="BD68" s="52">
        <f t="shared" si="88"/>
        <v>14.578315049749868</v>
      </c>
      <c r="BE68" s="52">
        <f t="shared" si="88"/>
        <v>6.8026485306332862</v>
      </c>
      <c r="BF68" s="52">
        <f t="shared" si="88"/>
        <v>3.7170035249627191</v>
      </c>
      <c r="BG68" s="52">
        <f t="shared" si="88"/>
        <v>4.4014378865844801</v>
      </c>
      <c r="BH68" s="52">
        <f t="shared" si="88"/>
        <v>1.8650266238395996</v>
      </c>
      <c r="BI68" s="52">
        <f t="shared" si="88"/>
        <v>1.9893392791140954</v>
      </c>
      <c r="BJ68" s="52">
        <f t="shared" si="88"/>
        <v>7.7063648812006589</v>
      </c>
      <c r="BK68" s="52">
        <f t="shared" si="88"/>
        <v>4.1595021333976767</v>
      </c>
      <c r="BL68" s="52">
        <f t="shared" si="88"/>
        <v>3.3249296753461937</v>
      </c>
      <c r="BM68" s="52">
        <f t="shared" si="88"/>
        <v>5.7875270849571825</v>
      </c>
      <c r="BN68" s="52">
        <f t="shared" ref="BN68:DY68" si="89">BN60/(BN6+BN7+BN11+BN13)*100</f>
        <v>17.664591814504103</v>
      </c>
      <c r="BO68" s="52">
        <f t="shared" si="89"/>
        <v>18.786544684613098</v>
      </c>
      <c r="BP68" s="52">
        <f t="shared" si="89"/>
        <v>14.959124384289249</v>
      </c>
      <c r="BQ68" s="52">
        <f t="shared" si="89"/>
        <v>5.9381674193292922</v>
      </c>
      <c r="BR68" s="52">
        <f t="shared" si="89"/>
        <v>3.6029953663567231</v>
      </c>
      <c r="BS68" s="52">
        <f t="shared" si="89"/>
        <v>8.626815697136438</v>
      </c>
      <c r="BT68" s="52">
        <f t="shared" si="89"/>
        <v>4.3945911182638877</v>
      </c>
      <c r="BU68" s="52">
        <f t="shared" si="89"/>
        <v>2.8029814347831814</v>
      </c>
      <c r="BV68" s="52">
        <f t="shared" si="89"/>
        <v>5.1928911666509752</v>
      </c>
      <c r="BW68" s="52">
        <f t="shared" si="89"/>
        <v>6.250465537734132</v>
      </c>
      <c r="BX68" s="52">
        <f t="shared" si="89"/>
        <v>6.4157987070265303</v>
      </c>
      <c r="BY68" s="52">
        <f t="shared" si="89"/>
        <v>4.0174407016678071</v>
      </c>
      <c r="BZ68" s="52">
        <f t="shared" si="89"/>
        <v>14.445553915253157</v>
      </c>
      <c r="CA68" s="52">
        <f t="shared" si="89"/>
        <v>22.267329777808168</v>
      </c>
      <c r="CB68" s="52">
        <f t="shared" si="89"/>
        <v>14.453902110223726</v>
      </c>
      <c r="CC68" s="52">
        <f t="shared" si="89"/>
        <v>10.340835456261207</v>
      </c>
      <c r="CD68" s="52">
        <f t="shared" si="89"/>
        <v>7.1388620456274365</v>
      </c>
      <c r="CE68" s="52">
        <f t="shared" si="89"/>
        <v>7.8301278269836976</v>
      </c>
      <c r="CF68" s="52">
        <f t="shared" si="89"/>
        <v>3.3378574154190059</v>
      </c>
      <c r="CG68" s="52">
        <f t="shared" si="89"/>
        <v>2.5893812818495157</v>
      </c>
      <c r="CH68" s="52">
        <f t="shared" si="89"/>
        <v>6.4018937504997444</v>
      </c>
      <c r="CI68" s="52">
        <f t="shared" si="89"/>
        <v>5.7519946554072385</v>
      </c>
      <c r="CJ68" s="52">
        <f t="shared" si="89"/>
        <v>2.5019902367885893</v>
      </c>
      <c r="CK68" s="52">
        <f t="shared" si="89"/>
        <v>5.7329510599880633</v>
      </c>
      <c r="CL68" s="52">
        <f t="shared" si="89"/>
        <v>14.178343341124409</v>
      </c>
      <c r="CM68" s="52">
        <f t="shared" si="89"/>
        <v>14.308792215500263</v>
      </c>
      <c r="CN68" s="52">
        <f t="shared" si="89"/>
        <v>15.251210500341383</v>
      </c>
      <c r="CO68" s="52">
        <f t="shared" si="89"/>
        <v>6.0526660423647627</v>
      </c>
      <c r="CP68" s="52">
        <f t="shared" si="89"/>
        <v>3.5880842162637845</v>
      </c>
      <c r="CQ68" s="52">
        <f t="shared" si="89"/>
        <v>9.056206674971035</v>
      </c>
      <c r="CR68" s="52">
        <f t="shared" si="89"/>
        <v>3.1047009774933536</v>
      </c>
      <c r="CS68" s="52">
        <f t="shared" si="89"/>
        <v>2.3647381741733855</v>
      </c>
      <c r="CT68" s="52">
        <f t="shared" si="89"/>
        <v>14.149242105427847</v>
      </c>
      <c r="CU68" s="52">
        <f t="shared" si="89"/>
        <v>3.219466460926943</v>
      </c>
      <c r="CV68" s="52">
        <f t="shared" si="89"/>
        <v>2.9434481652684998</v>
      </c>
      <c r="CW68" s="52">
        <f t="shared" si="89"/>
        <v>5.3163855558424791</v>
      </c>
      <c r="CX68" s="52">
        <f t="shared" si="89"/>
        <v>14.771158200603024</v>
      </c>
      <c r="CY68" s="52">
        <f t="shared" si="89"/>
        <v>20.270666086823251</v>
      </c>
      <c r="CZ68" s="52">
        <f t="shared" si="89"/>
        <v>38.707829011285398</v>
      </c>
      <c r="DA68" s="52">
        <f t="shared" si="89"/>
        <v>7.72591310674889</v>
      </c>
      <c r="DB68" s="52">
        <f t="shared" si="89"/>
        <v>2.6877685458758664</v>
      </c>
      <c r="DC68" s="52">
        <f t="shared" si="89"/>
        <v>7.1144376760069292</v>
      </c>
      <c r="DD68" s="52">
        <f t="shared" si="89"/>
        <v>4.3552506358542118</v>
      </c>
      <c r="DE68" s="52">
        <f t="shared" si="89"/>
        <v>3.3473717149593982</v>
      </c>
      <c r="DF68" s="52">
        <f t="shared" si="89"/>
        <v>12.961602162606066</v>
      </c>
      <c r="DG68" s="52">
        <f t="shared" si="89"/>
        <v>4.9804677200093579</v>
      </c>
      <c r="DH68" s="52">
        <f t="shared" si="89"/>
        <v>6.1232197884519639</v>
      </c>
      <c r="DI68" s="52">
        <f t="shared" si="89"/>
        <v>8.2748225470656376</v>
      </c>
      <c r="DJ68" s="52">
        <f t="shared" si="89"/>
        <v>16.337034750760683</v>
      </c>
      <c r="DK68" s="52">
        <f t="shared" si="89"/>
        <v>19.999075824631792</v>
      </c>
      <c r="DL68" s="52">
        <f t="shared" si="89"/>
        <v>20.101168247321098</v>
      </c>
      <c r="DM68" s="52">
        <f t="shared" si="89"/>
        <v>10.388404166354714</v>
      </c>
      <c r="DN68" s="52">
        <f t="shared" si="89"/>
        <v>7.3860133412640234</v>
      </c>
      <c r="DO68" s="52">
        <f t="shared" si="89"/>
        <v>10.414715434097729</v>
      </c>
      <c r="DP68" s="52">
        <f t="shared" si="89"/>
        <v>8.6694005990906451</v>
      </c>
      <c r="DQ68" s="52">
        <f t="shared" si="89"/>
        <v>5.0742560719841876</v>
      </c>
      <c r="DR68" s="52">
        <f t="shared" si="89"/>
        <v>14.183838087898978</v>
      </c>
      <c r="DS68" s="52">
        <f t="shared" si="89"/>
        <v>5.2671471322084544</v>
      </c>
      <c r="DT68" s="52">
        <f t="shared" si="89"/>
        <v>7.1452936661238029</v>
      </c>
      <c r="DU68" s="52">
        <f t="shared" si="89"/>
        <v>8.8176795027951229</v>
      </c>
      <c r="DV68" s="52">
        <f t="shared" si="89"/>
        <v>21.272935316324446</v>
      </c>
      <c r="DW68" s="52">
        <f t="shared" si="89"/>
        <v>15.61195646831507</v>
      </c>
      <c r="DX68" s="52">
        <f t="shared" si="89"/>
        <v>12.232606720054248</v>
      </c>
      <c r="DY68" s="52">
        <f t="shared" si="89"/>
        <v>6.6766347880155843</v>
      </c>
      <c r="DZ68" s="52">
        <f t="shared" ref="DZ68:FF68" si="90">DZ60/(DZ6+DZ7+DZ11+DZ13)*100</f>
        <v>3.5171769358389726</v>
      </c>
      <c r="EA68" s="52">
        <f t="shared" si="90"/>
        <v>12.05350193115361</v>
      </c>
      <c r="EB68" s="52">
        <f t="shared" si="90"/>
        <v>6.027842104459066</v>
      </c>
      <c r="EC68" s="52">
        <f t="shared" si="90"/>
        <v>3.7503850423332845</v>
      </c>
      <c r="ED68" s="52">
        <f t="shared" si="90"/>
        <v>9.4432597080022642</v>
      </c>
      <c r="EE68" s="52">
        <f t="shared" si="90"/>
        <v>8.886604241383127</v>
      </c>
      <c r="EF68" s="52">
        <f t="shared" si="90"/>
        <v>13.2101943328126</v>
      </c>
      <c r="EG68" s="52">
        <f t="shared" si="90"/>
        <v>9.0059131779228938</v>
      </c>
      <c r="EH68" s="52">
        <f t="shared" si="90"/>
        <v>19.284506499125488</v>
      </c>
      <c r="EI68" s="52">
        <f t="shared" si="90"/>
        <v>16.979731898558619</v>
      </c>
      <c r="EJ68" s="52">
        <f t="shared" si="90"/>
        <v>16.061550521118974</v>
      </c>
      <c r="EK68" s="52">
        <f t="shared" si="90"/>
        <v>5.4170826466581108</v>
      </c>
      <c r="EL68" s="52">
        <f t="shared" si="90"/>
        <v>2.1965152341124354</v>
      </c>
      <c r="EM68" s="52">
        <f t="shared" si="90"/>
        <v>5.431652875916015</v>
      </c>
      <c r="EN68" s="52">
        <f t="shared" si="90"/>
        <v>5.7547589646028241</v>
      </c>
      <c r="EO68" s="52">
        <f t="shared" si="90"/>
        <v>2.9679196344151659</v>
      </c>
      <c r="EP68" s="52">
        <f t="shared" si="90"/>
        <v>4.967113267654133</v>
      </c>
      <c r="EQ68" s="52">
        <f t="shared" si="90"/>
        <v>5.4081954173543352</v>
      </c>
      <c r="ER68" s="52">
        <f t="shared" si="90"/>
        <v>3.4687751999265819</v>
      </c>
      <c r="ES68" s="52">
        <f t="shared" si="90"/>
        <v>13.82274849325926</v>
      </c>
      <c r="ET68" s="52">
        <f t="shared" si="90"/>
        <v>20.141632635906898</v>
      </c>
      <c r="EU68" s="52">
        <f t="shared" si="90"/>
        <v>15.14205859853173</v>
      </c>
      <c r="EV68" s="52">
        <f t="shared" si="90"/>
        <v>9.5773703220510811</v>
      </c>
      <c r="EW68" s="52">
        <f t="shared" si="90"/>
        <v>11.087327794176954</v>
      </c>
      <c r="EX68" s="52">
        <f t="shared" si="90"/>
        <v>2.7840041867058893</v>
      </c>
      <c r="EY68" s="52">
        <f t="shared" si="90"/>
        <v>6.8884813974418728</v>
      </c>
      <c r="EZ68" s="52">
        <f t="shared" si="90"/>
        <v>3.7954115016972247</v>
      </c>
      <c r="FA68" s="52">
        <f t="shared" si="90"/>
        <v>1.5996911581025546</v>
      </c>
      <c r="FB68" s="52">
        <f t="shared" si="90"/>
        <v>4.0036972374244657</v>
      </c>
      <c r="FC68" s="52">
        <f t="shared" si="90"/>
        <v>3.7468608573813582</v>
      </c>
      <c r="FD68" s="52">
        <f t="shared" si="90"/>
        <v>9.2956138842516278</v>
      </c>
      <c r="FE68" s="52">
        <f t="shared" si="90"/>
        <v>10.75503168321646</v>
      </c>
      <c r="FF68" s="52">
        <f t="shared" si="90"/>
        <v>20.968631524849314</v>
      </c>
      <c r="FG68" s="52">
        <f t="shared" ref="FG68:FH68" si="91">FG60/(FG6+FG7+FG11+FG13)*100</f>
        <v>26.807226896239193</v>
      </c>
      <c r="FH68" s="52">
        <f t="shared" si="91"/>
        <v>12.795841882963826</v>
      </c>
      <c r="FI68" s="52">
        <f t="shared" ref="FI68" si="92">FI60/(FI6+FI7+FI11+FI13)*100</f>
        <v>5.0458529517796658</v>
      </c>
      <c r="FJ68" s="52">
        <f>FJ60/(FJ6+FJ7+FJ11+FJ13)*100</f>
        <v>3.1699104142117793</v>
      </c>
      <c r="FK68" s="52">
        <f>FK60/(FK6+FK7+FK11+FK13)*100</f>
        <v>6.5487872953326125</v>
      </c>
      <c r="FL68" s="52">
        <f>FL60/(FL6+FL7+FL11+FL13)*100</f>
        <v>4.59158231747515</v>
      </c>
      <c r="FM68" s="52">
        <f>FM60/(FM6+FM7+FM11+FM13)*100</f>
        <v>1.5820546453778808</v>
      </c>
      <c r="FN68" s="52">
        <f t="shared" ref="FN68:FO68" si="93">FN60/(FN6+FN7+FN11+FN13)*100</f>
        <v>5.6940051183070572</v>
      </c>
      <c r="FO68" s="52">
        <f t="shared" si="93"/>
        <v>13.878463627591026</v>
      </c>
      <c r="FP68" s="52">
        <f t="shared" ref="FP68:FQ68" si="94">FP60/(FP6+FP7+FP11+FP13)*100</f>
        <v>4.8849533724856782</v>
      </c>
      <c r="FQ68" s="52">
        <f t="shared" si="94"/>
        <v>16.97195816658315</v>
      </c>
      <c r="FR68" s="52">
        <f t="shared" ref="FR68:FS68" si="95">FR60/(FR6+FR7+FR11+FR13)*100</f>
        <v>26.252965913655956</v>
      </c>
      <c r="FS68" s="52">
        <f t="shared" si="95"/>
        <v>15.59861762230142</v>
      </c>
      <c r="FT68" s="52">
        <f t="shared" ref="FT68:FU68" si="96">FT60/(FT6+FT7+FT11+FT13)*100</f>
        <v>11.99312013003215</v>
      </c>
      <c r="FU68" s="52">
        <f t="shared" si="96"/>
        <v>5.9256960742019587</v>
      </c>
      <c r="FV68" s="52">
        <f t="shared" ref="FV68:FX68" si="97">FV60/(FV6+FV7+FV11+FV13)*100</f>
        <v>3.7340587260566265</v>
      </c>
      <c r="FW68" s="52">
        <f t="shared" si="97"/>
        <v>5.8410448174036986</v>
      </c>
      <c r="FX68" s="52">
        <f t="shared" si="97"/>
        <v>3.1129712287951952</v>
      </c>
      <c r="FY68" s="52">
        <f t="shared" ref="FY68:FZ68" si="98">FY60/(FY6+FY7+FY11+FY13)*100</f>
        <v>1.4133446762707496</v>
      </c>
      <c r="FZ68" s="52">
        <f t="shared" si="98"/>
        <v>5.2372146556127603</v>
      </c>
      <c r="GA68" s="52">
        <f t="shared" ref="GA68:GB68" si="99">GA60/(GA6+GA7+GA11+GA13)*100</f>
        <v>66.50010496060969</v>
      </c>
      <c r="GB68" s="52">
        <f t="shared" si="99"/>
        <v>7.3843424158533315</v>
      </c>
      <c r="GC68" s="52"/>
      <c r="GD68" s="52"/>
      <c r="GE68" s="52"/>
      <c r="GF68" s="52"/>
      <c r="GG68" s="52"/>
      <c r="GH68" s="52"/>
      <c r="GI68" s="52"/>
      <c r="GJ68" s="52"/>
      <c r="GK68" s="52"/>
    </row>
    <row r="69" spans="1:193">
      <c r="A69" s="53"/>
      <c r="B69" s="37"/>
      <c r="C69" s="37"/>
      <c r="D69" s="37"/>
      <c r="E69" s="37"/>
      <c r="F69" s="37"/>
      <c r="G69" s="37"/>
      <c r="H69" s="37"/>
      <c r="I69" s="37"/>
      <c r="J69" s="37"/>
      <c r="K69" s="37"/>
      <c r="L69" s="37"/>
      <c r="M69" s="37"/>
      <c r="N69" s="37"/>
      <c r="O69" s="37"/>
      <c r="P69" s="37"/>
      <c r="Q69" s="37"/>
      <c r="R69" s="37"/>
      <c r="S69" s="37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37"/>
      <c r="AH69" s="37"/>
      <c r="AI69" s="37"/>
      <c r="AJ69" s="37"/>
      <c r="AK69" s="37"/>
      <c r="AL69" s="37"/>
      <c r="AM69" s="37"/>
      <c r="AN69" s="37"/>
      <c r="AO69" s="37"/>
      <c r="AP69" s="37"/>
      <c r="AQ69" s="37"/>
      <c r="AR69" s="37"/>
      <c r="AS69" s="37"/>
      <c r="AT69" s="37"/>
      <c r="AU69" s="37"/>
      <c r="AV69" s="37"/>
      <c r="AW69" s="37"/>
      <c r="AX69" s="37"/>
      <c r="AY69" s="37"/>
      <c r="AZ69" s="37"/>
      <c r="BA69" s="37"/>
      <c r="BB69" s="37"/>
      <c r="BC69" s="37"/>
      <c r="BD69" s="37"/>
      <c r="BE69" s="37"/>
      <c r="BF69" s="37"/>
      <c r="BG69" s="37"/>
      <c r="BH69" s="37"/>
      <c r="BI69" s="37"/>
    </row>
    <row r="70" spans="1:193">
      <c r="A70" s="36" t="s">
        <v>151</v>
      </c>
      <c r="B70" s="37"/>
      <c r="C70" s="37"/>
      <c r="D70" s="37"/>
      <c r="E70" s="37"/>
      <c r="F70" s="37"/>
      <c r="G70" s="37"/>
      <c r="H70" s="37"/>
      <c r="I70" s="37"/>
      <c r="J70" s="37"/>
      <c r="K70" s="37"/>
      <c r="L70" s="37"/>
      <c r="M70" s="37"/>
      <c r="N70" s="37"/>
      <c r="O70" s="37"/>
      <c r="P70" s="37"/>
      <c r="Q70" s="37"/>
      <c r="R70" s="37"/>
      <c r="S70" s="37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37"/>
      <c r="AH70" s="37"/>
      <c r="AI70" s="37"/>
      <c r="AJ70" s="37"/>
      <c r="AK70" s="37"/>
      <c r="AL70" s="37"/>
      <c r="AM70" s="37"/>
      <c r="AN70" s="37"/>
      <c r="AO70" s="37"/>
      <c r="AP70" s="37"/>
      <c r="AQ70" s="37"/>
      <c r="AR70" s="37"/>
      <c r="AS70" s="37"/>
      <c r="AT70" s="37"/>
      <c r="AU70" s="37"/>
      <c r="AV70" s="37"/>
      <c r="AW70" s="37"/>
      <c r="AX70" s="37"/>
      <c r="AY70" s="37"/>
      <c r="AZ70" s="37"/>
      <c r="BA70" s="37"/>
      <c r="BB70" s="37"/>
      <c r="BC70" s="37"/>
      <c r="BD70" s="37"/>
      <c r="BE70" s="37"/>
      <c r="BF70" s="37"/>
      <c r="BG70" s="37"/>
      <c r="BH70" s="37"/>
      <c r="BI70" s="37"/>
    </row>
    <row r="71" spans="1:193" ht="21">
      <c r="A71" s="36" t="s">
        <v>82</v>
      </c>
      <c r="B71" s="54"/>
      <c r="C71" s="54"/>
      <c r="D71" s="54"/>
      <c r="E71" s="54"/>
      <c r="F71" s="54"/>
      <c r="G71" s="54"/>
      <c r="H71" s="54"/>
      <c r="I71" s="54"/>
      <c r="J71" s="54"/>
      <c r="K71" s="54"/>
      <c r="L71" s="54"/>
      <c r="M71" s="54"/>
      <c r="N71" s="54"/>
      <c r="O71" s="54"/>
      <c r="P71" s="54"/>
      <c r="Q71" s="54"/>
      <c r="R71" s="54"/>
      <c r="S71" s="54"/>
      <c r="T71" s="54"/>
      <c r="U71" s="54"/>
      <c r="V71" s="54"/>
      <c r="W71" s="54"/>
      <c r="X71" s="54"/>
      <c r="Y71" s="54"/>
      <c r="Z71" s="54"/>
      <c r="AA71" s="54"/>
      <c r="AB71" s="54"/>
      <c r="AC71" s="54"/>
      <c r="AD71" s="54"/>
      <c r="AE71" s="54"/>
      <c r="AF71" s="54"/>
      <c r="AG71" s="54"/>
      <c r="AH71" s="54"/>
      <c r="AI71" s="54"/>
      <c r="AJ71" s="54"/>
      <c r="AK71" s="54"/>
      <c r="AL71" s="54"/>
      <c r="AM71" s="54"/>
      <c r="AN71" s="54"/>
      <c r="AO71" s="54"/>
      <c r="AP71" s="54"/>
      <c r="AQ71" s="54"/>
      <c r="AR71" s="54"/>
      <c r="AS71" s="54"/>
      <c r="AT71" s="54"/>
      <c r="AU71" s="54"/>
      <c r="AV71" s="54"/>
      <c r="AW71" s="54"/>
      <c r="AX71" s="54"/>
      <c r="AY71" s="54"/>
      <c r="AZ71" s="54"/>
      <c r="BA71" s="54"/>
      <c r="BB71" s="54"/>
      <c r="BC71" s="54"/>
      <c r="BD71" s="54"/>
      <c r="BE71" s="54"/>
      <c r="BF71" s="54"/>
      <c r="BG71" s="54"/>
      <c r="BH71" s="54"/>
      <c r="BI71" s="54"/>
      <c r="BJ71" s="54"/>
      <c r="BK71" s="54"/>
      <c r="BL71" s="54"/>
      <c r="BM71" s="54"/>
      <c r="BN71" s="54"/>
      <c r="BO71" s="54"/>
      <c r="BP71" s="54"/>
      <c r="BQ71" s="54"/>
      <c r="BR71" s="54"/>
      <c r="BS71" s="54"/>
      <c r="BT71" s="54"/>
      <c r="BU71" s="54"/>
      <c r="BV71" s="54"/>
      <c r="BW71" s="54"/>
      <c r="BX71" s="54"/>
      <c r="BY71" s="54"/>
      <c r="BZ71" s="54"/>
      <c r="CA71" s="54"/>
      <c r="CB71" s="54"/>
      <c r="CC71" s="54"/>
      <c r="CD71" s="54"/>
      <c r="CE71" s="54"/>
      <c r="CF71" s="54"/>
      <c r="CG71" s="54"/>
      <c r="CH71" s="54"/>
      <c r="CI71" s="54"/>
      <c r="CJ71" s="54"/>
      <c r="CK71" s="54"/>
      <c r="CL71" s="54"/>
      <c r="CM71" s="54"/>
      <c r="CN71" s="54"/>
      <c r="CO71" s="54"/>
      <c r="CP71" s="54"/>
      <c r="CQ71" s="54"/>
      <c r="CR71" s="54"/>
      <c r="CS71" s="54"/>
      <c r="CT71" s="54"/>
      <c r="CU71" s="54"/>
      <c r="CV71" s="54"/>
      <c r="CW71" s="54"/>
      <c r="CX71" s="54"/>
      <c r="CY71" s="54"/>
      <c r="CZ71" s="54"/>
      <c r="DA71" s="54"/>
      <c r="DB71" s="54"/>
      <c r="DC71" s="54"/>
      <c r="DD71" s="54"/>
      <c r="DE71" s="54"/>
      <c r="DF71" s="54"/>
      <c r="DG71" s="54"/>
      <c r="DH71" s="54"/>
      <c r="DI71" s="54"/>
      <c r="DJ71" s="54"/>
      <c r="DK71" s="54"/>
      <c r="DL71" s="54"/>
      <c r="DM71" s="54"/>
      <c r="DN71" s="54"/>
      <c r="DO71" s="54"/>
      <c r="DP71" s="54"/>
      <c r="DQ71" s="54"/>
      <c r="DR71" s="54"/>
      <c r="DS71" s="54"/>
      <c r="DT71" s="54"/>
      <c r="DU71" s="54"/>
      <c r="DV71" s="54"/>
      <c r="DW71" s="54"/>
      <c r="DX71" s="54"/>
      <c r="DY71" s="54"/>
      <c r="DZ71" s="54"/>
      <c r="EA71" s="54"/>
      <c r="EB71" s="54"/>
      <c r="EC71" s="54"/>
      <c r="ED71" s="54"/>
      <c r="EE71" s="54"/>
      <c r="EF71" s="54"/>
      <c r="EG71" s="54"/>
      <c r="EH71" s="54"/>
      <c r="EI71" s="54"/>
      <c r="EJ71" s="54"/>
      <c r="EK71" s="54"/>
      <c r="EL71" s="54"/>
      <c r="EM71" s="54"/>
      <c r="EN71" s="54"/>
      <c r="EO71" s="54"/>
      <c r="EP71" s="54"/>
      <c r="EQ71" s="54"/>
      <c r="ER71" s="54"/>
      <c r="ES71" s="54"/>
      <c r="ET71" s="54"/>
      <c r="EU71" s="54"/>
      <c r="EV71" s="54"/>
      <c r="EW71" s="54"/>
      <c r="EX71" s="54"/>
      <c r="EY71" s="54"/>
      <c r="EZ71" s="54"/>
      <c r="FA71" s="54"/>
      <c r="FB71" s="54"/>
      <c r="FC71" s="54"/>
      <c r="FD71" s="54"/>
      <c r="FE71" s="54"/>
      <c r="FF71" s="54"/>
      <c r="FG71" s="54"/>
      <c r="FH71" s="54"/>
      <c r="FI71" s="54"/>
      <c r="FJ71" s="54"/>
      <c r="FK71" s="54"/>
      <c r="FL71" s="54"/>
      <c r="FM71" s="54"/>
    </row>
    <row r="72" spans="1:193" ht="21">
      <c r="A72" s="36" t="s">
        <v>83</v>
      </c>
      <c r="B72" s="54"/>
      <c r="C72" s="54"/>
      <c r="D72" s="54"/>
      <c r="E72" s="54"/>
      <c r="F72" s="54"/>
      <c r="G72" s="54"/>
      <c r="H72" s="54"/>
      <c r="I72" s="54"/>
      <c r="J72" s="54"/>
      <c r="K72" s="54"/>
      <c r="L72" s="54"/>
      <c r="M72" s="54"/>
      <c r="N72" s="54"/>
      <c r="O72" s="54"/>
      <c r="P72" s="54"/>
      <c r="Q72" s="54"/>
      <c r="R72" s="54"/>
      <c r="S72" s="54"/>
      <c r="T72" s="54"/>
      <c r="U72" s="54"/>
      <c r="V72" s="54"/>
      <c r="W72" s="54"/>
      <c r="X72" s="54"/>
      <c r="Y72" s="54"/>
      <c r="Z72" s="54"/>
      <c r="AA72" s="54"/>
      <c r="AB72" s="54"/>
      <c r="AC72" s="54"/>
      <c r="AD72" s="54"/>
      <c r="AE72" s="54"/>
      <c r="AF72" s="54"/>
      <c r="AG72" s="54"/>
      <c r="AH72" s="54"/>
      <c r="AI72" s="54"/>
      <c r="AJ72" s="54"/>
      <c r="AK72" s="54"/>
      <c r="AL72" s="54"/>
      <c r="AM72" s="54"/>
      <c r="AN72" s="54"/>
      <c r="AO72" s="54"/>
      <c r="AP72" s="54"/>
      <c r="AQ72" s="54"/>
      <c r="AR72" s="54"/>
      <c r="AS72" s="54"/>
      <c r="AT72" s="54"/>
      <c r="AU72" s="54"/>
      <c r="AV72" s="54"/>
      <c r="AW72" s="54"/>
      <c r="AX72" s="54"/>
      <c r="AY72" s="54"/>
      <c r="AZ72" s="54"/>
      <c r="BA72" s="54"/>
      <c r="BB72" s="54"/>
      <c r="BC72" s="54"/>
      <c r="BD72" s="54"/>
      <c r="BE72" s="54"/>
      <c r="BF72" s="54"/>
      <c r="BG72" s="54"/>
      <c r="BH72" s="54"/>
      <c r="BI72" s="54"/>
      <c r="BJ72" s="54"/>
      <c r="BK72" s="54"/>
      <c r="BL72" s="54"/>
      <c r="BM72" s="54"/>
      <c r="BN72" s="54"/>
      <c r="BO72" s="54"/>
      <c r="BP72" s="54"/>
      <c r="BQ72" s="54"/>
      <c r="BR72" s="54"/>
      <c r="BS72" s="54"/>
      <c r="BT72" s="54"/>
      <c r="BU72" s="54"/>
      <c r="BV72" s="54" t="s">
        <v>152</v>
      </c>
      <c r="BW72" s="54"/>
      <c r="BX72" s="54"/>
      <c r="BY72" s="54"/>
      <c r="BZ72" s="54"/>
      <c r="CA72" s="54"/>
      <c r="CB72" s="54"/>
      <c r="CC72" s="54"/>
      <c r="CD72" s="54"/>
      <c r="CE72" s="54"/>
      <c r="CF72" s="54"/>
      <c r="CG72" s="54"/>
      <c r="CH72" s="55"/>
      <c r="CI72" s="55"/>
      <c r="CJ72" s="55"/>
      <c r="CK72" s="55"/>
      <c r="CL72" s="55"/>
      <c r="CM72" s="55"/>
      <c r="CN72" s="55"/>
      <c r="CO72" s="55"/>
      <c r="CP72" s="55"/>
      <c r="CQ72" s="54"/>
      <c r="CR72" s="54"/>
      <c r="CS72" s="54"/>
      <c r="CT72" s="54"/>
      <c r="CU72" s="54"/>
      <c r="CV72" s="54"/>
      <c r="CW72" s="54"/>
      <c r="CX72" s="54"/>
      <c r="CY72" s="55"/>
      <c r="CZ72" s="55"/>
      <c r="DA72" s="54"/>
      <c r="DB72" s="54"/>
      <c r="DC72" s="54"/>
      <c r="DD72" s="54"/>
      <c r="DE72" s="54"/>
      <c r="DF72" s="54"/>
      <c r="DG72" s="54"/>
      <c r="DH72" s="54"/>
      <c r="DI72" s="54"/>
      <c r="DJ72" s="54"/>
      <c r="DK72" s="54"/>
      <c r="DL72" s="54"/>
      <c r="DM72" s="54"/>
      <c r="DN72" s="54"/>
      <c r="DO72" s="54"/>
      <c r="DP72" s="54"/>
      <c r="DQ72" s="54"/>
      <c r="DR72" s="54"/>
      <c r="DS72" s="54"/>
      <c r="DT72" s="54"/>
      <c r="DU72" s="54"/>
      <c r="DV72" s="54"/>
      <c r="DW72" s="54"/>
      <c r="DX72" s="54"/>
      <c r="DY72" s="54"/>
      <c r="DZ72" s="54"/>
      <c r="EA72" s="54"/>
      <c r="EB72" s="54"/>
      <c r="EC72" s="54"/>
      <c r="ED72" s="54"/>
      <c r="EE72" s="54"/>
      <c r="EF72" s="54"/>
      <c r="EG72" s="54"/>
      <c r="EH72" s="54"/>
      <c r="EI72" s="54"/>
      <c r="EJ72" s="54"/>
      <c r="EK72" s="54"/>
      <c r="EL72" s="54"/>
      <c r="EM72" s="54"/>
      <c r="EN72" s="54"/>
      <c r="EO72" s="54"/>
      <c r="EP72" s="54"/>
      <c r="EQ72" s="54"/>
      <c r="ER72" s="54"/>
      <c r="ES72" s="54"/>
      <c r="ET72" s="54"/>
      <c r="EU72" s="54"/>
      <c r="EV72" s="54"/>
      <c r="EW72" s="54"/>
      <c r="EX72" s="54"/>
      <c r="EY72" s="54"/>
      <c r="EZ72" s="54"/>
      <c r="FA72" s="54"/>
      <c r="FB72" s="54"/>
      <c r="FC72" s="54"/>
      <c r="FD72" s="54"/>
      <c r="FE72" s="54"/>
      <c r="FF72" s="54"/>
      <c r="FG72" s="54"/>
      <c r="FH72" s="54"/>
      <c r="FI72" s="54"/>
      <c r="FJ72" s="54"/>
      <c r="FK72" s="54"/>
      <c r="FL72" s="54"/>
      <c r="FM72" s="54"/>
    </row>
    <row r="73" spans="1:193" ht="21">
      <c r="A73" s="36"/>
      <c r="B73" s="54"/>
      <c r="C73" s="54"/>
      <c r="D73" s="54"/>
      <c r="E73" s="54"/>
      <c r="F73" s="54"/>
      <c r="G73" s="54"/>
      <c r="H73" s="54"/>
      <c r="I73" s="54"/>
      <c r="J73" s="54"/>
      <c r="K73" s="54"/>
      <c r="L73" s="54"/>
      <c r="M73" s="54"/>
      <c r="N73" s="54"/>
      <c r="O73" s="54"/>
      <c r="P73" s="54"/>
      <c r="Q73" s="54"/>
      <c r="R73" s="54"/>
      <c r="S73" s="54"/>
      <c r="T73" s="54"/>
      <c r="U73" s="54"/>
      <c r="V73" s="54"/>
      <c r="W73" s="54"/>
      <c r="X73" s="54"/>
      <c r="Y73" s="54"/>
      <c r="Z73" s="54"/>
      <c r="AA73" s="54"/>
      <c r="AB73" s="54"/>
      <c r="AC73" s="54"/>
      <c r="AD73" s="54"/>
      <c r="AE73" s="54"/>
      <c r="AF73" s="54"/>
      <c r="AG73" s="54"/>
      <c r="AH73" s="54"/>
      <c r="AI73" s="54"/>
      <c r="AJ73" s="54"/>
      <c r="AK73" s="54"/>
      <c r="AL73" s="54"/>
      <c r="AM73" s="54"/>
      <c r="AN73" s="54"/>
      <c r="AO73" s="54"/>
      <c r="AP73" s="54"/>
      <c r="AQ73" s="54"/>
      <c r="AR73" s="54"/>
      <c r="AS73" s="54"/>
      <c r="AT73" s="54"/>
      <c r="AU73" s="54"/>
      <c r="AV73" s="54"/>
      <c r="AW73" s="54"/>
      <c r="AX73" s="54"/>
      <c r="AY73" s="54"/>
      <c r="AZ73" s="54"/>
      <c r="BA73" s="54"/>
      <c r="BB73" s="54"/>
      <c r="BC73" s="54"/>
      <c r="BD73" s="54"/>
      <c r="BE73" s="54"/>
      <c r="BF73" s="54"/>
      <c r="BG73" s="54"/>
      <c r="BH73" s="54"/>
      <c r="BI73" s="54"/>
      <c r="BJ73" s="54"/>
      <c r="BK73" s="54"/>
      <c r="BL73" s="54"/>
      <c r="BM73" s="54"/>
      <c r="BN73" s="54"/>
      <c r="BO73" s="54"/>
      <c r="BP73" s="54"/>
      <c r="BQ73" s="54"/>
      <c r="BR73" s="54"/>
      <c r="BS73" s="54"/>
      <c r="BT73" s="54"/>
      <c r="BU73" s="54"/>
      <c r="BV73" s="54"/>
      <c r="BW73" s="54"/>
      <c r="BX73" s="54"/>
      <c r="BY73" s="54"/>
      <c r="BZ73" s="54"/>
      <c r="CA73" s="54"/>
      <c r="CB73" s="54"/>
      <c r="CC73" s="54"/>
      <c r="CD73" s="54"/>
      <c r="CE73" s="54"/>
      <c r="CF73" s="54"/>
      <c r="CG73" s="54"/>
      <c r="CH73" s="54"/>
      <c r="CI73" s="54"/>
      <c r="CJ73" s="54"/>
      <c r="CK73" s="54"/>
      <c r="CL73" s="54"/>
      <c r="CM73" s="54"/>
      <c r="CN73" s="54"/>
      <c r="CO73" s="54"/>
      <c r="CP73" s="54"/>
      <c r="CQ73" s="54"/>
      <c r="CR73" s="54"/>
      <c r="CS73" s="54"/>
      <c r="CT73" s="54"/>
      <c r="CU73" s="54"/>
      <c r="CV73" s="54"/>
      <c r="CW73" s="54"/>
      <c r="CX73" s="54"/>
      <c r="CY73" s="55"/>
      <c r="CZ73" s="55"/>
      <c r="DA73" s="54"/>
      <c r="DB73" s="54"/>
      <c r="DC73" s="54"/>
      <c r="DD73" s="54"/>
      <c r="DE73" s="54"/>
      <c r="DF73" s="54"/>
      <c r="DG73" s="54"/>
      <c r="DH73" s="54"/>
      <c r="DI73" s="54"/>
      <c r="DJ73" s="54"/>
      <c r="DK73" s="54"/>
      <c r="DL73" s="54"/>
      <c r="DM73" s="54"/>
      <c r="DN73" s="54"/>
      <c r="DO73" s="54"/>
      <c r="DP73" s="54"/>
      <c r="DQ73" s="54"/>
      <c r="DR73" s="54"/>
      <c r="DS73" s="54"/>
      <c r="DT73" s="54"/>
      <c r="DU73" s="54"/>
      <c r="DV73" s="54"/>
      <c r="DW73" s="54"/>
      <c r="DX73" s="54"/>
      <c r="DY73" s="54"/>
      <c r="DZ73" s="54"/>
      <c r="EA73" s="54"/>
      <c r="EB73" s="54"/>
      <c r="EC73" s="54"/>
      <c r="ED73" s="54"/>
      <c r="EE73" s="54"/>
      <c r="EF73" s="54"/>
      <c r="EG73" s="54"/>
      <c r="EH73" s="54"/>
      <c r="EI73" s="54"/>
      <c r="EJ73" s="54"/>
      <c r="EK73" s="54"/>
      <c r="EL73" s="54"/>
      <c r="EM73" s="54"/>
      <c r="EN73" s="54"/>
      <c r="EO73" s="54"/>
      <c r="EP73" s="54"/>
      <c r="EQ73" s="54"/>
      <c r="ER73" s="54"/>
      <c r="ES73" s="54"/>
      <c r="ET73" s="54"/>
      <c r="EU73" s="54"/>
      <c r="EV73" s="54"/>
      <c r="EW73" s="54"/>
      <c r="EX73" s="54"/>
      <c r="EY73" s="54"/>
      <c r="EZ73" s="54"/>
      <c r="FA73" s="54"/>
      <c r="FB73" s="54"/>
      <c r="FC73" s="54"/>
      <c r="FD73" s="54"/>
      <c r="FE73" s="54"/>
      <c r="FF73" s="54"/>
      <c r="FG73" s="54"/>
      <c r="FH73" s="54"/>
      <c r="FI73" s="54"/>
      <c r="FJ73" s="54"/>
      <c r="FK73" s="54"/>
      <c r="FL73" s="54"/>
      <c r="FM73" s="54"/>
    </row>
    <row r="74" spans="1:193">
      <c r="A74" s="37"/>
    </row>
    <row r="77" spans="1:193" hidden="1">
      <c r="A77" s="38" t="s">
        <v>247</v>
      </c>
      <c r="B77" s="39">
        <f>+IF(MONTH(B4)&gt;9,YEAR(B4)+544,YEAR(B4)+543)</f>
        <v>2554</v>
      </c>
      <c r="C77" s="39">
        <f t="shared" ref="C77:BN77" si="100">+IF(MONTH(C4)&gt;9,YEAR(C4)+544,YEAR(C4)+543)</f>
        <v>2554</v>
      </c>
      <c r="D77" s="39">
        <f t="shared" si="100"/>
        <v>2554</v>
      </c>
      <c r="E77" s="39">
        <f t="shared" si="100"/>
        <v>2554</v>
      </c>
      <c r="F77" s="39">
        <f t="shared" si="100"/>
        <v>2554</v>
      </c>
      <c r="G77" s="39">
        <f t="shared" si="100"/>
        <v>2554</v>
      </c>
      <c r="H77" s="39">
        <f t="shared" si="100"/>
        <v>2554</v>
      </c>
      <c r="I77" s="39">
        <f t="shared" si="100"/>
        <v>2554</v>
      </c>
      <c r="J77" s="39">
        <f t="shared" si="100"/>
        <v>2554</v>
      </c>
      <c r="K77" s="39">
        <f t="shared" si="100"/>
        <v>2554</v>
      </c>
      <c r="L77" s="39">
        <f t="shared" si="100"/>
        <v>2554</v>
      </c>
      <c r="M77" s="39">
        <f t="shared" si="100"/>
        <v>2554</v>
      </c>
      <c r="N77" s="39">
        <f t="shared" si="100"/>
        <v>2555</v>
      </c>
      <c r="O77" s="39">
        <f t="shared" si="100"/>
        <v>2555</v>
      </c>
      <c r="P77" s="39">
        <f t="shared" si="100"/>
        <v>2555</v>
      </c>
      <c r="Q77" s="39">
        <f t="shared" si="100"/>
        <v>2555</v>
      </c>
      <c r="R77" s="39">
        <f t="shared" si="100"/>
        <v>2555</v>
      </c>
      <c r="S77" s="39">
        <f t="shared" si="100"/>
        <v>2555</v>
      </c>
      <c r="T77" s="39">
        <f t="shared" si="100"/>
        <v>2555</v>
      </c>
      <c r="U77" s="39">
        <f t="shared" si="100"/>
        <v>2555</v>
      </c>
      <c r="V77" s="39">
        <f t="shared" si="100"/>
        <v>2555</v>
      </c>
      <c r="W77" s="39">
        <f t="shared" si="100"/>
        <v>2555</v>
      </c>
      <c r="X77" s="39">
        <f t="shared" si="100"/>
        <v>2555</v>
      </c>
      <c r="Y77" s="39">
        <f t="shared" si="100"/>
        <v>2555</v>
      </c>
      <c r="Z77" s="39">
        <f t="shared" si="100"/>
        <v>2556</v>
      </c>
      <c r="AA77" s="39">
        <f t="shared" si="100"/>
        <v>2556</v>
      </c>
      <c r="AB77" s="39">
        <f t="shared" si="100"/>
        <v>2556</v>
      </c>
      <c r="AC77" s="39">
        <f t="shared" si="100"/>
        <v>2556</v>
      </c>
      <c r="AD77" s="39">
        <f t="shared" si="100"/>
        <v>2556</v>
      </c>
      <c r="AE77" s="39">
        <f t="shared" si="100"/>
        <v>2556</v>
      </c>
      <c r="AF77" s="39">
        <f t="shared" si="100"/>
        <v>2556</v>
      </c>
      <c r="AG77" s="39">
        <f t="shared" si="100"/>
        <v>2556</v>
      </c>
      <c r="AH77" s="39">
        <f t="shared" si="100"/>
        <v>2556</v>
      </c>
      <c r="AI77" s="39">
        <f t="shared" si="100"/>
        <v>2556</v>
      </c>
      <c r="AJ77" s="39">
        <f t="shared" si="100"/>
        <v>2556</v>
      </c>
      <c r="AK77" s="39">
        <f t="shared" si="100"/>
        <v>2556</v>
      </c>
      <c r="AL77" s="39">
        <f t="shared" si="100"/>
        <v>2557</v>
      </c>
      <c r="AM77" s="39">
        <f t="shared" si="100"/>
        <v>2557</v>
      </c>
      <c r="AN77" s="39">
        <f t="shared" si="100"/>
        <v>2557</v>
      </c>
      <c r="AO77" s="39">
        <f t="shared" si="100"/>
        <v>2557</v>
      </c>
      <c r="AP77" s="39">
        <f t="shared" si="100"/>
        <v>2557</v>
      </c>
      <c r="AQ77" s="39">
        <f t="shared" si="100"/>
        <v>2557</v>
      </c>
      <c r="AR77" s="39">
        <f t="shared" si="100"/>
        <v>2557</v>
      </c>
      <c r="AS77" s="39">
        <f t="shared" si="100"/>
        <v>2557</v>
      </c>
      <c r="AT77" s="39">
        <f t="shared" si="100"/>
        <v>2557</v>
      </c>
      <c r="AU77" s="39">
        <f t="shared" si="100"/>
        <v>2557</v>
      </c>
      <c r="AV77" s="39">
        <f t="shared" si="100"/>
        <v>2557</v>
      </c>
      <c r="AW77" s="39">
        <f t="shared" si="100"/>
        <v>2557</v>
      </c>
      <c r="AX77" s="39">
        <f t="shared" si="100"/>
        <v>2558</v>
      </c>
      <c r="AY77" s="39">
        <f t="shared" si="100"/>
        <v>2558</v>
      </c>
      <c r="AZ77" s="39">
        <f t="shared" si="100"/>
        <v>2558</v>
      </c>
      <c r="BA77" s="39">
        <f t="shared" si="100"/>
        <v>2558</v>
      </c>
      <c r="BB77" s="39">
        <f t="shared" si="100"/>
        <v>2558</v>
      </c>
      <c r="BC77" s="39">
        <f t="shared" si="100"/>
        <v>2558</v>
      </c>
      <c r="BD77" s="39">
        <f t="shared" si="100"/>
        <v>2558</v>
      </c>
      <c r="BE77" s="39">
        <f t="shared" si="100"/>
        <v>2558</v>
      </c>
      <c r="BF77" s="39">
        <f t="shared" si="100"/>
        <v>2558</v>
      </c>
      <c r="BG77" s="39">
        <f t="shared" si="100"/>
        <v>2558</v>
      </c>
      <c r="BH77" s="39">
        <f t="shared" si="100"/>
        <v>2558</v>
      </c>
      <c r="BI77" s="39">
        <f t="shared" si="100"/>
        <v>2558</v>
      </c>
      <c r="BJ77" s="39">
        <f t="shared" si="100"/>
        <v>2559</v>
      </c>
      <c r="BK77" s="39">
        <f t="shared" si="100"/>
        <v>2559</v>
      </c>
      <c r="BL77" s="39">
        <f t="shared" si="100"/>
        <v>2559</v>
      </c>
      <c r="BM77" s="39">
        <f t="shared" si="100"/>
        <v>2559</v>
      </c>
      <c r="BN77" s="39">
        <f t="shared" si="100"/>
        <v>2559</v>
      </c>
      <c r="BO77" s="39">
        <f t="shared" ref="BO77:DZ77" si="101">+IF(MONTH(BO4)&gt;9,YEAR(BO4)+544,YEAR(BO4)+543)</f>
        <v>2559</v>
      </c>
      <c r="BP77" s="39">
        <f t="shared" si="101"/>
        <v>2559</v>
      </c>
      <c r="BQ77" s="39">
        <f t="shared" si="101"/>
        <v>2559</v>
      </c>
      <c r="BR77" s="39">
        <f t="shared" si="101"/>
        <v>2559</v>
      </c>
      <c r="BS77" s="39">
        <f t="shared" si="101"/>
        <v>2559</v>
      </c>
      <c r="BT77" s="39">
        <f t="shared" si="101"/>
        <v>2559</v>
      </c>
      <c r="BU77" s="39">
        <f t="shared" si="101"/>
        <v>2559</v>
      </c>
      <c r="BV77" s="39">
        <f t="shared" si="101"/>
        <v>2560</v>
      </c>
      <c r="BW77" s="39">
        <f t="shared" si="101"/>
        <v>2560</v>
      </c>
      <c r="BX77" s="39">
        <f t="shared" si="101"/>
        <v>2560</v>
      </c>
      <c r="BY77" s="39">
        <f t="shared" si="101"/>
        <v>2560</v>
      </c>
      <c r="BZ77" s="39">
        <f t="shared" si="101"/>
        <v>2560</v>
      </c>
      <c r="CA77" s="39">
        <f t="shared" si="101"/>
        <v>2560</v>
      </c>
      <c r="CB77" s="39">
        <f t="shared" si="101"/>
        <v>2560</v>
      </c>
      <c r="CC77" s="39">
        <f t="shared" si="101"/>
        <v>2560</v>
      </c>
      <c r="CD77" s="39">
        <f t="shared" si="101"/>
        <v>2560</v>
      </c>
      <c r="CE77" s="39">
        <f t="shared" si="101"/>
        <v>2560</v>
      </c>
      <c r="CF77" s="39">
        <f t="shared" si="101"/>
        <v>2560</v>
      </c>
      <c r="CG77" s="39">
        <f t="shared" si="101"/>
        <v>2560</v>
      </c>
      <c r="CH77" s="39">
        <f t="shared" si="101"/>
        <v>2561</v>
      </c>
      <c r="CI77" s="39">
        <f t="shared" si="101"/>
        <v>2561</v>
      </c>
      <c r="CJ77" s="39">
        <f t="shared" si="101"/>
        <v>2561</v>
      </c>
      <c r="CK77" s="39">
        <f t="shared" si="101"/>
        <v>2561</v>
      </c>
      <c r="CL77" s="39">
        <f t="shared" si="101"/>
        <v>2561</v>
      </c>
      <c r="CM77" s="39">
        <f t="shared" si="101"/>
        <v>2561</v>
      </c>
      <c r="CN77" s="39">
        <f t="shared" si="101"/>
        <v>2561</v>
      </c>
      <c r="CO77" s="39">
        <f t="shared" si="101"/>
        <v>2561</v>
      </c>
      <c r="CP77" s="39">
        <f t="shared" si="101"/>
        <v>2561</v>
      </c>
      <c r="CQ77" s="39">
        <f t="shared" si="101"/>
        <v>2561</v>
      </c>
      <c r="CR77" s="39">
        <f t="shared" si="101"/>
        <v>2561</v>
      </c>
      <c r="CS77" s="39">
        <f t="shared" si="101"/>
        <v>2561</v>
      </c>
      <c r="CT77" s="39">
        <f t="shared" si="101"/>
        <v>2562</v>
      </c>
      <c r="CU77" s="39">
        <f t="shared" si="101"/>
        <v>2562</v>
      </c>
      <c r="CV77" s="39">
        <f t="shared" si="101"/>
        <v>2562</v>
      </c>
      <c r="CW77" s="39">
        <f t="shared" si="101"/>
        <v>2562</v>
      </c>
      <c r="CX77" s="39">
        <f t="shared" si="101"/>
        <v>2562</v>
      </c>
      <c r="CY77" s="39">
        <f t="shared" si="101"/>
        <v>2562</v>
      </c>
      <c r="CZ77" s="39">
        <f t="shared" si="101"/>
        <v>2562</v>
      </c>
      <c r="DA77" s="39">
        <f t="shared" si="101"/>
        <v>2562</v>
      </c>
      <c r="DB77" s="39">
        <f t="shared" si="101"/>
        <v>2562</v>
      </c>
      <c r="DC77" s="39">
        <f t="shared" si="101"/>
        <v>2562</v>
      </c>
      <c r="DD77" s="39">
        <f t="shared" si="101"/>
        <v>2562</v>
      </c>
      <c r="DE77" s="39">
        <f t="shared" si="101"/>
        <v>2562</v>
      </c>
      <c r="DF77" s="39">
        <f t="shared" si="101"/>
        <v>2563</v>
      </c>
      <c r="DG77" s="39">
        <f t="shared" si="101"/>
        <v>2563</v>
      </c>
      <c r="DH77" s="39">
        <f t="shared" si="101"/>
        <v>2563</v>
      </c>
      <c r="DI77" s="39">
        <f t="shared" si="101"/>
        <v>2563</v>
      </c>
      <c r="DJ77" s="39">
        <f t="shared" si="101"/>
        <v>2563</v>
      </c>
      <c r="DK77" s="39">
        <f t="shared" si="101"/>
        <v>2563</v>
      </c>
      <c r="DL77" s="39">
        <f t="shared" si="101"/>
        <v>2563</v>
      </c>
      <c r="DM77" s="39">
        <f t="shared" si="101"/>
        <v>2563</v>
      </c>
      <c r="DN77" s="39">
        <f t="shared" si="101"/>
        <v>2563</v>
      </c>
      <c r="DO77" s="39">
        <f t="shared" si="101"/>
        <v>2563</v>
      </c>
      <c r="DP77" s="39">
        <f t="shared" si="101"/>
        <v>2563</v>
      </c>
      <c r="DQ77" s="39">
        <f t="shared" si="101"/>
        <v>2563</v>
      </c>
      <c r="DR77" s="39">
        <f t="shared" si="101"/>
        <v>2564</v>
      </c>
      <c r="DS77" s="39">
        <f t="shared" si="101"/>
        <v>2564</v>
      </c>
      <c r="DT77" s="39">
        <f t="shared" si="101"/>
        <v>2564</v>
      </c>
      <c r="DU77" s="39">
        <f t="shared" si="101"/>
        <v>2564</v>
      </c>
      <c r="DV77" s="39">
        <f t="shared" si="101"/>
        <v>2564</v>
      </c>
      <c r="DW77" s="39">
        <f t="shared" si="101"/>
        <v>2564</v>
      </c>
      <c r="DX77" s="39">
        <f t="shared" si="101"/>
        <v>2564</v>
      </c>
      <c r="DY77" s="39">
        <f t="shared" si="101"/>
        <v>2564</v>
      </c>
      <c r="DZ77" s="39">
        <f t="shared" si="101"/>
        <v>2564</v>
      </c>
      <c r="EA77" s="39">
        <f t="shared" ref="EA77:FZ77" si="102">+IF(MONTH(EA4)&gt;9,YEAR(EA4)+544,YEAR(EA4)+543)</f>
        <v>2564</v>
      </c>
      <c r="EB77" s="39">
        <f t="shared" si="102"/>
        <v>2564</v>
      </c>
      <c r="EC77" s="39">
        <f t="shared" si="102"/>
        <v>2564</v>
      </c>
      <c r="ED77" s="39">
        <f t="shared" si="102"/>
        <v>2565</v>
      </c>
      <c r="EE77" s="39">
        <f t="shared" si="102"/>
        <v>2565</v>
      </c>
      <c r="EF77" s="39">
        <f t="shared" si="102"/>
        <v>2565</v>
      </c>
      <c r="EG77" s="39">
        <f t="shared" si="102"/>
        <v>2565</v>
      </c>
      <c r="EH77" s="39">
        <f t="shared" si="102"/>
        <v>2565</v>
      </c>
      <c r="EI77" s="39">
        <f t="shared" si="102"/>
        <v>2565</v>
      </c>
      <c r="EJ77" s="39">
        <f t="shared" si="102"/>
        <v>2565</v>
      </c>
      <c r="EK77" s="39">
        <f t="shared" si="102"/>
        <v>2565</v>
      </c>
      <c r="EL77" s="39">
        <f t="shared" si="102"/>
        <v>2565</v>
      </c>
      <c r="EM77" s="39">
        <f t="shared" si="102"/>
        <v>2565</v>
      </c>
      <c r="EN77" s="39">
        <f t="shared" si="102"/>
        <v>2565</v>
      </c>
      <c r="EO77" s="39">
        <f t="shared" si="102"/>
        <v>2565</v>
      </c>
      <c r="EP77" s="39">
        <f t="shared" si="102"/>
        <v>2566</v>
      </c>
      <c r="EQ77" s="39">
        <f t="shared" si="102"/>
        <v>2566</v>
      </c>
      <c r="ER77" s="39">
        <f t="shared" si="102"/>
        <v>2566</v>
      </c>
      <c r="ES77" s="39">
        <f t="shared" si="102"/>
        <v>2566</v>
      </c>
      <c r="ET77" s="39">
        <f t="shared" si="102"/>
        <v>2566</v>
      </c>
      <c r="EU77" s="39">
        <f t="shared" si="102"/>
        <v>2566</v>
      </c>
      <c r="EV77" s="39">
        <f t="shared" si="102"/>
        <v>2566</v>
      </c>
      <c r="EW77" s="39">
        <f t="shared" si="102"/>
        <v>2566</v>
      </c>
      <c r="EX77" s="39">
        <f t="shared" si="102"/>
        <v>2566</v>
      </c>
      <c r="EY77" s="39">
        <f t="shared" si="102"/>
        <v>2566</v>
      </c>
      <c r="EZ77" s="39">
        <f t="shared" si="102"/>
        <v>2566</v>
      </c>
      <c r="FA77" s="39">
        <f t="shared" si="102"/>
        <v>2566</v>
      </c>
      <c r="FB77" s="39">
        <f t="shared" si="102"/>
        <v>2567</v>
      </c>
      <c r="FC77" s="39">
        <f t="shared" si="102"/>
        <v>2567</v>
      </c>
      <c r="FD77" s="39">
        <f t="shared" si="102"/>
        <v>2567</v>
      </c>
      <c r="FE77" s="39">
        <f t="shared" si="102"/>
        <v>2567</v>
      </c>
      <c r="FF77" s="39">
        <f t="shared" si="102"/>
        <v>2567</v>
      </c>
      <c r="FG77" s="39">
        <f t="shared" si="102"/>
        <v>2567</v>
      </c>
      <c r="FH77" s="39">
        <f t="shared" si="102"/>
        <v>2567</v>
      </c>
      <c r="FI77" s="39">
        <f t="shared" si="102"/>
        <v>2567</v>
      </c>
      <c r="FJ77" s="39">
        <f t="shared" si="102"/>
        <v>2567</v>
      </c>
      <c r="FK77" s="39">
        <f t="shared" si="102"/>
        <v>2567</v>
      </c>
      <c r="FL77" s="39">
        <f t="shared" si="102"/>
        <v>2567</v>
      </c>
      <c r="FM77" s="39">
        <f t="shared" si="102"/>
        <v>2567</v>
      </c>
      <c r="FN77" s="39">
        <f t="shared" si="102"/>
        <v>2568</v>
      </c>
      <c r="FO77" s="39">
        <f t="shared" si="102"/>
        <v>2568</v>
      </c>
      <c r="FP77" s="39">
        <f t="shared" si="102"/>
        <v>2568</v>
      </c>
      <c r="FQ77" s="39">
        <f t="shared" si="102"/>
        <v>2568</v>
      </c>
      <c r="FR77" s="39">
        <f t="shared" si="102"/>
        <v>2568</v>
      </c>
      <c r="FS77" s="39">
        <f t="shared" si="102"/>
        <v>2568</v>
      </c>
      <c r="FT77" s="39">
        <f t="shared" si="102"/>
        <v>2568</v>
      </c>
      <c r="FU77" s="39">
        <f t="shared" si="102"/>
        <v>2568</v>
      </c>
      <c r="FV77" s="39">
        <f t="shared" si="102"/>
        <v>2568</v>
      </c>
      <c r="FW77" s="39">
        <f t="shared" si="102"/>
        <v>2568</v>
      </c>
      <c r="FX77" s="39">
        <f t="shared" si="102"/>
        <v>2568</v>
      </c>
      <c r="FY77" s="39">
        <f t="shared" si="102"/>
        <v>2568</v>
      </c>
      <c r="FZ77" s="39">
        <f t="shared" si="102"/>
        <v>2569</v>
      </c>
    </row>
  </sheetData>
  <mergeCells count="17">
    <mergeCell ref="FZ3:GK3"/>
    <mergeCell ref="FN3:FY3"/>
    <mergeCell ref="ED3:EO3"/>
    <mergeCell ref="EP3:FA3"/>
    <mergeCell ref="FB3:FM3"/>
    <mergeCell ref="DR3:EC3"/>
    <mergeCell ref="AX3:BI3"/>
    <mergeCell ref="A3:A4"/>
    <mergeCell ref="B3:M3"/>
    <mergeCell ref="N3:Y3"/>
    <mergeCell ref="Z3:AK3"/>
    <mergeCell ref="AL3:AW3"/>
    <mergeCell ref="BJ3:BU3"/>
    <mergeCell ref="BV3:CG3"/>
    <mergeCell ref="CH3:CS3"/>
    <mergeCell ref="CT3:DE3"/>
    <mergeCell ref="DF3:DQ3"/>
  </mergeCells>
  <pageMargins left="0.7" right="0.7" top="0.75" bottom="0.75" header="0.3" footer="0.3"/>
  <ignoredErrors>
    <ignoredError sqref="FB27:FM27 FZ27 GA27:GB27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67375F-85F6-47F5-ACD7-B4495B784A90}">
  <dimension ref="A1:BU549"/>
  <sheetViews>
    <sheetView workbookViewId="0"/>
  </sheetViews>
  <sheetFormatPr defaultRowHeight="23.25" outlineLevelCol="1"/>
  <cols>
    <col min="1" max="1" width="30" style="95" customWidth="1"/>
    <col min="2" max="2" width="12.85546875" style="96" customWidth="1" outlineLevel="1"/>
    <col min="3" max="3" width="12.85546875" style="38" customWidth="1" outlineLevel="1"/>
    <col min="4" max="4" width="12.85546875" style="96" customWidth="1" outlineLevel="1"/>
    <col min="5" max="5" width="12.85546875" style="38" customWidth="1" outlineLevel="1"/>
    <col min="6" max="6" width="12.85546875" style="96" customWidth="1" outlineLevel="1"/>
    <col min="7" max="7" width="12.85546875" style="38" customWidth="1" outlineLevel="1"/>
    <col min="8" max="8" width="12.85546875" style="96" customWidth="1" outlineLevel="1"/>
    <col min="9" max="9" width="12.85546875" style="38" customWidth="1" outlineLevel="1"/>
    <col min="10" max="10" width="12.85546875" style="96" customWidth="1" outlineLevel="1"/>
    <col min="11" max="11" width="12.85546875" style="38" customWidth="1" outlineLevel="1"/>
    <col min="12" max="12" width="12.85546875" style="96" customWidth="1" outlineLevel="1"/>
    <col min="13" max="13" width="12.85546875" style="38" customWidth="1" outlineLevel="1"/>
    <col min="14" max="14" width="12.85546875" style="96" customWidth="1" outlineLevel="1"/>
    <col min="15" max="15" width="12.85546875" style="38" customWidth="1" outlineLevel="1"/>
    <col min="16" max="16" width="12.85546875" style="96" customWidth="1" outlineLevel="1"/>
    <col min="17" max="17" width="12.85546875" style="38" customWidth="1" outlineLevel="1"/>
    <col min="18" max="18" width="12.85546875" style="96" customWidth="1" outlineLevel="1"/>
    <col min="19" max="19" width="12.85546875" style="38" customWidth="1" outlineLevel="1"/>
    <col min="20" max="20" width="12.85546875" style="96" customWidth="1" outlineLevel="1"/>
    <col min="21" max="21" width="12.85546875" style="38" customWidth="1" outlineLevel="1"/>
    <col min="22" max="22" width="12.85546875" style="96" customWidth="1" outlineLevel="1"/>
    <col min="23" max="23" width="12.85546875" style="38" customWidth="1" outlineLevel="1"/>
    <col min="24" max="24" width="12.85546875" style="96" customWidth="1" outlineLevel="1"/>
    <col min="25" max="25" width="12.85546875" style="38" customWidth="1" outlineLevel="1"/>
    <col min="26" max="26" width="12.85546875" style="96" customWidth="1" outlineLevel="1" collapsed="1"/>
    <col min="27" max="27" width="12.85546875" style="38" customWidth="1" outlineLevel="1"/>
    <col min="28" max="28" width="12.85546875" style="96" customWidth="1" outlineLevel="1"/>
    <col min="29" max="29" width="12.85546875" style="38" customWidth="1" outlineLevel="1"/>
    <col min="30" max="30" width="12.85546875" style="96" customWidth="1" outlineLevel="1"/>
    <col min="31" max="31" width="12.85546875" style="38" customWidth="1" outlineLevel="1"/>
    <col min="32" max="32" width="12.85546875" style="96" customWidth="1" outlineLevel="1"/>
    <col min="33" max="33" width="12.85546875" style="38" customWidth="1" outlineLevel="1"/>
    <col min="34" max="34" width="12.85546875" style="96" customWidth="1" outlineLevel="1"/>
    <col min="35" max="35" width="12.85546875" style="38" customWidth="1" outlineLevel="1"/>
    <col min="36" max="36" width="12.85546875" style="96" customWidth="1" outlineLevel="1"/>
    <col min="37" max="37" width="12.85546875" style="38" customWidth="1" outlineLevel="1"/>
    <col min="38" max="38" width="12.85546875" style="96" customWidth="1" outlineLevel="1" collapsed="1"/>
    <col min="39" max="39" width="12.85546875" style="38" customWidth="1" outlineLevel="1"/>
    <col min="40" max="40" width="12.85546875" style="96" customWidth="1" outlineLevel="1"/>
    <col min="41" max="41" width="12.85546875" style="38" customWidth="1" outlineLevel="1"/>
    <col min="42" max="42" width="12.85546875" style="96" customWidth="1" outlineLevel="1"/>
    <col min="43" max="43" width="12.85546875" style="38" customWidth="1" outlineLevel="1"/>
    <col min="44" max="44" width="12.85546875" style="96" customWidth="1" outlineLevel="1"/>
    <col min="45" max="45" width="12.85546875" style="38" customWidth="1" outlineLevel="1"/>
    <col min="46" max="46" width="12.85546875" style="96" customWidth="1" outlineLevel="1"/>
    <col min="47" max="47" width="12.85546875" style="38" customWidth="1" outlineLevel="1"/>
    <col min="48" max="48" width="12.85546875" style="96" customWidth="1" outlineLevel="1"/>
    <col min="49" max="49" width="12.85546875" style="38" customWidth="1" outlineLevel="1"/>
    <col min="50" max="50" width="12.85546875" style="96" customWidth="1"/>
    <col min="51" max="51" width="12.85546875" style="38" customWidth="1"/>
    <col min="52" max="52" width="12.85546875" style="96" customWidth="1"/>
    <col min="53" max="53" width="12.85546875" style="38" customWidth="1"/>
    <col min="54" max="54" width="12.85546875" style="96" customWidth="1"/>
    <col min="55" max="55" width="12.85546875" style="38" customWidth="1"/>
    <col min="56" max="56" width="12.85546875" style="96" customWidth="1"/>
    <col min="57" max="57" width="12.85546875" style="38" customWidth="1"/>
    <col min="58" max="58" width="12.85546875" style="96" customWidth="1"/>
    <col min="59" max="59" width="12.85546875" style="38" customWidth="1"/>
    <col min="60" max="60" width="12.85546875" style="96" customWidth="1"/>
    <col min="61" max="61" width="12.85546875" style="38" customWidth="1"/>
    <col min="62" max="62" width="12.85546875" style="96" customWidth="1"/>
    <col min="63" max="63" width="12.85546875" style="38" customWidth="1"/>
    <col min="64" max="64" width="12.85546875" style="96" customWidth="1"/>
    <col min="65" max="65" width="12.85546875" style="38" customWidth="1"/>
    <col min="66" max="66" width="12.85546875" style="96" customWidth="1"/>
    <col min="67" max="67" width="12.85546875" style="38" customWidth="1"/>
    <col min="68" max="68" width="12.85546875" style="96" customWidth="1"/>
    <col min="69" max="69" width="12.85546875" style="38" customWidth="1"/>
    <col min="70" max="70" width="12.85546875" style="96" customWidth="1"/>
    <col min="71" max="71" width="12.85546875" style="38" customWidth="1"/>
    <col min="72" max="72" width="12.85546875" style="96" customWidth="1"/>
    <col min="73" max="73" width="12.85546875" style="38" customWidth="1"/>
  </cols>
  <sheetData>
    <row r="1" spans="1:73" ht="26.25">
      <c r="A1" s="70" t="s">
        <v>164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  <c r="AT1" s="42"/>
      <c r="AU1" s="42"/>
      <c r="AV1" s="42"/>
      <c r="AW1" s="42"/>
      <c r="AX1" s="42"/>
      <c r="AY1" s="42"/>
      <c r="AZ1" s="42"/>
      <c r="BA1" s="42"/>
      <c r="BB1" s="42"/>
      <c r="BC1" s="42"/>
      <c r="BD1" s="42"/>
      <c r="BE1" s="42"/>
      <c r="BF1" s="42"/>
      <c r="BG1" s="42"/>
      <c r="BH1" s="42"/>
      <c r="BI1" s="42"/>
      <c r="BJ1" s="42"/>
      <c r="BK1" s="42"/>
      <c r="BL1" s="42"/>
      <c r="BM1" s="42"/>
      <c r="BN1" s="42"/>
      <c r="BO1" s="42"/>
      <c r="BP1" s="42"/>
      <c r="BQ1" s="42"/>
      <c r="BR1" s="42"/>
      <c r="BS1" s="42"/>
      <c r="BT1" s="42"/>
      <c r="BU1" s="42"/>
    </row>
    <row r="2" spans="1:73" ht="26.25">
      <c r="A2" s="70" t="s">
        <v>165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  <c r="AT2" s="42"/>
      <c r="AU2" s="42"/>
      <c r="AV2" s="42"/>
      <c r="AW2" s="42"/>
      <c r="AX2" s="42"/>
      <c r="AY2" s="42"/>
      <c r="AZ2" s="42"/>
      <c r="BA2" s="42"/>
      <c r="BB2" s="42"/>
      <c r="BC2" s="42"/>
      <c r="BD2" s="42"/>
      <c r="BE2" s="42"/>
      <c r="BF2" s="42"/>
      <c r="BG2" s="42"/>
      <c r="BH2" s="42"/>
      <c r="BI2" s="42"/>
      <c r="BJ2" s="42"/>
      <c r="BK2" s="42"/>
      <c r="BL2" s="42"/>
      <c r="BM2" s="42"/>
      <c r="BN2" s="42"/>
      <c r="BO2" s="42"/>
      <c r="BP2" s="42"/>
      <c r="BQ2" s="42"/>
      <c r="BR2" s="42"/>
      <c r="BS2" s="42"/>
      <c r="BT2" s="42"/>
      <c r="BU2" s="42"/>
    </row>
    <row r="3" spans="1:73" ht="27" thickBot="1">
      <c r="A3" s="71" t="s">
        <v>166</v>
      </c>
      <c r="B3" s="72"/>
      <c r="C3" s="73"/>
      <c r="D3" s="72"/>
      <c r="E3" s="73"/>
      <c r="F3" s="72"/>
      <c r="G3" s="73"/>
      <c r="H3" s="72"/>
      <c r="I3" s="73"/>
      <c r="J3" s="72"/>
      <c r="K3" s="73"/>
      <c r="L3" s="72"/>
      <c r="M3" s="73"/>
      <c r="N3" s="72"/>
      <c r="O3" s="73"/>
      <c r="P3" s="72"/>
      <c r="Q3" s="73"/>
      <c r="R3" s="72"/>
      <c r="S3" s="73"/>
      <c r="T3" s="72"/>
      <c r="U3" s="73"/>
      <c r="V3" s="72"/>
      <c r="W3" s="73"/>
      <c r="X3" s="72"/>
      <c r="Y3" s="73"/>
      <c r="Z3" s="72"/>
      <c r="AA3" s="73"/>
      <c r="AB3" s="72"/>
      <c r="AC3" s="73"/>
      <c r="AD3" s="72"/>
      <c r="AE3" s="73"/>
      <c r="AF3" s="72"/>
      <c r="AG3" s="73"/>
      <c r="AH3" s="72"/>
      <c r="AI3" s="73"/>
      <c r="AJ3" s="72"/>
      <c r="AK3" s="73"/>
      <c r="AL3" s="72"/>
      <c r="AM3" s="73"/>
      <c r="AN3" s="72"/>
      <c r="AO3" s="73"/>
      <c r="AP3" s="72"/>
      <c r="AQ3" s="73"/>
      <c r="AR3" s="72"/>
      <c r="AS3" s="73"/>
      <c r="AT3" s="72"/>
      <c r="AU3" s="73"/>
      <c r="AV3" s="72"/>
      <c r="AW3" s="73"/>
      <c r="AX3" s="72"/>
      <c r="AY3" s="73"/>
      <c r="AZ3" s="72"/>
      <c r="BA3" s="73"/>
      <c r="BB3" s="72"/>
      <c r="BC3" s="73"/>
      <c r="BD3" s="72"/>
      <c r="BE3" s="73"/>
      <c r="BF3" s="72"/>
      <c r="BG3" s="73"/>
      <c r="BH3" s="72"/>
      <c r="BI3" s="73"/>
      <c r="BJ3" s="72"/>
      <c r="BK3" s="73"/>
      <c r="BL3" s="72"/>
      <c r="BM3" s="73"/>
      <c r="BN3" s="72"/>
      <c r="BO3" s="73"/>
      <c r="BP3" s="72"/>
      <c r="BQ3" s="73"/>
      <c r="BR3" s="72"/>
      <c r="BS3" s="73"/>
      <c r="BT3" s="72"/>
      <c r="BU3" s="73"/>
    </row>
    <row r="4" spans="1:73" ht="24" thickBot="1">
      <c r="A4" s="111" t="s">
        <v>167</v>
      </c>
      <c r="B4" s="109">
        <v>2533</v>
      </c>
      <c r="C4" s="110"/>
      <c r="D4" s="109">
        <v>2534</v>
      </c>
      <c r="E4" s="110"/>
      <c r="F4" s="109">
        <v>2535</v>
      </c>
      <c r="G4" s="110"/>
      <c r="H4" s="109">
        <v>2536</v>
      </c>
      <c r="I4" s="110"/>
      <c r="J4" s="109">
        <v>2537</v>
      </c>
      <c r="K4" s="110"/>
      <c r="L4" s="109">
        <v>2538</v>
      </c>
      <c r="M4" s="110"/>
      <c r="N4" s="109">
        <v>2539</v>
      </c>
      <c r="O4" s="110"/>
      <c r="P4" s="109">
        <v>2540</v>
      </c>
      <c r="Q4" s="110"/>
      <c r="R4" s="109">
        <v>2541</v>
      </c>
      <c r="S4" s="110"/>
      <c r="T4" s="109">
        <v>2542</v>
      </c>
      <c r="U4" s="110"/>
      <c r="V4" s="109">
        <v>2543</v>
      </c>
      <c r="W4" s="110"/>
      <c r="X4" s="109">
        <v>2544</v>
      </c>
      <c r="Y4" s="110"/>
      <c r="Z4" s="109">
        <v>2545</v>
      </c>
      <c r="AA4" s="110"/>
      <c r="AB4" s="109">
        <v>2546</v>
      </c>
      <c r="AC4" s="110"/>
      <c r="AD4" s="109">
        <v>2547</v>
      </c>
      <c r="AE4" s="110"/>
      <c r="AF4" s="109">
        <v>2548</v>
      </c>
      <c r="AG4" s="110"/>
      <c r="AH4" s="109">
        <v>2549</v>
      </c>
      <c r="AI4" s="110"/>
      <c r="AJ4" s="109">
        <v>2550</v>
      </c>
      <c r="AK4" s="110"/>
      <c r="AL4" s="109">
        <v>2551</v>
      </c>
      <c r="AM4" s="110"/>
      <c r="AN4" s="109">
        <v>2552</v>
      </c>
      <c r="AO4" s="110"/>
      <c r="AP4" s="109">
        <v>2553</v>
      </c>
      <c r="AQ4" s="110"/>
      <c r="AR4" s="109">
        <v>2554</v>
      </c>
      <c r="AS4" s="110"/>
      <c r="AT4" s="109">
        <v>2555</v>
      </c>
      <c r="AU4" s="110"/>
      <c r="AV4" s="109">
        <v>2556</v>
      </c>
      <c r="AW4" s="110"/>
      <c r="AX4" s="109">
        <v>2557</v>
      </c>
      <c r="AY4" s="110"/>
      <c r="AZ4" s="109">
        <v>2558</v>
      </c>
      <c r="BA4" s="110"/>
      <c r="BB4" s="109">
        <v>2559</v>
      </c>
      <c r="BC4" s="110"/>
      <c r="BD4" s="109">
        <v>2560</v>
      </c>
      <c r="BE4" s="110"/>
      <c r="BF4" s="109">
        <v>2561</v>
      </c>
      <c r="BG4" s="110"/>
      <c r="BH4" s="109">
        <v>2562</v>
      </c>
      <c r="BI4" s="110"/>
      <c r="BJ4" s="109">
        <v>2563</v>
      </c>
      <c r="BK4" s="110"/>
      <c r="BL4" s="109">
        <v>2564</v>
      </c>
      <c r="BM4" s="110"/>
      <c r="BN4" s="109">
        <v>2565</v>
      </c>
      <c r="BO4" s="110"/>
      <c r="BP4" s="109">
        <v>2566</v>
      </c>
      <c r="BQ4" s="110"/>
      <c r="BR4" s="109">
        <v>2567</v>
      </c>
      <c r="BS4" s="110"/>
      <c r="BT4" s="109" t="str">
        <f>+CONCATENATE("2568 (",COUNT('ฐานข้อมูล(รายเดือน) ปี54 - 69'!$FN$66:$FY$66),"M)")</f>
        <v>2568 (12M)</v>
      </c>
      <c r="BU4" s="110"/>
    </row>
    <row r="5" spans="1:73" ht="47.25" thickBot="1">
      <c r="A5" s="112"/>
      <c r="B5" s="74" t="s">
        <v>168</v>
      </c>
      <c r="C5" s="75" t="s">
        <v>169</v>
      </c>
      <c r="D5" s="74" t="s">
        <v>168</v>
      </c>
      <c r="E5" s="75" t="s">
        <v>169</v>
      </c>
      <c r="F5" s="74" t="s">
        <v>168</v>
      </c>
      <c r="G5" s="75" t="s">
        <v>169</v>
      </c>
      <c r="H5" s="74" t="s">
        <v>168</v>
      </c>
      <c r="I5" s="75" t="s">
        <v>169</v>
      </c>
      <c r="J5" s="74" t="s">
        <v>168</v>
      </c>
      <c r="K5" s="75" t="s">
        <v>169</v>
      </c>
      <c r="L5" s="74" t="s">
        <v>168</v>
      </c>
      <c r="M5" s="75" t="s">
        <v>169</v>
      </c>
      <c r="N5" s="74" t="s">
        <v>168</v>
      </c>
      <c r="O5" s="75" t="s">
        <v>169</v>
      </c>
      <c r="P5" s="74" t="s">
        <v>168</v>
      </c>
      <c r="Q5" s="75" t="s">
        <v>169</v>
      </c>
      <c r="R5" s="74" t="s">
        <v>168</v>
      </c>
      <c r="S5" s="75" t="s">
        <v>169</v>
      </c>
      <c r="T5" s="74" t="s">
        <v>168</v>
      </c>
      <c r="U5" s="75" t="s">
        <v>169</v>
      </c>
      <c r="V5" s="74" t="s">
        <v>168</v>
      </c>
      <c r="W5" s="75" t="s">
        <v>169</v>
      </c>
      <c r="X5" s="74" t="s">
        <v>168</v>
      </c>
      <c r="Y5" s="75" t="s">
        <v>169</v>
      </c>
      <c r="Z5" s="74" t="s">
        <v>168</v>
      </c>
      <c r="AA5" s="75" t="s">
        <v>169</v>
      </c>
      <c r="AB5" s="74" t="s">
        <v>168</v>
      </c>
      <c r="AC5" s="75" t="s">
        <v>169</v>
      </c>
      <c r="AD5" s="74" t="s">
        <v>168</v>
      </c>
      <c r="AE5" s="75" t="s">
        <v>169</v>
      </c>
      <c r="AF5" s="74" t="s">
        <v>168</v>
      </c>
      <c r="AG5" s="75" t="s">
        <v>169</v>
      </c>
      <c r="AH5" s="74" t="s">
        <v>168</v>
      </c>
      <c r="AI5" s="75" t="s">
        <v>169</v>
      </c>
      <c r="AJ5" s="74" t="s">
        <v>168</v>
      </c>
      <c r="AK5" s="75" t="s">
        <v>169</v>
      </c>
      <c r="AL5" s="74" t="s">
        <v>168</v>
      </c>
      <c r="AM5" s="75" t="s">
        <v>169</v>
      </c>
      <c r="AN5" s="74" t="s">
        <v>168</v>
      </c>
      <c r="AO5" s="75" t="s">
        <v>169</v>
      </c>
      <c r="AP5" s="74" t="s">
        <v>168</v>
      </c>
      <c r="AQ5" s="75" t="s">
        <v>169</v>
      </c>
      <c r="AR5" s="74" t="s">
        <v>168</v>
      </c>
      <c r="AS5" s="75" t="s">
        <v>169</v>
      </c>
      <c r="AT5" s="74" t="s">
        <v>168</v>
      </c>
      <c r="AU5" s="75" t="s">
        <v>169</v>
      </c>
      <c r="AV5" s="74" t="s">
        <v>168</v>
      </c>
      <c r="AW5" s="75" t="s">
        <v>169</v>
      </c>
      <c r="AX5" s="74" t="s">
        <v>168</v>
      </c>
      <c r="AY5" s="75" t="s">
        <v>169</v>
      </c>
      <c r="AZ5" s="74" t="s">
        <v>168</v>
      </c>
      <c r="BA5" s="75" t="s">
        <v>169</v>
      </c>
      <c r="BB5" s="74" t="s">
        <v>168</v>
      </c>
      <c r="BC5" s="75" t="s">
        <v>169</v>
      </c>
      <c r="BD5" s="74" t="s">
        <v>168</v>
      </c>
      <c r="BE5" s="75" t="s">
        <v>169</v>
      </c>
      <c r="BF5" s="74" t="s">
        <v>168</v>
      </c>
      <c r="BG5" s="75" t="s">
        <v>169</v>
      </c>
      <c r="BH5" s="74" t="s">
        <v>168</v>
      </c>
      <c r="BI5" s="75" t="s">
        <v>169</v>
      </c>
      <c r="BJ5" s="74" t="s">
        <v>168</v>
      </c>
      <c r="BK5" s="75" t="s">
        <v>169</v>
      </c>
      <c r="BL5" s="74" t="s">
        <v>168</v>
      </c>
      <c r="BM5" s="75" t="s">
        <v>169</v>
      </c>
      <c r="BN5" s="74" t="s">
        <v>168</v>
      </c>
      <c r="BO5" s="75" t="s">
        <v>169</v>
      </c>
      <c r="BP5" s="74" t="s">
        <v>168</v>
      </c>
      <c r="BQ5" s="75" t="s">
        <v>169</v>
      </c>
      <c r="BR5" s="74" t="s">
        <v>168</v>
      </c>
      <c r="BS5" s="75" t="s">
        <v>169</v>
      </c>
      <c r="BT5" s="74" t="s">
        <v>168</v>
      </c>
      <c r="BU5" s="75" t="s">
        <v>169</v>
      </c>
    </row>
    <row r="6" spans="1:73" ht="24" thickBot="1">
      <c r="A6" s="76" t="s">
        <v>170</v>
      </c>
      <c r="B6" s="77">
        <f>+B7+B13</f>
        <v>355306.60000000003</v>
      </c>
      <c r="C6" s="78">
        <f>+B6/B$39*100</f>
        <v>87.74321867164717</v>
      </c>
      <c r="D6" s="77">
        <f>+D7+D13</f>
        <v>421374.69999999995</v>
      </c>
      <c r="E6" s="78">
        <f>+D6/D$39*100</f>
        <v>88.343326889935298</v>
      </c>
      <c r="F6" s="77">
        <f>+F7+F13</f>
        <v>447736.48</v>
      </c>
      <c r="G6" s="78">
        <f>+F6/F$39*100</f>
        <v>85.223972507619848</v>
      </c>
      <c r="H6" s="77">
        <f>+H7+H13</f>
        <v>530915.9</v>
      </c>
      <c r="I6" s="78">
        <f>+H6/H$39*100</f>
        <v>87.306415456242519</v>
      </c>
      <c r="J6" s="77">
        <f>+J7+J13</f>
        <v>620845</v>
      </c>
      <c r="K6" s="78">
        <f>+J6/J$39*100</f>
        <v>87.746312816110446</v>
      </c>
      <c r="L6" s="77">
        <f>+L7+L13</f>
        <v>726593.12999999989</v>
      </c>
      <c r="M6" s="78">
        <f>+L6/L$39*100</f>
        <v>89.137216092798184</v>
      </c>
      <c r="N6" s="77">
        <f>+N7+N13</f>
        <v>803815.91999999993</v>
      </c>
      <c r="O6" s="78">
        <f>+N6/N$39*100</f>
        <v>89.782622681871544</v>
      </c>
      <c r="P6" s="77">
        <f>+P7+P13</f>
        <v>800949.78</v>
      </c>
      <c r="Q6" s="78">
        <f>+P6/P$39*100</f>
        <v>88.108541480538079</v>
      </c>
      <c r="R6" s="77">
        <f>+R7+R13</f>
        <v>721253.2</v>
      </c>
      <c r="S6" s="78">
        <f>+R6/R$39*100</f>
        <v>88.423515928973657</v>
      </c>
      <c r="T6" s="77">
        <f>+T7+T13</f>
        <v>682823.39999999991</v>
      </c>
      <c r="U6" s="78">
        <f>+T6/T$39*100</f>
        <v>86.068878204736322</v>
      </c>
      <c r="V6" s="77">
        <f>+V7+V13</f>
        <v>711320.64599999995</v>
      </c>
      <c r="W6" s="78">
        <f>+V6/V$39*100</f>
        <v>87.001622953307688</v>
      </c>
      <c r="X6" s="77">
        <f>+X7+X13</f>
        <v>768495.87400000007</v>
      </c>
      <c r="Y6" s="78">
        <f>+X6/X$39*100</f>
        <v>87.831674986212931</v>
      </c>
      <c r="Z6" s="77">
        <f>+Z7+Z13</f>
        <v>848475.12128800002</v>
      </c>
      <c r="AA6" s="78">
        <f>+Z6/Z$39*100</f>
        <v>88.434650945150679</v>
      </c>
      <c r="AB6" s="77">
        <f>+AB7+AB13</f>
        <v>983949.86043043411</v>
      </c>
      <c r="AC6" s="78">
        <f>+AB6/AB$39*100</f>
        <v>89.084862212721333</v>
      </c>
      <c r="AD6" s="77">
        <f>+AD7+AD13</f>
        <v>1151318.3196991393</v>
      </c>
      <c r="AE6" s="78">
        <f>+AD6/AD$39*100</f>
        <v>89.26028769505406</v>
      </c>
      <c r="AF6" s="77">
        <f>+AF7+AF13</f>
        <v>1323082.904085753</v>
      </c>
      <c r="AG6" s="78">
        <f>+AF6/AF$39*100</f>
        <v>89.735820964369367</v>
      </c>
      <c r="AH6" s="77">
        <f>+AH7+AH13</f>
        <v>1424625.65293234</v>
      </c>
      <c r="AI6" s="78">
        <f>+AH6/AH$39*100</f>
        <v>90.079635281120503</v>
      </c>
      <c r="AJ6" s="77">
        <f>+AJ7+AJ13</f>
        <v>1494868.1977805393</v>
      </c>
      <c r="AK6" s="78">
        <f>+AJ6/AJ$39*100</f>
        <v>87.71658274776722</v>
      </c>
      <c r="AL6" s="77">
        <f>+AL7+AL13</f>
        <v>1651309.9211680368</v>
      </c>
      <c r="AM6" s="78">
        <f>+AL6/AL$39*100</f>
        <v>89.858005461827588</v>
      </c>
      <c r="AN6" s="77">
        <f>+AN7+AN13</f>
        <v>1506625.7972871133</v>
      </c>
      <c r="AO6" s="78">
        <f>+AN6/AN$39*100</f>
        <v>89.451291364099873</v>
      </c>
      <c r="AP6" s="77">
        <f>+AP7+AP13</f>
        <v>1763568.6484987387</v>
      </c>
      <c r="AQ6" s="78">
        <f>+AP6/AP$39*100</f>
        <v>88.040607623457774</v>
      </c>
      <c r="AR6" s="77">
        <f>+AR7+AR13</f>
        <v>2015042.8360629445</v>
      </c>
      <c r="AS6" s="78">
        <f>+AR6/AR$39*100</f>
        <v>90.585321711660811</v>
      </c>
      <c r="AT6" s="77">
        <f>+AT7+AT13</f>
        <v>2112819.7695418797</v>
      </c>
      <c r="AU6" s="78">
        <f>+AT6/AT$39*100</f>
        <v>89.704525774308792</v>
      </c>
      <c r="AV6" s="77">
        <f>+AV7+AV13</f>
        <v>2307930.091157313</v>
      </c>
      <c r="AW6" s="78">
        <f>+AV6/AV$39*100</f>
        <v>89.737731003121382</v>
      </c>
      <c r="AX6" s="77">
        <f>+AX7+AX13</f>
        <v>2226410.9038588875</v>
      </c>
      <c r="AY6" s="78">
        <f>+AX6/AX$39*100</f>
        <v>88.95321270534518</v>
      </c>
      <c r="AZ6" s="77">
        <f>+AZ7+AZ13</f>
        <v>2279679.4430223112</v>
      </c>
      <c r="BA6" s="78">
        <f>+AZ6/AZ$39*100</f>
        <v>87.010904301466425</v>
      </c>
      <c r="BB6" s="77">
        <f>+BB7+BB13</f>
        <v>2383074.6935901125</v>
      </c>
      <c r="BC6" s="78">
        <f>+BB6/BB$39*100</f>
        <v>84.715397391209081</v>
      </c>
      <c r="BD6" s="77">
        <f>+BD7+BD13</f>
        <v>2455870.5415622499</v>
      </c>
      <c r="BE6" s="78">
        <f>+BD6/BD$39*100</f>
        <v>87.936841541852928</v>
      </c>
      <c r="BF6" s="77">
        <f>+BF7+BF13</f>
        <v>2598737.3011070504</v>
      </c>
      <c r="BG6" s="78">
        <f>+BF6/BF$39*100</f>
        <v>87.378003847603537</v>
      </c>
      <c r="BH6" s="77">
        <f>+BH7+BH13</f>
        <v>2700182.5823093303</v>
      </c>
      <c r="BI6" s="78">
        <f>+BH6/BH$39*100</f>
        <v>88.210377768233911</v>
      </c>
      <c r="BJ6" s="77">
        <f>+BJ7+BJ13</f>
        <v>2473038.0947868195</v>
      </c>
      <c r="BK6" s="78">
        <f>+BJ6/BJ$39*100</f>
        <v>86.332151598144037</v>
      </c>
      <c r="BL6" s="77">
        <f>+BL7+BL13</f>
        <v>2506978.8322903309</v>
      </c>
      <c r="BM6" s="78">
        <f>+BL6/BL$39*100</f>
        <v>88.609988555481294</v>
      </c>
      <c r="BN6" s="77">
        <f>+BN7+BN13</f>
        <v>2777659.6463038782</v>
      </c>
      <c r="BO6" s="78">
        <f>+BN6/BN$39*100</f>
        <v>90.439998481643684</v>
      </c>
      <c r="BP6" s="77">
        <f>+BP7+BP13</f>
        <v>2812752.2399700731</v>
      </c>
      <c r="BQ6" s="78">
        <f>+BP6/BP$39*100</f>
        <v>87.938668799869262</v>
      </c>
      <c r="BR6" s="77">
        <f>+BR7+BR13</f>
        <v>2906685.3133141082</v>
      </c>
      <c r="BS6" s="78">
        <f>+BR6/BR$39*100</f>
        <v>87.255886644029033</v>
      </c>
      <c r="BT6" s="77"/>
      <c r="BU6" s="78"/>
    </row>
    <row r="7" spans="1:73">
      <c r="A7" s="79" t="s">
        <v>171</v>
      </c>
      <c r="B7" s="80">
        <f>+SUM(B8:B12)</f>
        <v>100584.70000000001</v>
      </c>
      <c r="C7" s="81">
        <f t="shared" ref="C7:E39" si="0">+B7/B$39*100</f>
        <v>24.839463514390189</v>
      </c>
      <c r="D7" s="80">
        <f>+SUM(D8:D12)</f>
        <v>127313.1</v>
      </c>
      <c r="E7" s="81">
        <f t="shared" si="0"/>
        <v>26.691832259200716</v>
      </c>
      <c r="F7" s="80">
        <f>+SUM(F8:F12)</f>
        <v>143101.9</v>
      </c>
      <c r="G7" s="81">
        <f t="shared" ref="G7:G39" si="1">+F7/F$39*100</f>
        <v>27.238594432573741</v>
      </c>
      <c r="H7" s="80">
        <f>+SUM(H8:H12)</f>
        <v>164660.4</v>
      </c>
      <c r="I7" s="81">
        <f t="shared" ref="I7:I39" si="2">+H7/H$39*100</f>
        <v>27.07756405786882</v>
      </c>
      <c r="J7" s="80">
        <f>+SUM(J8:J12)</f>
        <v>204521.2</v>
      </c>
      <c r="K7" s="81">
        <f t="shared" ref="K7:K39" si="3">+J7/J$39*100</f>
        <v>28.905735236212404</v>
      </c>
      <c r="L7" s="80">
        <f>+SUM(L8:L12)</f>
        <v>246464.1</v>
      </c>
      <c r="M7" s="81">
        <f t="shared" ref="M7:M39" si="4">+L7/L$39*100</f>
        <v>30.235798872495568</v>
      </c>
      <c r="N7" s="80">
        <f>+SUM(N8:N12)</f>
        <v>285061.62</v>
      </c>
      <c r="O7" s="81">
        <f t="shared" ref="O7:Q22" si="5">+N7/N$39*100</f>
        <v>31.840100740407145</v>
      </c>
      <c r="P7" s="80">
        <f>+SUM(P8:P12)</f>
        <v>283114.7</v>
      </c>
      <c r="Q7" s="81">
        <f t="shared" si="5"/>
        <v>31.144054111232911</v>
      </c>
      <c r="R7" s="80">
        <f>+SUM(R8:R12)</f>
        <v>227741.3</v>
      </c>
      <c r="S7" s="81">
        <f t="shared" ref="S7:S39" si="6">+R7/R$39*100</f>
        <v>27.920411955517377</v>
      </c>
      <c r="T7" s="80">
        <f>+SUM(T8:T12)</f>
        <v>225762.5</v>
      </c>
      <c r="U7" s="81">
        <f t="shared" ref="U7:U39" si="7">+T7/T$39*100</f>
        <v>28.457028736415278</v>
      </c>
      <c r="V7" s="80">
        <f>+SUM(V8:V12)</f>
        <v>248083.36599999998</v>
      </c>
      <c r="W7" s="81">
        <f t="shared" ref="W7:W39" si="8">+V7/V$39*100</f>
        <v>30.343074661324298</v>
      </c>
      <c r="X7" s="80">
        <f>+SUM(X8:X12)</f>
        <v>267967.45599999995</v>
      </c>
      <c r="Y7" s="81">
        <f t="shared" ref="Y7:Y39" si="9">+X7/X$39*100</f>
        <v>30.626098719007967</v>
      </c>
      <c r="Z7" s="80">
        <f>+SUM(Z8:Z12)</f>
        <v>297913.5013</v>
      </c>
      <c r="AA7" s="81">
        <f t="shared" ref="AA7:AA39" si="10">+Z7/Z$39*100</f>
        <v>31.050853275838769</v>
      </c>
      <c r="AB7" s="80">
        <f>+SUM(AB8:AB12)</f>
        <v>347940.50633348996</v>
      </c>
      <c r="AC7" s="81">
        <f t="shared" ref="AC7:AC39" si="11">+AB7/AB$39*100</f>
        <v>31.501841009849812</v>
      </c>
      <c r="AD7" s="80">
        <f>+SUM(AD8:AD12)</f>
        <v>428980.25633082003</v>
      </c>
      <c r="AE7" s="81">
        <f t="shared" ref="AE7:AE39" si="12">+AD7/AD$39*100</f>
        <v>33.258309574708363</v>
      </c>
      <c r="AF7" s="80">
        <f>+SUM(AF8:AF12)</f>
        <v>518045.67961474898</v>
      </c>
      <c r="AG7" s="81">
        <f t="shared" ref="AG7:AG39" si="13">+AF7/AF$39*100</f>
        <v>35.135556671255415</v>
      </c>
      <c r="AH7" s="80">
        <f>+SUM(AH8:AH12)</f>
        <v>601292.24899999995</v>
      </c>
      <c r="AI7" s="81">
        <f t="shared" ref="AI7:AI39" si="14">+AH7/AH$39*100</f>
        <v>38.019943257232022</v>
      </c>
      <c r="AJ7" s="80">
        <f>+SUM(AJ8:AJ12)</f>
        <v>643148.77960273088</v>
      </c>
      <c r="AK7" s="81">
        <f t="shared" ref="AK7:AK39" si="15">+AJ7/AJ$39*100</f>
        <v>37.738988112068107</v>
      </c>
      <c r="AL7" s="80">
        <f>+SUM(AL8:AL12)</f>
        <v>739531.09078217694</v>
      </c>
      <c r="AM7" s="81">
        <f t="shared" ref="AM7:AM39" si="16">+AL7/AL$39*100</f>
        <v>40.242469292312791</v>
      </c>
      <c r="AN7" s="80">
        <f>+SUM(AN8:AN12)</f>
        <v>680979.70532898186</v>
      </c>
      <c r="AO7" s="81">
        <f t="shared" ref="AO7:AO39" si="17">+AN7/AN$39*100</f>
        <v>40.431083912214021</v>
      </c>
      <c r="AP7" s="80">
        <f>+SUM(AP8:AP12)</f>
        <v>730538.31517523096</v>
      </c>
      <c r="AQ7" s="81">
        <f t="shared" ref="AQ7:AQ39" si="18">+AP7/AP$39*100</f>
        <v>36.469823397572405</v>
      </c>
      <c r="AR7" s="80">
        <f>+SUM(AR8:AR12)</f>
        <v>891841.47353197262</v>
      </c>
      <c r="AS7" s="81">
        <f t="shared" ref="AS7:AS39" si="19">+AR7/AR$39*100</f>
        <v>40.092322282111411</v>
      </c>
      <c r="AT7" s="80">
        <f>+SUM(AT8:AT12)</f>
        <v>904890.6412112586</v>
      </c>
      <c r="AU7" s="81">
        <f t="shared" ref="AU7:AU39" si="20">+AT7/AT$39*100</f>
        <v>38.419171865788989</v>
      </c>
      <c r="AV7" s="80">
        <f>+SUM(AV8:AV12)</f>
        <v>1004823.515084392</v>
      </c>
      <c r="AW7" s="81">
        <f t="shared" ref="AW7:AW39" si="21">+AV7/AV$39*100</f>
        <v>39.069893255318647</v>
      </c>
      <c r="AX7" s="80">
        <f>+SUM(AX8:AX12)</f>
        <v>953228.30799288792</v>
      </c>
      <c r="AY7" s="81">
        <f t="shared" ref="AY7:AY39" si="22">+AX7/AX$39*100</f>
        <v>38.084937641421966</v>
      </c>
      <c r="AZ7" s="80">
        <f>+SUM(AZ8:AZ12)</f>
        <v>952162.96603272564</v>
      </c>
      <c r="BA7" s="81">
        <f t="shared" ref="BA7:BA39" si="23">+AZ7/AZ$39*100</f>
        <v>36.342197571004313</v>
      </c>
      <c r="BB7" s="80">
        <f>+SUM(BB8:BB12)</f>
        <v>970342.23750332615</v>
      </c>
      <c r="BC7" s="81">
        <f t="shared" ref="BC7:BC39" si="24">+BB7/BB$39*100</f>
        <v>34.494482475381496</v>
      </c>
      <c r="BD7" s="80">
        <f>+SUM(BD8:BD12)</f>
        <v>980929.66598845995</v>
      </c>
      <c r="BE7" s="81">
        <f t="shared" ref="BE7:BE39" si="25">+BD7/BD$39*100</f>
        <v>35.123942871539775</v>
      </c>
      <c r="BF7" s="80">
        <f>+SUM(BF8:BF12)</f>
        <v>1046445.6797134901</v>
      </c>
      <c r="BG7" s="81">
        <f t="shared" ref="BG7:BG39" si="26">+BF7/BF$39*100</f>
        <v>35.184908682136502</v>
      </c>
      <c r="BH7" s="80">
        <f>+SUM(BH8:BH12)</f>
        <v>1131066.4213372204</v>
      </c>
      <c r="BI7" s="81">
        <f t="shared" ref="BI7:BI39" si="27">+BH7/BH$39*100</f>
        <v>36.950018476821242</v>
      </c>
      <c r="BJ7" s="80">
        <f>+SUM(BJ8:BJ12)</f>
        <v>1015781.6268801198</v>
      </c>
      <c r="BK7" s="81">
        <f t="shared" ref="BK7:BK39" si="28">+BJ7/BJ$39*100</f>
        <v>35.460276001119716</v>
      </c>
      <c r="BL7" s="80">
        <f>+SUM(BL8:BL12)</f>
        <v>1010645.63254991</v>
      </c>
      <c r="BM7" s="81">
        <f t="shared" ref="BM7:BM39" si="29">+BL7/BL$39*100</f>
        <v>35.721601148135903</v>
      </c>
      <c r="BN7" s="80">
        <f>+SUM(BN8:BN12)</f>
        <v>1159632.3031312502</v>
      </c>
      <c r="BO7" s="81">
        <f t="shared" ref="BO7:BO39" si="30">+BN7/BN$39*100</f>
        <v>37.757377464878068</v>
      </c>
      <c r="BP7" s="80">
        <f>+SUM(BP8:BP12)</f>
        <v>1212596.8511504501</v>
      </c>
      <c r="BQ7" s="81">
        <f t="shared" ref="BQ7:BS22" si="31">+BP7/BP$39*100</f>
        <v>37.910965411663263</v>
      </c>
      <c r="BR7" s="80">
        <f>+SUM(BR8:BR12)</f>
        <v>1234179.1294404001</v>
      </c>
      <c r="BS7" s="81">
        <f t="shared" si="31"/>
        <v>37.048865841653168</v>
      </c>
      <c r="BT7" s="80"/>
      <c r="BU7" s="81"/>
    </row>
    <row r="8" spans="1:73">
      <c r="A8" s="82" t="s">
        <v>172</v>
      </c>
      <c r="B8" s="83">
        <f>+'ฐานข้อมูล(รายปี)'!B6</f>
        <v>39337.9</v>
      </c>
      <c r="C8" s="84">
        <f t="shared" si="0"/>
        <v>9.7145225047420709</v>
      </c>
      <c r="D8" s="83">
        <f>+'ฐานข้อมูล(รายปี)'!C6</f>
        <v>48912.800000000003</v>
      </c>
      <c r="E8" s="84">
        <f t="shared" si="0"/>
        <v>10.254814727846803</v>
      </c>
      <c r="F8" s="83">
        <f>+'ฐานข้อมูล(รายปี)'!D6</f>
        <v>52944.5</v>
      </c>
      <c r="G8" s="84">
        <f t="shared" si="1"/>
        <v>10.077670268077506</v>
      </c>
      <c r="H8" s="83">
        <f>+'ฐานข้อมูล(รายปี)'!E6</f>
        <v>57237</v>
      </c>
      <c r="I8" s="84">
        <f t="shared" si="2"/>
        <v>9.4123331048645422</v>
      </c>
      <c r="J8" s="83">
        <f>+'ฐานข้อมูล(รายปี)'!F6</f>
        <v>67651</v>
      </c>
      <c r="K8" s="84">
        <f t="shared" si="3"/>
        <v>9.5613652494949442</v>
      </c>
      <c r="L8" s="83">
        <f>+'ฐานข้อมูล(รายปี)'!G6</f>
        <v>86190</v>
      </c>
      <c r="M8" s="84">
        <f t="shared" si="4"/>
        <v>10.573643402103563</v>
      </c>
      <c r="N8" s="83">
        <f>+'ฐานข้อมูล(รายปี)'!H6</f>
        <v>109396.4</v>
      </c>
      <c r="O8" s="84">
        <f t="shared" si="5"/>
        <v>12.219085812526695</v>
      </c>
      <c r="P8" s="83">
        <f>+'ฐานข้อมูล(รายปี)'!I6</f>
        <v>115137.40000000001</v>
      </c>
      <c r="Q8" s="84">
        <f t="shared" si="5"/>
        <v>12.665698445989094</v>
      </c>
      <c r="R8" s="83">
        <f>+'ฐานข้อมูล(รายปี)'!J6</f>
        <v>122944.99999999999</v>
      </c>
      <c r="S8" s="84">
        <f t="shared" si="6"/>
        <v>15.072694534856366</v>
      </c>
      <c r="T8" s="83">
        <f>+'ฐานข้อมูล(รายปี)'!K6</f>
        <v>106070.49999999999</v>
      </c>
      <c r="U8" s="84">
        <f t="shared" si="7"/>
        <v>13.370029418463814</v>
      </c>
      <c r="V8" s="83">
        <f>+'ฐานข้อมูล(รายปี)'!L6</f>
        <v>91790.052999999985</v>
      </c>
      <c r="W8" s="84">
        <f t="shared" si="8"/>
        <v>11.226840703805649</v>
      </c>
      <c r="X8" s="83">
        <f>+'ฐานข้อมูล(รายปี)'!M6</f>
        <v>101135.90399999998</v>
      </c>
      <c r="Y8" s="84">
        <f t="shared" si="9"/>
        <v>11.558859520389344</v>
      </c>
      <c r="Z8" s="83">
        <f>+'ฐานข้อมูล(รายปี)'!N6</f>
        <v>108371.258</v>
      </c>
      <c r="AA8" s="84">
        <f t="shared" si="10"/>
        <v>11.295292146184007</v>
      </c>
      <c r="AB8" s="83">
        <f>+'ฐานข้อมูล(รายปี)'!O6</f>
        <v>117308.73820979</v>
      </c>
      <c r="AC8" s="84">
        <f t="shared" si="11"/>
        <v>10.620899702344328</v>
      </c>
      <c r="AD8" s="83">
        <f>+'ฐานข้อมูล(รายปี)'!P6</f>
        <v>135154.60959995998</v>
      </c>
      <c r="AE8" s="84">
        <f t="shared" si="12"/>
        <v>10.478369995326464</v>
      </c>
      <c r="AF8" s="83">
        <f>+'ฐานข้อมูล(รายปี)'!Q6</f>
        <v>147352.15002323897</v>
      </c>
      <c r="AG8" s="84">
        <f t="shared" si="13"/>
        <v>9.9939059845514109</v>
      </c>
      <c r="AH8" s="83">
        <f>+'ฐานข้อมูล(รายปี)'!R6</f>
        <v>170079.45600000001</v>
      </c>
      <c r="AI8" s="84">
        <f t="shared" si="14"/>
        <v>10.754190291152234</v>
      </c>
      <c r="AJ8" s="83">
        <f>+'ฐานข้อมูล(รายปี)'!S6</f>
        <v>192795.37079333997</v>
      </c>
      <c r="AK8" s="84">
        <f t="shared" si="15"/>
        <v>11.312937903615243</v>
      </c>
      <c r="AL8" s="83">
        <f>+'ฐานข้อมูล(รายปี)'!T6</f>
        <v>204847.27828213701</v>
      </c>
      <c r="AM8" s="84">
        <f t="shared" si="16"/>
        <v>11.147009785841211</v>
      </c>
      <c r="AN8" s="83">
        <f>+'ฐานข้อมูล(รายปี)'!U6</f>
        <v>198095.43727881298</v>
      </c>
      <c r="AO8" s="84">
        <f t="shared" si="17"/>
        <v>11.761309749131451</v>
      </c>
      <c r="AP8" s="83">
        <f>+'ฐานข้อมูล(รายปี)'!V6</f>
        <v>208373.99565175199</v>
      </c>
      <c r="AQ8" s="84">
        <f t="shared" si="18"/>
        <v>10.402415128962934</v>
      </c>
      <c r="AR8" s="83">
        <f>+'ฐานข้อมูล(รายปี)'!W6</f>
        <v>236338.62259809781</v>
      </c>
      <c r="AS8" s="84">
        <f t="shared" si="19"/>
        <v>10.624493821068688</v>
      </c>
      <c r="AT8" s="83">
        <f>+'ฐานข้อมูล(รายปี)'!X6</f>
        <v>266203.22591847158</v>
      </c>
      <c r="AU8" s="84">
        <f t="shared" si="20"/>
        <v>11.302257998932619</v>
      </c>
      <c r="AV8" s="83">
        <f>+'ฐานข้อมูล(รายปี)'!Y6</f>
        <v>299033.5185271097</v>
      </c>
      <c r="AW8" s="84">
        <f t="shared" si="21"/>
        <v>11.627124040419465</v>
      </c>
      <c r="AX8" s="83">
        <f>+'ฐานข้อมูล(รายปี)'!Z6</f>
        <v>280945.341546159</v>
      </c>
      <c r="AY8" s="84">
        <f t="shared" si="22"/>
        <v>11.224788147514072</v>
      </c>
      <c r="AZ8" s="83">
        <f>+'ฐานข้อมูล(รายปี)'!AA6</f>
        <v>302491.07300868229</v>
      </c>
      <c r="BA8" s="84">
        <f t="shared" si="23"/>
        <v>11.545492453409272</v>
      </c>
      <c r="BB8" s="83">
        <f>+'ฐานข้อมูล(รายปี)'!AB6</f>
        <v>319116.18717399106</v>
      </c>
      <c r="BC8" s="84">
        <f t="shared" si="24"/>
        <v>11.344191049960415</v>
      </c>
      <c r="BD8" s="83">
        <f>+'ฐานข้อมูล(รายปี)'!AC6</f>
        <v>314762.20400000003</v>
      </c>
      <c r="BE8" s="84">
        <f t="shared" si="25"/>
        <v>11.27062424019503</v>
      </c>
      <c r="BF8" s="83">
        <f>+'ฐานข้อมูล(รายปี)'!AD6</f>
        <v>319022.02093449997</v>
      </c>
      <c r="BG8" s="84">
        <f t="shared" si="26"/>
        <v>10.726558379259863</v>
      </c>
      <c r="BH8" s="83">
        <f>+'ฐานข้อมูล(รายปี)'!AE6</f>
        <v>336274.62408645003</v>
      </c>
      <c r="BI8" s="84">
        <f t="shared" si="27"/>
        <v>10.985520689925869</v>
      </c>
      <c r="BJ8" s="83">
        <f>+'ฐานข้อมูล(รายปี)'!AF6</f>
        <v>336177.82445687993</v>
      </c>
      <c r="BK8" s="84">
        <f t="shared" si="28"/>
        <v>11.735749225265145</v>
      </c>
      <c r="BL8" s="83">
        <f>+'ฐานข้อมูล(รายปี)'!AG6</f>
        <v>334408.98217581998</v>
      </c>
      <c r="BM8" s="84">
        <f t="shared" si="29"/>
        <v>11.819795086334381</v>
      </c>
      <c r="BN8" s="83">
        <f>+'ฐานข้อมูล(รายปี)'!AH6</f>
        <v>367969.50899312005</v>
      </c>
      <c r="BO8" s="84">
        <f t="shared" si="30"/>
        <v>11.98100778074528</v>
      </c>
      <c r="BP8" s="83">
        <f>+'ฐานข้อมูล(รายปี)'!AI6</f>
        <v>395743.92295774003</v>
      </c>
      <c r="BQ8" s="84">
        <f t="shared" si="31"/>
        <v>12.372648140140475</v>
      </c>
      <c r="BR8" s="83">
        <f>+'ฐานข้อมูล(รายปี)'!AJ6</f>
        <v>415424.48053176992</v>
      </c>
      <c r="BS8" s="84">
        <f t="shared" si="31"/>
        <v>12.47064180508268</v>
      </c>
      <c r="BT8" s="83"/>
      <c r="BU8" s="84"/>
    </row>
    <row r="9" spans="1:73">
      <c r="A9" s="82" t="s">
        <v>173</v>
      </c>
      <c r="B9" s="83">
        <f>+'ฐานข้อมูล(รายปี)'!B7</f>
        <v>58899.500000000007</v>
      </c>
      <c r="C9" s="84">
        <f t="shared" si="0"/>
        <v>14.545273597931146</v>
      </c>
      <c r="D9" s="83">
        <f>+'ฐานข้อมูล(รายปี)'!C7</f>
        <v>75032.200000000012</v>
      </c>
      <c r="E9" s="84">
        <f t="shared" si="0"/>
        <v>15.730878412659813</v>
      </c>
      <c r="F9" s="83">
        <f>+'ฐานข้อมูล(รายปี)'!D7</f>
        <v>87273.3</v>
      </c>
      <c r="G9" s="84">
        <f t="shared" si="1"/>
        <v>16.611952905533318</v>
      </c>
      <c r="H9" s="83">
        <f>+'ฐานข้อมูล(รายปี)'!E7</f>
        <v>103975</v>
      </c>
      <c r="I9" s="84">
        <f t="shared" si="2"/>
        <v>17.098159137940332</v>
      </c>
      <c r="J9" s="83">
        <f>+'ฐานข้อมูล(รายปี)'!F7</f>
        <v>133267.5</v>
      </c>
      <c r="K9" s="84">
        <f t="shared" si="3"/>
        <v>18.835187113081364</v>
      </c>
      <c r="L9" s="83">
        <f>+'ฐานข้อมูล(รายปี)'!G7</f>
        <v>157078.1</v>
      </c>
      <c r="M9" s="84">
        <f t="shared" si="4"/>
        <v>19.270075596704533</v>
      </c>
      <c r="N9" s="83">
        <f>+'ฐานข้อมูล(รายปี)'!H7</f>
        <v>172235.4</v>
      </c>
      <c r="O9" s="84">
        <f t="shared" si="5"/>
        <v>19.237919461288129</v>
      </c>
      <c r="P9" s="83">
        <f>+'ฐานข้อมูล(รายปี)'!I7</f>
        <v>162655.20000000001</v>
      </c>
      <c r="Q9" s="84">
        <f t="shared" si="5"/>
        <v>17.892897649869159</v>
      </c>
      <c r="R9" s="83">
        <f>+'ฐานข้อมูล(รายปี)'!J7</f>
        <v>99480.1</v>
      </c>
      <c r="S9" s="84">
        <f t="shared" si="6"/>
        <v>12.195966973825408</v>
      </c>
      <c r="T9" s="83">
        <f>+'ฐานข้อมูล(รายปี)'!K7</f>
        <v>108819.90000000001</v>
      </c>
      <c r="U9" s="84">
        <f t="shared" si="7"/>
        <v>13.716587216184431</v>
      </c>
      <c r="V9" s="83">
        <f>+'ฐานข้อมูล(รายปี)'!L7</f>
        <v>145554.11299999998</v>
      </c>
      <c r="W9" s="84">
        <f t="shared" si="8"/>
        <v>17.802722484915954</v>
      </c>
      <c r="X9" s="83">
        <f>+'ฐานข้อมูล(รายปี)'!M7</f>
        <v>149677.13399999999</v>
      </c>
      <c r="Y9" s="84">
        <f t="shared" si="9"/>
        <v>17.106654480692551</v>
      </c>
      <c r="Z9" s="83">
        <f>+'ฐานข้อมูล(รายปี)'!N7</f>
        <v>170414.606</v>
      </c>
      <c r="AA9" s="84">
        <f t="shared" si="10"/>
        <v>17.761930573389133</v>
      </c>
      <c r="AB9" s="83">
        <f>+'ฐานข้อมูล(รายปี)'!O7</f>
        <v>208859.18685069997</v>
      </c>
      <c r="AC9" s="84">
        <f t="shared" si="11"/>
        <v>18.909695128485762</v>
      </c>
      <c r="AD9" s="83">
        <f>+'ฐานข้อมูล(รายปี)'!P7</f>
        <v>261890.26404145002</v>
      </c>
      <c r="AE9" s="84">
        <f t="shared" si="12"/>
        <v>20.304028792820901</v>
      </c>
      <c r="AF9" s="83">
        <f>+'ฐานข้อมูล(รายปี)'!Q7</f>
        <v>329515.96123651002</v>
      </c>
      <c r="AG9" s="84">
        <f t="shared" si="13"/>
        <v>22.348852978985402</v>
      </c>
      <c r="AH9" s="83">
        <f>+'ฐานข้อมูล(รายปี)'!R7</f>
        <v>374688.61499999999</v>
      </c>
      <c r="AI9" s="84">
        <f t="shared" si="14"/>
        <v>23.691707160906468</v>
      </c>
      <c r="AJ9" s="83">
        <f>+'ฐานข้อมูล(รายปี)'!S7</f>
        <v>384618.55076769099</v>
      </c>
      <c r="AK9" s="84">
        <f t="shared" si="15"/>
        <v>22.568829134790015</v>
      </c>
      <c r="AL9" s="83">
        <f>+'ฐานข้อมูล(รายปี)'!T7</f>
        <v>460650.38972060999</v>
      </c>
      <c r="AM9" s="84">
        <f t="shared" si="16"/>
        <v>25.066842211078455</v>
      </c>
      <c r="AN9" s="83">
        <f>+'ฐานข้อมูล(รายปี)'!U7</f>
        <v>392171.86421069887</v>
      </c>
      <c r="AO9" s="84">
        <f t="shared" si="17"/>
        <v>23.284003070623307</v>
      </c>
      <c r="AP9" s="83">
        <f>+'ฐานข้อมูล(รายปี)'!V7</f>
        <v>454565.32131005899</v>
      </c>
      <c r="AQ9" s="84">
        <f t="shared" si="18"/>
        <v>22.692741292921969</v>
      </c>
      <c r="AR9" s="83">
        <f>+'ฐานข้อมูล(รายปี)'!W7</f>
        <v>574058.50147694489</v>
      </c>
      <c r="AS9" s="84">
        <f t="shared" si="19"/>
        <v>25.806535279024008</v>
      </c>
      <c r="AT9" s="83">
        <f>+'ฐานข้อมูล(รายปี)'!X7</f>
        <v>544590.66206989705</v>
      </c>
      <c r="AU9" s="84">
        <f t="shared" si="20"/>
        <v>23.121824107453119</v>
      </c>
      <c r="AV9" s="83">
        <f>+'ฐานข้อมูล(รายปี)'!Y7</f>
        <v>592498.71804687241</v>
      </c>
      <c r="AW9" s="84">
        <f t="shared" si="21"/>
        <v>23.037738787452884</v>
      </c>
      <c r="AX9" s="83">
        <f>+'ฐานข้อมูล(รายปี)'!Z7</f>
        <v>570118.05633726891</v>
      </c>
      <c r="AY9" s="84">
        <f t="shared" si="22"/>
        <v>22.778289777789084</v>
      </c>
      <c r="AZ9" s="83">
        <f>+'ฐานข้อมูล(รายปี)'!AA7</f>
        <v>566150.14504033339</v>
      </c>
      <c r="BA9" s="84">
        <f t="shared" si="23"/>
        <v>21.608843401709642</v>
      </c>
      <c r="BB9" s="83">
        <f>+'ฐานข้อมูล(รายปี)'!AB7</f>
        <v>604928.55723306502</v>
      </c>
      <c r="BC9" s="84">
        <f t="shared" si="24"/>
        <v>21.504472040734232</v>
      </c>
      <c r="BD9" s="83">
        <f>+'ฐานข้อมูล(รายปี)'!AC7</f>
        <v>626713.62699999998</v>
      </c>
      <c r="BE9" s="84">
        <f t="shared" si="25"/>
        <v>22.440603434479524</v>
      </c>
      <c r="BF9" s="83">
        <f>+'ฐานข้อมูล(รายปี)'!AD7</f>
        <v>663525.73358260002</v>
      </c>
      <c r="BG9" s="84">
        <f t="shared" si="26"/>
        <v>22.30989414638648</v>
      </c>
      <c r="BH9" s="83">
        <f>+'ฐานข้อมูล(รายปี)'!AE7</f>
        <v>694654.43050681008</v>
      </c>
      <c r="BI9" s="84">
        <f t="shared" si="27"/>
        <v>22.693180133388264</v>
      </c>
      <c r="BJ9" s="83">
        <f>+'ฐานข้อมูล(รายปี)'!AF7</f>
        <v>608205.36625870992</v>
      </c>
      <c r="BK9" s="84">
        <f t="shared" si="28"/>
        <v>21.232053801895809</v>
      </c>
      <c r="BL9" s="83">
        <f>+'ฐานข้อมูล(รายปี)'!AG7</f>
        <v>625382.18698612996</v>
      </c>
      <c r="BM9" s="84">
        <f t="shared" si="29"/>
        <v>22.104338384467567</v>
      </c>
      <c r="BN9" s="83">
        <f>+'ฐานข้อมูล(รายปี)'!AH7</f>
        <v>728331.62865584006</v>
      </c>
      <c r="BO9" s="84">
        <f t="shared" si="30"/>
        <v>23.714320607068711</v>
      </c>
      <c r="BP9" s="83">
        <f>+'ฐานข้อมูล(รายปี)'!AI7</f>
        <v>767319.79089575005</v>
      </c>
      <c r="BQ9" s="84">
        <f t="shared" si="31"/>
        <v>23.98969948234198</v>
      </c>
      <c r="BR9" s="83">
        <f>+'ฐานข้อมูล(รายปี)'!AJ7</f>
        <v>783385.87381713011</v>
      </c>
      <c r="BS9" s="84">
        <f t="shared" si="31"/>
        <v>23.516487557569469</v>
      </c>
      <c r="BT9" s="83"/>
      <c r="BU9" s="84"/>
    </row>
    <row r="10" spans="1:73">
      <c r="A10" s="82" t="s">
        <v>174</v>
      </c>
      <c r="B10" s="83">
        <f>+'ฐานข้อมูล(รายปี)'!B8</f>
        <v>1793.7</v>
      </c>
      <c r="C10" s="84">
        <f t="shared" si="0"/>
        <v>0.44295549627092073</v>
      </c>
      <c r="D10" s="83">
        <f>+'ฐานข้อมูล(รายปี)'!C8</f>
        <v>2869.9</v>
      </c>
      <c r="E10" s="84">
        <f t="shared" si="0"/>
        <v>0.60168898095074375</v>
      </c>
      <c r="F10" s="83">
        <f>+'ฐานข้อมูล(รายปี)'!D8</f>
        <v>2884.1</v>
      </c>
      <c r="G10" s="84">
        <f t="shared" si="1"/>
        <v>0.54897125896292043</v>
      </c>
      <c r="H10" s="83">
        <f>+'ฐานข้อมูล(รายปี)'!E8</f>
        <v>3448.4</v>
      </c>
      <c r="I10" s="84">
        <f t="shared" si="2"/>
        <v>0.56707181506394266</v>
      </c>
      <c r="J10" s="83">
        <f>+'ฐานข้อมูล(รายปี)'!F8</f>
        <v>3602.7000000000003</v>
      </c>
      <c r="K10" s="84">
        <f t="shared" si="3"/>
        <v>0.5091828736360946</v>
      </c>
      <c r="L10" s="83">
        <f>+'ฐานข้อมูล(รายปี)'!G8</f>
        <v>3195.9999999999995</v>
      </c>
      <c r="M10" s="84">
        <f t="shared" si="4"/>
        <v>0.39207987368746938</v>
      </c>
      <c r="N10" s="83">
        <f>+'ฐานข้อมูล(รายปี)'!H8</f>
        <v>3429.82</v>
      </c>
      <c r="O10" s="84">
        <f t="shared" si="5"/>
        <v>0.38309546659232219</v>
      </c>
      <c r="P10" s="83">
        <f>+'ฐานข้อมูล(รายปี)'!I8</f>
        <v>5322.1</v>
      </c>
      <c r="Q10" s="84">
        <f t="shared" si="5"/>
        <v>0.58545801537466147</v>
      </c>
      <c r="R10" s="83">
        <f>+'ฐานข้อมูล(รายปี)'!J8</f>
        <v>5316.2000000000007</v>
      </c>
      <c r="S10" s="84">
        <f t="shared" si="6"/>
        <v>0.65175044683560468</v>
      </c>
      <c r="T10" s="83">
        <f>+'ฐานข้อมูล(รายปี)'!K8</f>
        <v>10872.099999999999</v>
      </c>
      <c r="U10" s="84">
        <f t="shared" si="7"/>
        <v>1.3704121017670363</v>
      </c>
      <c r="V10" s="83">
        <f>+'ฐานข้อมูล(รายปี)'!L8</f>
        <v>10739.199999999999</v>
      </c>
      <c r="W10" s="84">
        <f t="shared" si="8"/>
        <v>1.3135114726026973</v>
      </c>
      <c r="X10" s="83">
        <f>+'ฐานข้อมูล(รายปี)'!M8</f>
        <v>17154.418000000001</v>
      </c>
      <c r="Y10" s="84">
        <f t="shared" si="9"/>
        <v>1.9605847179260727</v>
      </c>
      <c r="Z10" s="83">
        <f>+'ฐานข้อมูล(รายปี)'!N8</f>
        <v>19127.637299999999</v>
      </c>
      <c r="AA10" s="84">
        <f t="shared" si="10"/>
        <v>1.9936305562656311</v>
      </c>
      <c r="AB10" s="83">
        <f>+'ฐานข้อมูล(รายปี)'!O8</f>
        <v>21772.581273</v>
      </c>
      <c r="AC10" s="84">
        <f t="shared" si="11"/>
        <v>1.9712461790197218</v>
      </c>
      <c r="AD10" s="83">
        <f>+'ฐานข้อมูล(รายปี)'!P8</f>
        <v>31935.382689409998</v>
      </c>
      <c r="AE10" s="84">
        <f t="shared" si="12"/>
        <v>2.4759107865610006</v>
      </c>
      <c r="AF10" s="83">
        <f>+'ฐานข้อมูล(รายปี)'!Q8</f>
        <v>41177.568355000003</v>
      </c>
      <c r="AG10" s="84">
        <f t="shared" si="13"/>
        <v>2.7927977077186017</v>
      </c>
      <c r="AH10" s="83">
        <f>+'ฐานข้อมูล(รายปี)'!R8</f>
        <v>56524.178</v>
      </c>
      <c r="AI10" s="84">
        <f t="shared" si="14"/>
        <v>3.5740458051733226</v>
      </c>
      <c r="AJ10" s="83">
        <f>+'ฐานข้อมูล(รายปี)'!S8</f>
        <v>65734.858041700005</v>
      </c>
      <c r="AK10" s="84">
        <f t="shared" si="15"/>
        <v>3.8572210736628558</v>
      </c>
      <c r="AL10" s="83">
        <f>+'ฐานข้อมูล(รายปี)'!T8</f>
        <v>74033.422779429995</v>
      </c>
      <c r="AM10" s="84">
        <f t="shared" si="16"/>
        <v>4.0286172953931256</v>
      </c>
      <c r="AN10" s="83">
        <f>+'ฐานข้อมูล(รายปี)'!U8</f>
        <v>90712.403839470004</v>
      </c>
      <c r="AO10" s="84">
        <f t="shared" si="17"/>
        <v>5.3857710924592617</v>
      </c>
      <c r="AP10" s="83">
        <f>+'ฐานข้อมูล(รายปี)'!V8</f>
        <v>67598.998213419996</v>
      </c>
      <c r="AQ10" s="84">
        <f t="shared" si="18"/>
        <v>3.3746669756875023</v>
      </c>
      <c r="AR10" s="83">
        <f>+'ฐานข้อมูล(รายปี)'!W8</f>
        <v>81444.349456929995</v>
      </c>
      <c r="AS10" s="84">
        <f t="shared" si="19"/>
        <v>3.6612931820187238</v>
      </c>
      <c r="AT10" s="83">
        <f>+'ฐานข้อมูล(รายปี)'!X8</f>
        <v>94096.753222890009</v>
      </c>
      <c r="AU10" s="84">
        <f t="shared" si="20"/>
        <v>3.9950897594032564</v>
      </c>
      <c r="AV10" s="83">
        <f>+'ฐานข้อมูล(รายปี)'!Y8</f>
        <v>113291.27851040997</v>
      </c>
      <c r="AW10" s="84">
        <f t="shared" si="21"/>
        <v>4.4050304274462997</v>
      </c>
      <c r="AX10" s="83">
        <f>+'ฐานข้อมูล(รายปี)'!Z8</f>
        <v>102164.91010946</v>
      </c>
      <c r="AY10" s="84">
        <f t="shared" si="22"/>
        <v>4.0818597161188119</v>
      </c>
      <c r="AZ10" s="83">
        <f>+'ฐานข้อมูล(รายปี)'!AA8</f>
        <v>83521.747983709982</v>
      </c>
      <c r="BA10" s="84">
        <f t="shared" si="23"/>
        <v>3.1878617158854032</v>
      </c>
      <c r="BB10" s="83">
        <f>+'ฐานข้อมูล(รายปี)'!AB8</f>
        <v>46297.493096269995</v>
      </c>
      <c r="BC10" s="84">
        <f t="shared" si="24"/>
        <v>1.6458193846868454</v>
      </c>
      <c r="BD10" s="83">
        <f>+'ฐานข้อมูล(รายปี)'!AC8</f>
        <v>39388.759988459999</v>
      </c>
      <c r="BE10" s="84">
        <f t="shared" si="25"/>
        <v>1.4103850699849634</v>
      </c>
      <c r="BF10" s="83">
        <f>+'ฐานข้อมูล(รายปี)'!AD8</f>
        <v>63678.730460239996</v>
      </c>
      <c r="BG10" s="84">
        <f t="shared" si="26"/>
        <v>2.1410861162438652</v>
      </c>
      <c r="BH10" s="83">
        <f>+'ฐานข้อมูล(รายปี)'!AE8</f>
        <v>99686.760401859996</v>
      </c>
      <c r="BI10" s="84">
        <f t="shared" si="27"/>
        <v>3.2565971098217119</v>
      </c>
      <c r="BJ10" s="83">
        <f>+'ฐานข้อมูล(รายปี)'!AF8</f>
        <v>71239.495422630003</v>
      </c>
      <c r="BK10" s="84">
        <f t="shared" si="28"/>
        <v>2.4869244560229653</v>
      </c>
      <c r="BL10" s="83">
        <f>+'ฐานข้อมูล(รายปี)'!AG8</f>
        <v>50445.780910999994</v>
      </c>
      <c r="BM10" s="84">
        <f t="shared" si="29"/>
        <v>1.7830226612293789</v>
      </c>
      <c r="BN10" s="83">
        <f>+'ฐานข้อมูล(รายปี)'!AH8</f>
        <v>62857.638254759993</v>
      </c>
      <c r="BO10" s="84">
        <f t="shared" si="30"/>
        <v>2.0466311327540794</v>
      </c>
      <c r="BP10" s="83">
        <f>+'ฐานข้อมูล(รายปี)'!AI8</f>
        <v>48792.265242510002</v>
      </c>
      <c r="BQ10" s="84">
        <f t="shared" si="31"/>
        <v>1.5254549590909268</v>
      </c>
      <c r="BR10" s="83">
        <f>+'ฐานข้อมูล(รายปี)'!AJ8</f>
        <v>33833.135703150008</v>
      </c>
      <c r="BS10" s="84">
        <f t="shared" si="31"/>
        <v>1.0156380672526861</v>
      </c>
      <c r="BT10" s="83"/>
      <c r="BU10" s="84"/>
    </row>
    <row r="11" spans="1:73">
      <c r="A11" s="82" t="s">
        <v>175</v>
      </c>
      <c r="B11" s="83">
        <f>+'ฐานข้อมูล(รายปี)'!B12</f>
        <v>0</v>
      </c>
      <c r="C11" s="84">
        <f t="shared" si="0"/>
        <v>0</v>
      </c>
      <c r="D11" s="83">
        <f>+'ฐานข้อมูล(รายปี)'!C12</f>
        <v>0</v>
      </c>
      <c r="E11" s="84">
        <f t="shared" si="0"/>
        <v>0</v>
      </c>
      <c r="F11" s="83">
        <f>+'ฐานข้อมูล(รายปี)'!D12</f>
        <v>0</v>
      </c>
      <c r="G11" s="84">
        <f t="shared" si="1"/>
        <v>0</v>
      </c>
      <c r="H11" s="83">
        <f>+'ฐานข้อมูล(รายปี)'!E12</f>
        <v>0</v>
      </c>
      <c r="I11" s="84">
        <f t="shared" si="2"/>
        <v>0</v>
      </c>
      <c r="J11" s="83">
        <f>+'ฐานข้อมูล(รายปี)'!F12</f>
        <v>0</v>
      </c>
      <c r="K11" s="84">
        <f t="shared" si="3"/>
        <v>0</v>
      </c>
      <c r="L11" s="83">
        <f>+'ฐานข้อมูล(รายปี)'!G12</f>
        <v>0</v>
      </c>
      <c r="M11" s="84">
        <f t="shared" si="4"/>
        <v>0</v>
      </c>
      <c r="N11" s="83">
        <f>+'ฐานข้อมูล(รายปี)'!H12</f>
        <v>0</v>
      </c>
      <c r="O11" s="84">
        <f t="shared" si="5"/>
        <v>0</v>
      </c>
      <c r="P11" s="83">
        <f>+'ฐานข้อมูล(รายปี)'!I12</f>
        <v>0</v>
      </c>
      <c r="Q11" s="84">
        <f t="shared" si="5"/>
        <v>0</v>
      </c>
      <c r="R11" s="83">
        <f>+'ฐานข้อมูล(รายปี)'!J12</f>
        <v>0</v>
      </c>
      <c r="S11" s="84">
        <f t="shared" si="6"/>
        <v>0</v>
      </c>
      <c r="T11" s="83">
        <f>+'ฐานข้อมูล(รายปี)'!K12</f>
        <v>0</v>
      </c>
      <c r="U11" s="84">
        <f t="shared" si="7"/>
        <v>0</v>
      </c>
      <c r="V11" s="83">
        <f>+'ฐานข้อมูล(รายปี)'!L12</f>
        <v>0</v>
      </c>
      <c r="W11" s="84">
        <f t="shared" si="8"/>
        <v>0</v>
      </c>
      <c r="X11" s="83">
        <f>+'ฐานข้อมูล(รายปี)'!M12</f>
        <v>0</v>
      </c>
      <c r="Y11" s="84">
        <f t="shared" si="9"/>
        <v>0</v>
      </c>
      <c r="Z11" s="83">
        <f>+'ฐานข้อมูล(รายปี)'!N12</f>
        <v>0</v>
      </c>
      <c r="AA11" s="84">
        <f t="shared" si="10"/>
        <v>0</v>
      </c>
      <c r="AB11" s="83">
        <f>+'ฐานข้อมูล(รายปี)'!O12</f>
        <v>0</v>
      </c>
      <c r="AC11" s="84">
        <f t="shared" si="11"/>
        <v>0</v>
      </c>
      <c r="AD11" s="83">
        <f>+'ฐานข้อมูล(รายปี)'!P12</f>
        <v>0</v>
      </c>
      <c r="AE11" s="84">
        <f t="shared" si="12"/>
        <v>0</v>
      </c>
      <c r="AF11" s="83">
        <f>+'ฐานข้อมูล(รายปี)'!Q12</f>
        <v>0</v>
      </c>
      <c r="AG11" s="84">
        <f t="shared" si="13"/>
        <v>0</v>
      </c>
      <c r="AH11" s="83">
        <f>+'ฐานข้อมูล(รายปี)'!R12</f>
        <v>0</v>
      </c>
      <c r="AI11" s="84">
        <f t="shared" si="14"/>
        <v>0</v>
      </c>
      <c r="AJ11" s="83">
        <f>+'ฐานข้อมูล(รายปี)'!S12</f>
        <v>0</v>
      </c>
      <c r="AK11" s="84">
        <f t="shared" si="15"/>
        <v>0</v>
      </c>
      <c r="AL11" s="83">
        <f>+'ฐานข้อมูล(รายปี)'!T12</f>
        <v>0</v>
      </c>
      <c r="AM11" s="84">
        <f t="shared" si="16"/>
        <v>0</v>
      </c>
      <c r="AN11" s="83">
        <f>+'ฐานข้อมูล(รายปี)'!U12</f>
        <v>0</v>
      </c>
      <c r="AO11" s="84">
        <f t="shared" si="17"/>
        <v>0</v>
      </c>
      <c r="AP11" s="83">
        <f>+'ฐานข้อมูล(รายปี)'!V12</f>
        <v>0</v>
      </c>
      <c r="AQ11" s="84">
        <f t="shared" si="18"/>
        <v>0</v>
      </c>
      <c r="AR11" s="83">
        <f>+'ฐานข้อมูล(รายปี)'!W12</f>
        <v>0</v>
      </c>
      <c r="AS11" s="84">
        <f t="shared" si="19"/>
        <v>0</v>
      </c>
      <c r="AT11" s="83">
        <f>+'ฐานข้อมูล(รายปี)'!X12</f>
        <v>0</v>
      </c>
      <c r="AU11" s="84">
        <f t="shared" si="20"/>
        <v>0</v>
      </c>
      <c r="AV11" s="83">
        <f>+'ฐานข้อมูล(รายปี)'!Y12</f>
        <v>0</v>
      </c>
      <c r="AW11" s="84">
        <f t="shared" si="21"/>
        <v>0</v>
      </c>
      <c r="AX11" s="83">
        <f>+'ฐานข้อมูล(รายปี)'!Z12</f>
        <v>0</v>
      </c>
      <c r="AY11" s="84">
        <f t="shared" si="22"/>
        <v>0</v>
      </c>
      <c r="AZ11" s="83">
        <f>+'ฐานข้อมูล(รายปี)'!AA12</f>
        <v>0</v>
      </c>
      <c r="BA11" s="84">
        <f t="shared" si="23"/>
        <v>0</v>
      </c>
      <c r="BB11" s="83">
        <f>+'ฐานข้อมูล(รายปี)'!AB12</f>
        <v>0</v>
      </c>
      <c r="BC11" s="84">
        <f t="shared" si="24"/>
        <v>0</v>
      </c>
      <c r="BD11" s="83">
        <f>+'ฐานข้อมูล(รายปี)'!AC12</f>
        <v>65.075000000000003</v>
      </c>
      <c r="BE11" s="84">
        <f t="shared" si="25"/>
        <v>2.3301268802613023E-3</v>
      </c>
      <c r="BF11" s="83">
        <f>+'ฐานข้อมูล(รายปี)'!AD12</f>
        <v>219.19473615000001</v>
      </c>
      <c r="BG11" s="84">
        <f t="shared" si="26"/>
        <v>7.3700402462881249E-3</v>
      </c>
      <c r="BH11" s="83">
        <f>+'ฐานข้อมูล(รายปี)'!AE12</f>
        <v>450.60634210000006</v>
      </c>
      <c r="BI11" s="84">
        <f t="shared" si="27"/>
        <v>1.4720543685386065E-2</v>
      </c>
      <c r="BJ11" s="83">
        <f>+'ฐานข้อมูล(รายปี)'!AF12</f>
        <v>158.94074190000003</v>
      </c>
      <c r="BK11" s="84">
        <f t="shared" si="28"/>
        <v>5.5485179357963443E-3</v>
      </c>
      <c r="BL11" s="83">
        <f>+'ฐานข้อมูล(รายปี)'!AG12</f>
        <v>408.68247696000003</v>
      </c>
      <c r="BM11" s="84">
        <f t="shared" si="29"/>
        <v>1.4445016104570571E-2</v>
      </c>
      <c r="BN11" s="83">
        <f>+'ฐานข้อมูล(รายปี)'!AH12</f>
        <v>473.52722752999989</v>
      </c>
      <c r="BO11" s="84">
        <f t="shared" si="30"/>
        <v>1.5417944309993749E-2</v>
      </c>
      <c r="BP11" s="83">
        <f>+'ฐานข้อมูล(รายปี)'!AI12</f>
        <v>740.87205445000006</v>
      </c>
      <c r="BQ11" s="84">
        <f t="shared" si="31"/>
        <v>2.3162830089880387E-2</v>
      </c>
      <c r="BR11" s="83">
        <f>+'ฐานข้อมูล(รายปี)'!AJ12</f>
        <v>1535.63938835</v>
      </c>
      <c r="BS11" s="84">
        <f t="shared" si="31"/>
        <v>4.6098411748328738E-2</v>
      </c>
      <c r="BT11" s="83"/>
      <c r="BU11" s="84"/>
    </row>
    <row r="12" spans="1:73">
      <c r="A12" s="82" t="s">
        <v>176</v>
      </c>
      <c r="B12" s="83">
        <f>+'ฐานข้อมูล(รายปี)'!B15</f>
        <v>553.6</v>
      </c>
      <c r="C12" s="84">
        <f t="shared" si="0"/>
        <v>0.13671191544605102</v>
      </c>
      <c r="D12" s="83">
        <f>+'ฐานข้อมูล(รายปี)'!C15</f>
        <v>498.20000000000005</v>
      </c>
      <c r="E12" s="84">
        <f t="shared" si="0"/>
        <v>0.1044501377433571</v>
      </c>
      <c r="F12" s="83">
        <f>+'ฐานข้อมูล(รายปี)'!D15</f>
        <v>0</v>
      </c>
      <c r="G12" s="84">
        <f t="shared" si="1"/>
        <v>0</v>
      </c>
      <c r="H12" s="83">
        <f>+'ฐานข้อมูล(รายปี)'!E15</f>
        <v>0</v>
      </c>
      <c r="I12" s="84">
        <f t="shared" si="2"/>
        <v>0</v>
      </c>
      <c r="J12" s="83">
        <f>+'ฐานข้อมูล(รายปี)'!F15</f>
        <v>0</v>
      </c>
      <c r="K12" s="84">
        <f t="shared" si="3"/>
        <v>0</v>
      </c>
      <c r="L12" s="83">
        <f>+'ฐานข้อมูล(รายปี)'!G15</f>
        <v>0</v>
      </c>
      <c r="M12" s="84">
        <f t="shared" si="4"/>
        <v>0</v>
      </c>
      <c r="N12" s="83">
        <f>+'ฐานข้อมูล(รายปี)'!H15</f>
        <v>0</v>
      </c>
      <c r="O12" s="84">
        <f t="shared" si="5"/>
        <v>0</v>
      </c>
      <c r="P12" s="83">
        <f>+'ฐานข้อมูล(รายปี)'!I15</f>
        <v>0</v>
      </c>
      <c r="Q12" s="84">
        <f t="shared" si="5"/>
        <v>0</v>
      </c>
      <c r="R12" s="83">
        <f>+'ฐานข้อมูล(รายปี)'!J15</f>
        <v>0</v>
      </c>
      <c r="S12" s="84">
        <f t="shared" si="6"/>
        <v>0</v>
      </c>
      <c r="T12" s="83">
        <f>+'ฐานข้อมูล(รายปี)'!K15</f>
        <v>0</v>
      </c>
      <c r="U12" s="84">
        <f t="shared" si="7"/>
        <v>0</v>
      </c>
      <c r="V12" s="83">
        <f>+'ฐานข้อมูล(รายปี)'!L15</f>
        <v>0</v>
      </c>
      <c r="W12" s="84">
        <f t="shared" si="8"/>
        <v>0</v>
      </c>
      <c r="X12" s="83">
        <f>+'ฐานข้อมูล(รายปี)'!M15</f>
        <v>0</v>
      </c>
      <c r="Y12" s="84">
        <f t="shared" si="9"/>
        <v>0</v>
      </c>
      <c r="Z12" s="83">
        <f>+'ฐานข้อมูล(รายปี)'!N15</f>
        <v>0</v>
      </c>
      <c r="AA12" s="84">
        <f t="shared" si="10"/>
        <v>0</v>
      </c>
      <c r="AB12" s="83">
        <f>+'ฐานข้อมูล(รายปี)'!O15</f>
        <v>0</v>
      </c>
      <c r="AC12" s="84">
        <f t="shared" si="11"/>
        <v>0</v>
      </c>
      <c r="AD12" s="83">
        <f>+'ฐานข้อมูล(รายปี)'!P15</f>
        <v>0</v>
      </c>
      <c r="AE12" s="84">
        <f t="shared" si="12"/>
        <v>0</v>
      </c>
      <c r="AF12" s="83">
        <f>+'ฐานข้อมูล(รายปี)'!Q15</f>
        <v>0</v>
      </c>
      <c r="AG12" s="84">
        <f t="shared" si="13"/>
        <v>0</v>
      </c>
      <c r="AH12" s="83">
        <f>+'ฐานข้อมูล(รายปี)'!R15</f>
        <v>0</v>
      </c>
      <c r="AI12" s="84">
        <f t="shared" si="14"/>
        <v>0</v>
      </c>
      <c r="AJ12" s="83">
        <f>+'ฐานข้อมูล(รายปี)'!S15</f>
        <v>0</v>
      </c>
      <c r="AK12" s="84">
        <f t="shared" si="15"/>
        <v>0</v>
      </c>
      <c r="AL12" s="83">
        <f>+'ฐานข้อมูล(รายปี)'!T15</f>
        <v>0</v>
      </c>
      <c r="AM12" s="84">
        <f t="shared" si="16"/>
        <v>0</v>
      </c>
      <c r="AN12" s="83">
        <f>+'ฐานข้อมูล(รายปี)'!U15</f>
        <v>0</v>
      </c>
      <c r="AO12" s="84">
        <f t="shared" si="17"/>
        <v>0</v>
      </c>
      <c r="AP12" s="83">
        <f>+'ฐานข้อมูล(รายปี)'!V15</f>
        <v>0</v>
      </c>
      <c r="AQ12" s="84">
        <f t="shared" si="18"/>
        <v>0</v>
      </c>
      <c r="AR12" s="83">
        <f>+'ฐานข้อมูล(รายปี)'!W15</f>
        <v>0</v>
      </c>
      <c r="AS12" s="84">
        <f t="shared" si="19"/>
        <v>0</v>
      </c>
      <c r="AT12" s="83">
        <f>+'ฐานข้อมูล(รายปี)'!X15</f>
        <v>0</v>
      </c>
      <c r="AU12" s="84">
        <f t="shared" si="20"/>
        <v>0</v>
      </c>
      <c r="AV12" s="83">
        <f>+'ฐานข้อมูล(รายปี)'!Y15</f>
        <v>0</v>
      </c>
      <c r="AW12" s="84">
        <f t="shared" si="21"/>
        <v>0</v>
      </c>
      <c r="AX12" s="83">
        <f>+'ฐานข้อมูล(รายปี)'!Z15</f>
        <v>0</v>
      </c>
      <c r="AY12" s="84">
        <f t="shared" si="22"/>
        <v>0</v>
      </c>
      <c r="AZ12" s="83">
        <f>+'ฐานข้อมูล(รายปี)'!AA15</f>
        <v>0</v>
      </c>
      <c r="BA12" s="84">
        <f t="shared" si="23"/>
        <v>0</v>
      </c>
      <c r="BB12" s="83">
        <f>+'ฐานข้อมูล(รายปี)'!AB15</f>
        <v>0</v>
      </c>
      <c r="BC12" s="84">
        <f t="shared" si="24"/>
        <v>0</v>
      </c>
      <c r="BD12" s="83">
        <f>+'ฐานข้อมูล(รายปี)'!AC15</f>
        <v>0</v>
      </c>
      <c r="BE12" s="84">
        <f t="shared" si="25"/>
        <v>0</v>
      </c>
      <c r="BF12" s="83">
        <f>+'ฐานข้อมูล(รายปี)'!AD15</f>
        <v>0</v>
      </c>
      <c r="BG12" s="84">
        <f t="shared" si="26"/>
        <v>0</v>
      </c>
      <c r="BH12" s="83">
        <f>+'ฐานข้อมูล(รายปี)'!AE15</f>
        <v>0</v>
      </c>
      <c r="BI12" s="84">
        <f t="shared" si="27"/>
        <v>0</v>
      </c>
      <c r="BJ12" s="83">
        <f>+'ฐานข้อมูล(รายปี)'!AF15</f>
        <v>0</v>
      </c>
      <c r="BK12" s="84">
        <f t="shared" si="28"/>
        <v>0</v>
      </c>
      <c r="BL12" s="83">
        <f>+'ฐานข้อมูล(รายปี)'!AG15</f>
        <v>0</v>
      </c>
      <c r="BM12" s="84">
        <f t="shared" si="29"/>
        <v>0</v>
      </c>
      <c r="BN12" s="83">
        <f>+'ฐานข้อมูล(รายปี)'!AH15</f>
        <v>0</v>
      </c>
      <c r="BO12" s="84">
        <f t="shared" si="30"/>
        <v>0</v>
      </c>
      <c r="BP12" s="83">
        <f>+'ฐานข้อมูล(รายปี)'!AI15</f>
        <v>0</v>
      </c>
      <c r="BQ12" s="84">
        <f t="shared" si="31"/>
        <v>0</v>
      </c>
      <c r="BR12" s="83">
        <f>+'ฐานข้อมูล(รายปี)'!AJ15</f>
        <v>0</v>
      </c>
      <c r="BS12" s="84">
        <f t="shared" si="31"/>
        <v>0</v>
      </c>
      <c r="BT12" s="83"/>
      <c r="BU12" s="84"/>
    </row>
    <row r="13" spans="1:73">
      <c r="A13" s="85" t="s">
        <v>177</v>
      </c>
      <c r="B13" s="80">
        <f>+SUM(B14,B19,B31)</f>
        <v>254721.90000000002</v>
      </c>
      <c r="C13" s="81">
        <f t="shared" si="0"/>
        <v>62.903755157256981</v>
      </c>
      <c r="D13" s="80">
        <f>+SUM(D14,D19,D31)</f>
        <v>294061.59999999998</v>
      </c>
      <c r="E13" s="81">
        <f t="shared" si="0"/>
        <v>61.651494630734597</v>
      </c>
      <c r="F13" s="80">
        <f>+SUM(F14,F19,F31)</f>
        <v>304634.57999999996</v>
      </c>
      <c r="G13" s="81">
        <f t="shared" si="1"/>
        <v>57.9853780750461</v>
      </c>
      <c r="H13" s="80">
        <f>+SUM(H14,H19,H31)</f>
        <v>366255.5</v>
      </c>
      <c r="I13" s="81">
        <f t="shared" si="2"/>
        <v>60.228851398373706</v>
      </c>
      <c r="J13" s="80">
        <f>+SUM(J14,J19,J31)</f>
        <v>416323.8</v>
      </c>
      <c r="K13" s="81">
        <f t="shared" si="3"/>
        <v>58.840577579898046</v>
      </c>
      <c r="L13" s="80">
        <f>+SUM(L14,L19,L31)</f>
        <v>480129.02999999991</v>
      </c>
      <c r="M13" s="81">
        <f t="shared" si="4"/>
        <v>58.901417220302619</v>
      </c>
      <c r="N13" s="80">
        <f>+SUM(N14,N19,N31)</f>
        <v>518754.3</v>
      </c>
      <c r="O13" s="81">
        <f t="shared" si="5"/>
        <v>57.942521941464406</v>
      </c>
      <c r="P13" s="80">
        <f>+SUM(P14,P19,P31)</f>
        <v>517835.07999999996</v>
      </c>
      <c r="Q13" s="81">
        <f t="shared" si="5"/>
        <v>56.964487369305175</v>
      </c>
      <c r="R13" s="80">
        <f>+SUM(R14,R19,R31)</f>
        <v>493511.89999999991</v>
      </c>
      <c r="S13" s="81">
        <f t="shared" si="6"/>
        <v>60.503103973456263</v>
      </c>
      <c r="T13" s="80">
        <f>+SUM(T14,T19,T31)</f>
        <v>457060.89999999997</v>
      </c>
      <c r="U13" s="81">
        <f t="shared" si="7"/>
        <v>57.61184946832104</v>
      </c>
      <c r="V13" s="80">
        <f>+SUM(V14,V19,V31)</f>
        <v>463237.28</v>
      </c>
      <c r="W13" s="81">
        <f t="shared" si="8"/>
        <v>56.658548291983401</v>
      </c>
      <c r="X13" s="80">
        <f>+SUM(X14,X19,X31)</f>
        <v>500528.41800000006</v>
      </c>
      <c r="Y13" s="81">
        <f t="shared" si="9"/>
        <v>57.205576267204947</v>
      </c>
      <c r="Z13" s="80">
        <f>+SUM(Z14,Z19,Z31)</f>
        <v>550561.61998800002</v>
      </c>
      <c r="AA13" s="81">
        <f t="shared" si="10"/>
        <v>57.38379766931191</v>
      </c>
      <c r="AB13" s="80">
        <f>+SUM(AB14,AB19,AB31)</f>
        <v>636009.35409694409</v>
      </c>
      <c r="AC13" s="81">
        <f t="shared" si="11"/>
        <v>57.583021202871521</v>
      </c>
      <c r="AD13" s="80">
        <f>+SUM(AD14,AD19,AD31)</f>
        <v>722338.0633683193</v>
      </c>
      <c r="AE13" s="81">
        <f t="shared" si="12"/>
        <v>56.001978120345697</v>
      </c>
      <c r="AF13" s="80">
        <f>+SUM(AF14,AF19,AF31)</f>
        <v>805037.2244710041</v>
      </c>
      <c r="AG13" s="81">
        <f t="shared" si="13"/>
        <v>54.600264293113952</v>
      </c>
      <c r="AH13" s="80">
        <f>+SUM(AH14,AH19,AH31)</f>
        <v>823333.40393234009</v>
      </c>
      <c r="AI13" s="81">
        <f t="shared" si="14"/>
        <v>52.059692023888481</v>
      </c>
      <c r="AJ13" s="80">
        <f>+SUM(AJ14,AJ19,AJ31)</f>
        <v>851719.4181778084</v>
      </c>
      <c r="AK13" s="81">
        <f t="shared" si="15"/>
        <v>49.97759463569912</v>
      </c>
      <c r="AL13" s="80">
        <f>+SUM(AL14,AL19,AL31)</f>
        <v>911778.83038585982</v>
      </c>
      <c r="AM13" s="81">
        <f t="shared" si="16"/>
        <v>49.615536169514804</v>
      </c>
      <c r="AN13" s="80">
        <f>+SUM(AN14,AN19,AN31)</f>
        <v>825646.09195813141</v>
      </c>
      <c r="AO13" s="81">
        <f t="shared" si="17"/>
        <v>49.020207451885852</v>
      </c>
      <c r="AP13" s="80">
        <f>+SUM(AP14,AP19,AP31)</f>
        <v>1033030.3333235077</v>
      </c>
      <c r="AQ13" s="81">
        <f t="shared" si="18"/>
        <v>51.570784225885383</v>
      </c>
      <c r="AR13" s="80">
        <f>+SUM(AR14,AR19,AR31)</f>
        <v>1123201.3625309719</v>
      </c>
      <c r="AS13" s="81">
        <f t="shared" si="19"/>
        <v>50.4929994295494</v>
      </c>
      <c r="AT13" s="80">
        <f>+SUM(AT14,AT19,AT31)</f>
        <v>1207929.1283306212</v>
      </c>
      <c r="AU13" s="81">
        <f t="shared" si="20"/>
        <v>51.285353908519816</v>
      </c>
      <c r="AV13" s="80">
        <f>+SUM(AV14,AV19,AV31)</f>
        <v>1303106.576072921</v>
      </c>
      <c r="AW13" s="81">
        <f t="shared" si="21"/>
        <v>50.667837747802736</v>
      </c>
      <c r="AX13" s="80">
        <f>+SUM(AX14,AX19,AX31)</f>
        <v>1273182.5958659996</v>
      </c>
      <c r="AY13" s="81">
        <f t="shared" si="22"/>
        <v>50.868275063923221</v>
      </c>
      <c r="AZ13" s="80">
        <f>+SUM(AZ14,AZ19,AZ31)</f>
        <v>1327516.4769895857</v>
      </c>
      <c r="BA13" s="81">
        <f t="shared" si="23"/>
        <v>50.668706730462112</v>
      </c>
      <c r="BB13" s="80">
        <f>+SUM(BB14,BB19,BB31)</f>
        <v>1412732.4560867865</v>
      </c>
      <c r="BC13" s="81">
        <f t="shared" si="24"/>
        <v>50.220914915827599</v>
      </c>
      <c r="BD13" s="80">
        <f>+SUM(BD14,BD19,BD31)</f>
        <v>1474940.8755737897</v>
      </c>
      <c r="BE13" s="81">
        <f t="shared" si="25"/>
        <v>52.812898670313132</v>
      </c>
      <c r="BF13" s="80">
        <f>+SUM(BF14,BF19,BF31)</f>
        <v>1552291.6213935602</v>
      </c>
      <c r="BG13" s="81">
        <f t="shared" si="26"/>
        <v>52.193095165467028</v>
      </c>
      <c r="BH13" s="80">
        <f>+SUM(BH14,BH19,BH31)</f>
        <v>1569116.16097211</v>
      </c>
      <c r="BI13" s="81">
        <f t="shared" si="27"/>
        <v>51.260359291412684</v>
      </c>
      <c r="BJ13" s="80">
        <f>+SUM(BJ14,BJ19,BJ31)</f>
        <v>1457256.4679066997</v>
      </c>
      <c r="BK13" s="81">
        <f t="shared" si="28"/>
        <v>50.871875597024321</v>
      </c>
      <c r="BL13" s="80">
        <f>+SUM(BL14,BL19,BL31)</f>
        <v>1496333.199740421</v>
      </c>
      <c r="BM13" s="81">
        <f t="shared" si="29"/>
        <v>52.888387407345405</v>
      </c>
      <c r="BN13" s="80">
        <f>+SUM(BN14,BN19,BN31)</f>
        <v>1618027.3431726282</v>
      </c>
      <c r="BO13" s="81">
        <f t="shared" si="30"/>
        <v>52.682621016765616</v>
      </c>
      <c r="BP13" s="80">
        <f>+SUM(BP14,BP19,BP31)</f>
        <v>1600155.388819623</v>
      </c>
      <c r="BQ13" s="81">
        <f t="shared" si="31"/>
        <v>50.027703388206014</v>
      </c>
      <c r="BR13" s="80">
        <f>+SUM(BR14,BR19,BR31)</f>
        <v>1672506.1838737081</v>
      </c>
      <c r="BS13" s="81">
        <f t="shared" si="31"/>
        <v>50.207020802375879</v>
      </c>
      <c r="BT13" s="80"/>
      <c r="BU13" s="81"/>
    </row>
    <row r="14" spans="1:73">
      <c r="A14" s="86" t="s">
        <v>178</v>
      </c>
      <c r="B14" s="87">
        <f>+SUM(B15:B18)</f>
        <v>91814.6</v>
      </c>
      <c r="C14" s="88">
        <f t="shared" si="0"/>
        <v>22.673681054756134</v>
      </c>
      <c r="D14" s="87">
        <f>+SUM(D15:D18)</f>
        <v>109873.49999999999</v>
      </c>
      <c r="E14" s="88">
        <f t="shared" si="0"/>
        <v>23.03553233509583</v>
      </c>
      <c r="F14" s="87">
        <f>+SUM(F15:F18)</f>
        <v>117806.69999999998</v>
      </c>
      <c r="G14" s="88">
        <f t="shared" si="1"/>
        <v>22.423803756203693</v>
      </c>
      <c r="H14" s="87">
        <f>+SUM(H15:H18)</f>
        <v>135961.20000000001</v>
      </c>
      <c r="I14" s="88">
        <f t="shared" si="2"/>
        <v>22.358126801493949</v>
      </c>
      <c r="J14" s="87">
        <f>+SUM(J15:J18)</f>
        <v>162211.4</v>
      </c>
      <c r="K14" s="88">
        <f t="shared" si="3"/>
        <v>22.925935212072609</v>
      </c>
      <c r="L14" s="87">
        <f>+SUM(L15:L18)</f>
        <v>197798.79999999996</v>
      </c>
      <c r="M14" s="88">
        <f t="shared" si="4"/>
        <v>24.26562219009168</v>
      </c>
      <c r="N14" s="87">
        <f>+SUM(N15:N18)</f>
        <v>223494.72</v>
      </c>
      <c r="O14" s="88">
        <f t="shared" si="5"/>
        <v>24.963354939711238</v>
      </c>
      <c r="P14" s="87">
        <f>+SUM(P15:P18)</f>
        <v>235097.19999999995</v>
      </c>
      <c r="Q14" s="88">
        <f t="shared" si="5"/>
        <v>25.86188537083855</v>
      </c>
      <c r="R14" s="87">
        <f>+SUM(R15:R18)</f>
        <v>270962.19999999995</v>
      </c>
      <c r="S14" s="88">
        <f t="shared" si="6"/>
        <v>33.21916687211889</v>
      </c>
      <c r="T14" s="87">
        <f>+SUM(T15:T18)</f>
        <v>226296.2</v>
      </c>
      <c r="U14" s="88">
        <f t="shared" si="7"/>
        <v>28.524300830924442</v>
      </c>
      <c r="V14" s="87">
        <f>+SUM(V15:V18)</f>
        <v>213002.2</v>
      </c>
      <c r="W14" s="88">
        <f t="shared" si="8"/>
        <v>26.052297507227195</v>
      </c>
      <c r="X14" s="87">
        <f>+SUM(X15:X18)</f>
        <v>231700.23800000001</v>
      </c>
      <c r="Y14" s="88">
        <f t="shared" si="9"/>
        <v>26.481105086901458</v>
      </c>
      <c r="Z14" s="87">
        <f>+SUM(Z15:Z18)</f>
        <v>246131.73998799999</v>
      </c>
      <c r="AA14" s="88">
        <f t="shared" si="10"/>
        <v>25.653756917844952</v>
      </c>
      <c r="AB14" s="87">
        <f>+SUM(AB15:AB18)</f>
        <v>279337.54014748003</v>
      </c>
      <c r="AC14" s="88">
        <f t="shared" si="11"/>
        <v>25.290664977576</v>
      </c>
      <c r="AD14" s="87">
        <f>+SUM(AD15:AD18)</f>
        <v>342942.58936831937</v>
      </c>
      <c r="AE14" s="88">
        <f t="shared" si="12"/>
        <v>26.587915493173281</v>
      </c>
      <c r="AF14" s="87">
        <f>+SUM(AF15:AF18)</f>
        <v>418837.90971145401</v>
      </c>
      <c r="AG14" s="88">
        <f t="shared" si="13"/>
        <v>28.406960412604466</v>
      </c>
      <c r="AH14" s="87">
        <f>+SUM(AH15:AH18)</f>
        <v>455657.60201520001</v>
      </c>
      <c r="AI14" s="88">
        <f t="shared" si="14"/>
        <v>28.811407767447069</v>
      </c>
      <c r="AJ14" s="87">
        <f>+SUM(AJ15:AJ18)</f>
        <v>476243.03609921841</v>
      </c>
      <c r="AK14" s="88">
        <f t="shared" si="15"/>
        <v>27.945213996838174</v>
      </c>
      <c r="AL14" s="87">
        <f>+SUM(AL15:AL18)</f>
        <v>536339.71376366983</v>
      </c>
      <c r="AM14" s="88">
        <f t="shared" si="16"/>
        <v>29.185567355327869</v>
      </c>
      <c r="AN14" s="87">
        <f>+SUM(AN15:AN18)</f>
        <v>457362.24195813132</v>
      </c>
      <c r="AO14" s="88">
        <f t="shared" si="17"/>
        <v>27.154482047235472</v>
      </c>
      <c r="AP14" s="87">
        <f>+SUM(AP15:AP18)</f>
        <v>533886.52762175375</v>
      </c>
      <c r="AQ14" s="88">
        <f t="shared" si="18"/>
        <v>26.652602570254182</v>
      </c>
      <c r="AR14" s="87">
        <f>+SUM(AR15:AR18)</f>
        <v>623637.83585810196</v>
      </c>
      <c r="AS14" s="88">
        <f t="shared" si="19"/>
        <v>28.035351398855035</v>
      </c>
      <c r="AT14" s="87">
        <f>+SUM(AT15:AT18)</f>
        <v>712040.24815562111</v>
      </c>
      <c r="AU14" s="88">
        <f t="shared" si="20"/>
        <v>30.231273728980067</v>
      </c>
      <c r="AV14" s="87">
        <f>+SUM(AV15:AV18)</f>
        <v>759890.01965339109</v>
      </c>
      <c r="AW14" s="88">
        <f t="shared" si="21"/>
        <v>29.546304906236699</v>
      </c>
      <c r="AX14" s="87">
        <f>+SUM(AX15:AX18)</f>
        <v>776220.64551158971</v>
      </c>
      <c r="AY14" s="88">
        <f t="shared" si="22"/>
        <v>31.012837777068796</v>
      </c>
      <c r="AZ14" s="87">
        <f>+SUM(AZ15:AZ18)</f>
        <v>776779.0829895857</v>
      </c>
      <c r="BA14" s="88">
        <f t="shared" si="23"/>
        <v>29.648137881956675</v>
      </c>
      <c r="BB14" s="87">
        <f>+SUM(BB15:BB18)</f>
        <v>787130.73508678644</v>
      </c>
      <c r="BC14" s="88">
        <f t="shared" si="24"/>
        <v>27.981537129771944</v>
      </c>
      <c r="BD14" s="87">
        <f>+SUM(BD15:BD18)</f>
        <v>812071.94317378988</v>
      </c>
      <c r="BE14" s="88">
        <f t="shared" si="25"/>
        <v>29.077689796316193</v>
      </c>
      <c r="BF14" s="87">
        <f>+SUM(BF15:BF18)</f>
        <v>868572.44939256005</v>
      </c>
      <c r="BG14" s="88">
        <f t="shared" si="26"/>
        <v>29.204231913943353</v>
      </c>
      <c r="BH14" s="87">
        <f>+SUM(BH15:BH18)</f>
        <v>877793.95476431993</v>
      </c>
      <c r="BI14" s="88">
        <f t="shared" si="27"/>
        <v>28.676037264935712</v>
      </c>
      <c r="BJ14" s="87">
        <f>+SUM(BJ15:BJ18)</f>
        <v>817676.10390669992</v>
      </c>
      <c r="BK14" s="88">
        <f t="shared" si="28"/>
        <v>28.544541028082353</v>
      </c>
      <c r="BL14" s="87">
        <f>+SUM(BL15:BL18)</f>
        <v>864651.23174042103</v>
      </c>
      <c r="BM14" s="88">
        <f t="shared" si="29"/>
        <v>30.561381198023856</v>
      </c>
      <c r="BN14" s="87">
        <f>+SUM(BN15:BN18)</f>
        <v>1006309.0611726281</v>
      </c>
      <c r="BO14" s="88">
        <f t="shared" si="30"/>
        <v>32.765205803965564</v>
      </c>
      <c r="BP14" s="87">
        <f>+SUM(BP15:BP18)</f>
        <v>998341.66532962304</v>
      </c>
      <c r="BQ14" s="88">
        <f t="shared" si="31"/>
        <v>31.212431656428347</v>
      </c>
      <c r="BR14" s="87">
        <f>+SUM(BR15:BR18)</f>
        <v>1033420.310585938</v>
      </c>
      <c r="BS14" s="88">
        <f t="shared" si="31"/>
        <v>31.022279936218034</v>
      </c>
      <c r="BT14" s="87"/>
      <c r="BU14" s="88"/>
    </row>
    <row r="15" spans="1:73">
      <c r="A15" s="89" t="s">
        <v>179</v>
      </c>
      <c r="B15" s="83">
        <f>+'ฐานข้อมูล(รายปี)'!B9</f>
        <v>88034.5</v>
      </c>
      <c r="C15" s="84">
        <f t="shared" si="0"/>
        <v>21.740182659565349</v>
      </c>
      <c r="D15" s="83">
        <f>+'ฐานข้อมูล(รายปี)'!C9</f>
        <v>106182.59999999999</v>
      </c>
      <c r="E15" s="84">
        <f t="shared" si="0"/>
        <v>22.261716571553166</v>
      </c>
      <c r="F15" s="83">
        <f>+'ฐานข้อมูล(รายปี)'!D9</f>
        <v>37782.799999999996</v>
      </c>
      <c r="G15" s="84">
        <f t="shared" si="1"/>
        <v>7.1917309674228447</v>
      </c>
      <c r="H15" s="83">
        <f>+'ฐานข้อมูล(รายปี)'!E9</f>
        <v>2739.2</v>
      </c>
      <c r="I15" s="84">
        <f t="shared" si="2"/>
        <v>0.45044748747916474</v>
      </c>
      <c r="J15" s="83">
        <f>+'ฐานข้อมูล(รายปี)'!F9</f>
        <v>1440.8999999999999</v>
      </c>
      <c r="K15" s="84">
        <f t="shared" si="3"/>
        <v>0.20364770939080373</v>
      </c>
      <c r="L15" s="83">
        <f>+'ฐานข้อมูล(รายปี)'!G9</f>
        <v>1082.0999999999999</v>
      </c>
      <c r="M15" s="84">
        <f t="shared" si="4"/>
        <v>0.13275019753354525</v>
      </c>
      <c r="N15" s="83">
        <f>+'ฐานข้อมูล(รายปี)'!H9</f>
        <v>571.99</v>
      </c>
      <c r="O15" s="84">
        <f t="shared" si="5"/>
        <v>6.3888710176085731E-2</v>
      </c>
      <c r="P15" s="83">
        <f>+'ฐานข้อมูล(รายปี)'!I9</f>
        <v>264.29999999999995</v>
      </c>
      <c r="Q15" s="84">
        <f t="shared" si="5"/>
        <v>2.9074341606419085E-2</v>
      </c>
      <c r="R15" s="83">
        <f>+'ฐานข้อมูล(รายปี)'!J9</f>
        <v>341.7</v>
      </c>
      <c r="S15" s="84">
        <f t="shared" si="6"/>
        <v>4.1891412603687991E-2</v>
      </c>
      <c r="T15" s="83">
        <f>+'ฐานข้อมูล(รายปี)'!K9</f>
        <v>185.49999999999997</v>
      </c>
      <c r="U15" s="84">
        <f t="shared" si="7"/>
        <v>2.3382000246298804E-2</v>
      </c>
      <c r="V15" s="83">
        <f>+'ฐานข้อมูล(รายปี)'!L9</f>
        <v>126.1</v>
      </c>
      <c r="W15" s="84">
        <f t="shared" si="8"/>
        <v>1.5423290067714555E-2</v>
      </c>
      <c r="X15" s="83">
        <f>+'ฐานข้อมูล(รายปี)'!M9</f>
        <v>83.900999999999996</v>
      </c>
      <c r="Y15" s="84">
        <f t="shared" si="9"/>
        <v>9.5890760280363582E-3</v>
      </c>
      <c r="Z15" s="83">
        <f>+'ฐานข้อมูล(รายปี)'!N9</f>
        <v>98.506000000000014</v>
      </c>
      <c r="AA15" s="84">
        <f t="shared" si="10"/>
        <v>1.0267058523506315E-2</v>
      </c>
      <c r="AB15" s="83">
        <f>+'ฐานข้อมูล(รายปี)'!O9</f>
        <v>44.62239151</v>
      </c>
      <c r="AC15" s="84">
        <f t="shared" si="11"/>
        <v>4.040022524655365E-3</v>
      </c>
      <c r="AD15" s="83">
        <f>+'ฐานข้อมูล(รายปี)'!P9</f>
        <v>0</v>
      </c>
      <c r="AE15" s="84">
        <f t="shared" si="12"/>
        <v>0</v>
      </c>
      <c r="AF15" s="83">
        <f>+'ฐานข้อมูล(รายปี)'!Q9</f>
        <v>0</v>
      </c>
      <c r="AG15" s="84">
        <f t="shared" si="13"/>
        <v>0</v>
      </c>
      <c r="AH15" s="83">
        <f>+'ฐานข้อมูล(รายปี)'!R9</f>
        <v>1.5200000000000005E-5</v>
      </c>
      <c r="AI15" s="84">
        <f t="shared" si="14"/>
        <v>9.6110192418250682E-10</v>
      </c>
      <c r="AJ15" s="83">
        <f>+'ฐานข้อมูล(รายปี)'!S9</f>
        <v>0</v>
      </c>
      <c r="AK15" s="84">
        <f t="shared" si="15"/>
        <v>0</v>
      </c>
      <c r="AL15" s="83">
        <f>+'ฐานข้อมูล(รายปี)'!T9</f>
        <v>0</v>
      </c>
      <c r="AM15" s="84">
        <f t="shared" si="16"/>
        <v>0</v>
      </c>
      <c r="AN15" s="83">
        <f>+'ฐานข้อมูล(รายปี)'!U9</f>
        <v>0</v>
      </c>
      <c r="AO15" s="84">
        <f t="shared" si="17"/>
        <v>0</v>
      </c>
      <c r="AP15" s="83">
        <f>+'ฐานข้อมูล(รายปี)'!V9</f>
        <v>0</v>
      </c>
      <c r="AQ15" s="84">
        <f t="shared" si="18"/>
        <v>0</v>
      </c>
      <c r="AR15" s="83">
        <f>+'ฐานข้อมูล(รายปี)'!W9</f>
        <v>0</v>
      </c>
      <c r="AS15" s="84">
        <f t="shared" si="19"/>
        <v>0</v>
      </c>
      <c r="AT15" s="83">
        <f>+'ฐานข้อมูล(รายปี)'!X9</f>
        <v>0</v>
      </c>
      <c r="AU15" s="84">
        <f t="shared" si="20"/>
        <v>0</v>
      </c>
      <c r="AV15" s="83">
        <f>+'ฐานข้อมูล(รายปี)'!Y9</f>
        <v>0</v>
      </c>
      <c r="AW15" s="84">
        <f t="shared" si="21"/>
        <v>0</v>
      </c>
      <c r="AX15" s="83">
        <f>+'ฐานข้อมูล(รายปี)'!Z9</f>
        <v>0</v>
      </c>
      <c r="AY15" s="84">
        <f t="shared" si="22"/>
        <v>0</v>
      </c>
      <c r="AZ15" s="83">
        <f>+'ฐานข้อมูล(รายปี)'!AA9</f>
        <v>0</v>
      </c>
      <c r="BA15" s="84">
        <f t="shared" si="23"/>
        <v>0</v>
      </c>
      <c r="BB15" s="83">
        <f>+'ฐานข้อมูล(รายปี)'!AB9</f>
        <v>0</v>
      </c>
      <c r="BC15" s="84">
        <f t="shared" si="24"/>
        <v>0</v>
      </c>
      <c r="BD15" s="83">
        <f>+'ฐานข้อมูล(รายปี)'!AC9</f>
        <v>0</v>
      </c>
      <c r="BE15" s="84">
        <f t="shared" si="25"/>
        <v>0</v>
      </c>
      <c r="BF15" s="83">
        <f>+'ฐานข้อมูล(รายปี)'!AD9</f>
        <v>0</v>
      </c>
      <c r="BG15" s="84">
        <f t="shared" si="26"/>
        <v>0</v>
      </c>
      <c r="BH15" s="83">
        <f>+'ฐานข้อมูล(รายปี)'!AE9</f>
        <v>0</v>
      </c>
      <c r="BI15" s="84">
        <f t="shared" si="27"/>
        <v>0</v>
      </c>
      <c r="BJ15" s="83">
        <f>+'ฐานข้อมูล(รายปี)'!AF9</f>
        <v>0</v>
      </c>
      <c r="BK15" s="84">
        <f t="shared" si="28"/>
        <v>0</v>
      </c>
      <c r="BL15" s="83">
        <f>+'ฐานข้อมูล(รายปี)'!AG9</f>
        <v>0</v>
      </c>
      <c r="BM15" s="84">
        <f t="shared" si="29"/>
        <v>0</v>
      </c>
      <c r="BN15" s="83">
        <f>+'ฐานข้อมูล(รายปี)'!AH9</f>
        <v>0</v>
      </c>
      <c r="BO15" s="84">
        <f t="shared" si="30"/>
        <v>0</v>
      </c>
      <c r="BP15" s="83">
        <f>+'ฐานข้อมูล(รายปี)'!AI9</f>
        <v>0</v>
      </c>
      <c r="BQ15" s="84">
        <f t="shared" si="31"/>
        <v>0</v>
      </c>
      <c r="BR15" s="83">
        <f>+'ฐานข้อมูล(รายปี)'!AJ9</f>
        <v>0</v>
      </c>
      <c r="BS15" s="84">
        <f t="shared" si="31"/>
        <v>0</v>
      </c>
      <c r="BT15" s="83"/>
      <c r="BU15" s="84"/>
    </row>
    <row r="16" spans="1:73">
      <c r="A16" s="89" t="s">
        <v>180</v>
      </c>
      <c r="B16" s="83">
        <f>+'ฐานข้อมูล(รายปี)'!B10</f>
        <v>0</v>
      </c>
      <c r="C16" s="84">
        <f t="shared" si="0"/>
        <v>0</v>
      </c>
      <c r="D16" s="83">
        <f>+'ฐานข้อมูล(รายปี)'!C10</f>
        <v>0</v>
      </c>
      <c r="E16" s="84">
        <f t="shared" si="0"/>
        <v>0</v>
      </c>
      <c r="F16" s="83">
        <f>+'ฐานข้อมูล(รายปี)'!D10</f>
        <v>66613.599999999991</v>
      </c>
      <c r="G16" s="84">
        <f t="shared" si="1"/>
        <v>12.679502047797367</v>
      </c>
      <c r="H16" s="83">
        <f>+'ฐานข้อมูล(รายปี)'!E10</f>
        <v>112581.90000000001</v>
      </c>
      <c r="I16" s="84">
        <f t="shared" si="2"/>
        <v>18.513520002420631</v>
      </c>
      <c r="J16" s="83">
        <f>+'ฐานข้อมูล(รายปี)'!F10</f>
        <v>134790.80000000002</v>
      </c>
      <c r="K16" s="84">
        <f t="shared" si="3"/>
        <v>19.050480718269107</v>
      </c>
      <c r="L16" s="83">
        <f>+'ฐานข้อมูล(รายปี)'!G10</f>
        <v>163121.49999999997</v>
      </c>
      <c r="M16" s="84">
        <f t="shared" si="4"/>
        <v>20.011469685766752</v>
      </c>
      <c r="N16" s="83">
        <f>+'ฐานข้อมูล(รายปี)'!H10</f>
        <v>184227.43</v>
      </c>
      <c r="O16" s="84">
        <f t="shared" si="5"/>
        <v>20.577375271866853</v>
      </c>
      <c r="P16" s="83">
        <f>+'ฐานข้อมูล(รายปี)'!I10</f>
        <v>195813.09999999998</v>
      </c>
      <c r="Q16" s="84">
        <f t="shared" si="5"/>
        <v>21.540434961830876</v>
      </c>
      <c r="R16" s="83">
        <f>+'ฐานข้อมูล(รายปี)'!J10</f>
        <v>232387.59999999998</v>
      </c>
      <c r="S16" s="84">
        <f t="shared" si="6"/>
        <v>28.490034637345047</v>
      </c>
      <c r="T16" s="83">
        <f>+'ฐานข้อมูล(รายปี)'!K10</f>
        <v>201975.80000000002</v>
      </c>
      <c r="U16" s="84">
        <f t="shared" si="7"/>
        <v>25.458750433134224</v>
      </c>
      <c r="V16" s="83">
        <f>+'ฐานข้อมูล(รายปี)'!L10</f>
        <v>192509.7</v>
      </c>
      <c r="W16" s="84">
        <f t="shared" si="8"/>
        <v>23.545859983732822</v>
      </c>
      <c r="X16" s="83">
        <f>+'ฐานข้อมูล(รายปี)'!M10</f>
        <v>215356.136</v>
      </c>
      <c r="Y16" s="84">
        <f t="shared" si="9"/>
        <v>24.613131681483388</v>
      </c>
      <c r="Z16" s="83">
        <f>+'ฐานข้อมูล(รายปี)'!N10</f>
        <v>228196.18498799999</v>
      </c>
      <c r="AA16" s="84">
        <f t="shared" si="10"/>
        <v>23.784374414885068</v>
      </c>
      <c r="AB16" s="83">
        <f>+'ฐานข้อมูล(รายปี)'!O10</f>
        <v>261187.85100000002</v>
      </c>
      <c r="AC16" s="84">
        <f t="shared" si="11"/>
        <v>23.647428241712571</v>
      </c>
      <c r="AD16" s="83">
        <f>+'ฐานข้อมูล(รายปี)'!P10</f>
        <v>316098.18594642938</v>
      </c>
      <c r="AE16" s="84">
        <f t="shared" si="12"/>
        <v>24.506702042955492</v>
      </c>
      <c r="AF16" s="83">
        <f>+'ฐานข้อมูล(รายปี)'!Q10</f>
        <v>385717.94500000001</v>
      </c>
      <c r="AG16" s="84">
        <f t="shared" si="13"/>
        <v>26.160655804997923</v>
      </c>
      <c r="AH16" s="83">
        <f>+'ฐานข้อมูล(รายปี)'!R10</f>
        <v>417766.43</v>
      </c>
      <c r="AI16" s="84">
        <f t="shared" si="14"/>
        <v>26.415534192885286</v>
      </c>
      <c r="AJ16" s="83">
        <f>+'ฐานข้อมูล(รายปี)'!S10</f>
        <v>434700.39750193898</v>
      </c>
      <c r="AK16" s="84">
        <f t="shared" si="15"/>
        <v>25.507555411627024</v>
      </c>
      <c r="AL16" s="83">
        <f>+'ฐานข้อมูล(รายปี)'!T10</f>
        <v>503483.55218331894</v>
      </c>
      <c r="AM16" s="84">
        <f t="shared" si="16"/>
        <v>27.397660004384615</v>
      </c>
      <c r="AN16" s="83">
        <f>+'ฐานข้อมูล(รายปี)'!U10</f>
        <v>431775.378715406</v>
      </c>
      <c r="AO16" s="84">
        <f t="shared" si="17"/>
        <v>25.635340424186364</v>
      </c>
      <c r="AP16" s="83">
        <f>+'ฐานข้อมูล(รายปี)'!V10</f>
        <v>502259.80197958194</v>
      </c>
      <c r="AQ16" s="84">
        <f t="shared" si="18"/>
        <v>25.073737951035934</v>
      </c>
      <c r="AR16" s="83">
        <f>+'ฐานข้อมูล(รายปี)'!W10</f>
        <v>577724.68467361643</v>
      </c>
      <c r="AS16" s="84">
        <f t="shared" si="19"/>
        <v>25.971346854431133</v>
      </c>
      <c r="AT16" s="83">
        <f>+'ฐานข้อมูล(รายปี)'!X10</f>
        <v>659803.62446899002</v>
      </c>
      <c r="AU16" s="84">
        <f t="shared" si="20"/>
        <v>28.01345012499311</v>
      </c>
      <c r="AV16" s="83">
        <f>+'ฐานข้อมูล(รายปี)'!Y10</f>
        <v>698384.49776713899</v>
      </c>
      <c r="AW16" s="84">
        <f t="shared" si="21"/>
        <v>27.154826065789067</v>
      </c>
      <c r="AX16" s="83">
        <f>+'ฐานข้อมูล(รายปี)'!Z10</f>
        <v>711523.41765241616</v>
      </c>
      <c r="AY16" s="84">
        <f t="shared" si="22"/>
        <v>28.427948230746303</v>
      </c>
      <c r="AZ16" s="83">
        <f>+'ฐานข้อมูล(รายปี)'!AA10</f>
        <v>709031.58901071909</v>
      </c>
      <c r="BA16" s="84">
        <f t="shared" si="23"/>
        <v>27.062348580174721</v>
      </c>
      <c r="BB16" s="83">
        <f>+'ฐานข้อมูล(รายปี)'!AB10</f>
        <v>716383.69390586286</v>
      </c>
      <c r="BC16" s="84">
        <f t="shared" si="24"/>
        <v>25.466566145431901</v>
      </c>
      <c r="BD16" s="83">
        <f>+'ฐานข้อมูล(รายปี)'!AC10</f>
        <v>742249.60717378987</v>
      </c>
      <c r="BE16" s="84">
        <f t="shared" si="25"/>
        <v>26.577576051310636</v>
      </c>
      <c r="BF16" s="83">
        <f>+'ฐานข้อมูล(รายปี)'!AD10</f>
        <v>792998.55440362007</v>
      </c>
      <c r="BG16" s="84">
        <f t="shared" si="26"/>
        <v>26.663191661698953</v>
      </c>
      <c r="BH16" s="83">
        <f>+'ฐานข้อมูล(รายปี)'!AE10</f>
        <v>799663.99818318</v>
      </c>
      <c r="BI16" s="84">
        <f t="shared" si="27"/>
        <v>26.12366431423554</v>
      </c>
      <c r="BJ16" s="83">
        <f>+'ฐานข้อมูล(รายปี)'!AF10</f>
        <v>745017.16958242992</v>
      </c>
      <c r="BK16" s="84">
        <f t="shared" si="28"/>
        <v>26.00806488310684</v>
      </c>
      <c r="BL16" s="83">
        <f>+'ฐานข้อมูล(รายปี)'!AG10</f>
        <v>793243.114647771</v>
      </c>
      <c r="BM16" s="84">
        <f t="shared" si="29"/>
        <v>28.037437893497618</v>
      </c>
      <c r="BN16" s="83">
        <f>+'ฐานข้อมูล(รายปี)'!AH10</f>
        <v>930121.871014248</v>
      </c>
      <c r="BO16" s="84">
        <f t="shared" si="30"/>
        <v>30.284567338625383</v>
      </c>
      <c r="BP16" s="83">
        <f>+'ฐานข้อมูล(รายปี)'!AI10</f>
        <v>913580.88659256301</v>
      </c>
      <c r="BQ16" s="84">
        <f t="shared" si="31"/>
        <v>28.562447081655908</v>
      </c>
      <c r="BR16" s="83">
        <f>+'ฐานข้อมูล(รายปี)'!AJ10</f>
        <v>947320.218352478</v>
      </c>
      <c r="BS16" s="84">
        <f t="shared" si="31"/>
        <v>28.437638298696754</v>
      </c>
      <c r="BT16" s="83"/>
      <c r="BU16" s="84"/>
    </row>
    <row r="17" spans="1:73">
      <c r="A17" s="89" t="s">
        <v>181</v>
      </c>
      <c r="B17" s="83">
        <f>+'ฐานข้อมูล(รายปี)'!B11</f>
        <v>0</v>
      </c>
      <c r="C17" s="84">
        <f t="shared" si="0"/>
        <v>0</v>
      </c>
      <c r="D17" s="83">
        <f>+'ฐานข้อมูล(รายปี)'!C11</f>
        <v>0</v>
      </c>
      <c r="E17" s="84">
        <f t="shared" si="0"/>
        <v>0</v>
      </c>
      <c r="F17" s="83">
        <f>+'ฐานข้อมูล(รายปี)'!D11</f>
        <v>9628.9</v>
      </c>
      <c r="G17" s="84">
        <f t="shared" si="1"/>
        <v>1.8328037708221157</v>
      </c>
      <c r="H17" s="83">
        <f>+'ฐานข้อมูล(รายปี)'!E11</f>
        <v>16764.2</v>
      </c>
      <c r="I17" s="84">
        <f t="shared" si="2"/>
        <v>2.756787299064769</v>
      </c>
      <c r="J17" s="83">
        <f>+'ฐานข้อมูล(รายปี)'!F11</f>
        <v>21227.399999999998</v>
      </c>
      <c r="K17" s="84">
        <f t="shared" si="3"/>
        <v>3.0001467043669563</v>
      </c>
      <c r="L17" s="83">
        <f>+'ฐานข้อมูล(รายปี)'!G11</f>
        <v>28311.300000000003</v>
      </c>
      <c r="M17" s="84">
        <f t="shared" si="4"/>
        <v>3.4731823929687282</v>
      </c>
      <c r="N17" s="83">
        <f>+'ฐานข้อมูล(รายปี)'!H11</f>
        <v>33409.629999999997</v>
      </c>
      <c r="O17" s="84">
        <f t="shared" si="5"/>
        <v>3.731705393731112</v>
      </c>
      <c r="P17" s="83">
        <f>+'ฐานข้อมูล(รายปี)'!I11</f>
        <v>34285.799999999996</v>
      </c>
      <c r="Q17" s="84">
        <f t="shared" si="5"/>
        <v>3.771612037265847</v>
      </c>
      <c r="R17" s="83">
        <f>+'ฐานข้อมูล(รายปี)'!J11</f>
        <v>35241.1</v>
      </c>
      <c r="S17" s="84">
        <f t="shared" si="6"/>
        <v>4.3204549625631516</v>
      </c>
      <c r="T17" s="83">
        <f>+'ฐานข้อมูล(รายปี)'!K11</f>
        <v>21311.4</v>
      </c>
      <c r="U17" s="84">
        <f t="shared" si="7"/>
        <v>2.6862704045766708</v>
      </c>
      <c r="V17" s="83">
        <f>+'ฐานข้อมูล(รายปี)'!L11</f>
        <v>17015.3</v>
      </c>
      <c r="W17" s="84">
        <f t="shared" si="8"/>
        <v>2.0811412172020893</v>
      </c>
      <c r="X17" s="83">
        <f>+'ฐานข้อมูล(รายปี)'!M11</f>
        <v>12851.723</v>
      </c>
      <c r="Y17" s="84">
        <f t="shared" si="9"/>
        <v>1.4688281300373478</v>
      </c>
      <c r="Z17" s="83">
        <f>+'ฐานข้อมูล(รายปี)'!N11</f>
        <v>13715.416999999999</v>
      </c>
      <c r="AA17" s="84">
        <f t="shared" si="10"/>
        <v>1.4295270238695448</v>
      </c>
      <c r="AB17" s="83">
        <f>+'ฐานข้อมูล(รายปี)'!O11</f>
        <v>12756.840896240001</v>
      </c>
      <c r="AC17" s="84">
        <f t="shared" si="11"/>
        <v>1.1549789874597947</v>
      </c>
      <c r="AD17" s="83">
        <f>+'ฐานข้อมูล(รายปี)'!P11</f>
        <v>20024.309605080001</v>
      </c>
      <c r="AE17" s="84">
        <f t="shared" si="12"/>
        <v>1.5524599979537801</v>
      </c>
      <c r="AF17" s="83">
        <f>+'ฐานข้อมูล(รายปี)'!Q11</f>
        <v>26304.359065923996</v>
      </c>
      <c r="AG17" s="84">
        <f t="shared" si="13"/>
        <v>1.7840478842505354</v>
      </c>
      <c r="AH17" s="83">
        <f>+'ฐานข้อมูล(รายปี)'!R11</f>
        <v>30622.715</v>
      </c>
      <c r="AI17" s="84">
        <f t="shared" si="14"/>
        <v>1.9362862046179277</v>
      </c>
      <c r="AJ17" s="83">
        <f>+'ฐานข้อมูล(รายปี)'!S11</f>
        <v>34405.816867075446</v>
      </c>
      <c r="AK17" s="84">
        <f t="shared" si="15"/>
        <v>2.0188807860827969</v>
      </c>
      <c r="AL17" s="83">
        <f>+'ฐานข้อมูล(รายปี)'!T11</f>
        <v>25132.640425990914</v>
      </c>
      <c r="AM17" s="84">
        <f t="shared" si="16"/>
        <v>1.3676227046897451</v>
      </c>
      <c r="AN17" s="83">
        <f>+'ฐานข้อมูล(รายปี)'!U11</f>
        <v>18099.036902437314</v>
      </c>
      <c r="AO17" s="84">
        <f t="shared" si="17"/>
        <v>1.0745748720649253</v>
      </c>
      <c r="AP17" s="83">
        <f>+'ฐานข้อมูล(รายปี)'!V11</f>
        <v>22891.95937558181</v>
      </c>
      <c r="AQ17" s="84">
        <f t="shared" si="18"/>
        <v>1.1428089373404253</v>
      </c>
      <c r="AR17" s="83">
        <f>+'ฐานข้อมูล(รายปี)'!W11</f>
        <v>35614.223230801414</v>
      </c>
      <c r="AS17" s="84">
        <f t="shared" si="19"/>
        <v>1.601020986321243</v>
      </c>
      <c r="AT17" s="83">
        <f>+'ฐานข้อมูล(รายปี)'!X11</f>
        <v>41056.550994831181</v>
      </c>
      <c r="AU17" s="84">
        <f t="shared" si="20"/>
        <v>1.7431484171120897</v>
      </c>
      <c r="AV17" s="83">
        <f>+'ฐานข้อมูล(รายปี)'!Y11</f>
        <v>48770.631389939139</v>
      </c>
      <c r="AW17" s="84">
        <f t="shared" si="21"/>
        <v>1.8963164513913482</v>
      </c>
      <c r="AX17" s="83">
        <f>+'ฐานข้อมูล(รายปี)'!Z11</f>
        <v>53033.963097843625</v>
      </c>
      <c r="AY17" s="84">
        <f t="shared" si="22"/>
        <v>2.1188997017007583</v>
      </c>
      <c r="AZ17" s="83">
        <f>+'ฐานข้อมูล(รายปี)'!AA11</f>
        <v>54175.08799108697</v>
      </c>
      <c r="BA17" s="84">
        <f t="shared" si="23"/>
        <v>2.0677571187230543</v>
      </c>
      <c r="BB17" s="83">
        <f>+'ฐานข้อมูล(รายปี)'!AB11</f>
        <v>56249.310459983535</v>
      </c>
      <c r="BC17" s="84">
        <f t="shared" si="24"/>
        <v>1.9995943481822764</v>
      </c>
      <c r="BD17" s="83">
        <f>+'ฐานข้อมูล(รายปี)'!AC11</f>
        <v>55732.727999999996</v>
      </c>
      <c r="BE17" s="84">
        <f t="shared" si="25"/>
        <v>1.9956101056180053</v>
      </c>
      <c r="BF17" s="83">
        <f>+'ฐานข้อมูล(รายปี)'!AD11</f>
        <v>60374.867497300016</v>
      </c>
      <c r="BG17" s="84">
        <f t="shared" si="26"/>
        <v>2.0299994933040453</v>
      </c>
      <c r="BH17" s="83">
        <f>+'ฐานข้อมูล(รายปี)'!AE11</f>
        <v>62056.133411029994</v>
      </c>
      <c r="BI17" s="84">
        <f t="shared" si="27"/>
        <v>2.027268454691403</v>
      </c>
      <c r="BJ17" s="83">
        <f>+'ฐานข้อมูล(รายปี)'!AF11</f>
        <v>57587.184390580005</v>
      </c>
      <c r="BK17" s="84">
        <f t="shared" si="28"/>
        <v>2.0103311564015311</v>
      </c>
      <c r="BL17" s="83">
        <f>+'ฐานข้อมูล(รายปี)'!AG11</f>
        <v>56635.59355148</v>
      </c>
      <c r="BM17" s="84">
        <f t="shared" si="29"/>
        <v>2.0018036178808662</v>
      </c>
      <c r="BN17" s="83">
        <f>+'ฐานข้อมูล(รายปี)'!AH11</f>
        <v>59285.70602138</v>
      </c>
      <c r="BO17" s="84">
        <f t="shared" si="30"/>
        <v>1.9303297902936074</v>
      </c>
      <c r="BP17" s="83">
        <f>+'ฐานข้อมูล(รายปี)'!AI11</f>
        <v>67631.560857859993</v>
      </c>
      <c r="BQ17" s="84">
        <f t="shared" si="31"/>
        <v>2.1144519400545678</v>
      </c>
      <c r="BR17" s="83">
        <f>+'ฐานข้อมูล(รายปี)'!AJ11</f>
        <v>69342.995394559999</v>
      </c>
      <c r="BS17" s="84">
        <f t="shared" si="31"/>
        <v>2.0816097697230509</v>
      </c>
      <c r="BT17" s="83"/>
      <c r="BU17" s="84"/>
    </row>
    <row r="18" spans="1:73">
      <c r="A18" s="89" t="s">
        <v>182</v>
      </c>
      <c r="B18" s="83">
        <f>+'ฐานข้อมูล(รายปี)'!B13</f>
        <v>3780.1000000000004</v>
      </c>
      <c r="C18" s="84">
        <f t="shared" si="0"/>
        <v>0.93349839519078304</v>
      </c>
      <c r="D18" s="83">
        <f>+'ฐานข้อมูล(รายปี)'!C13</f>
        <v>3690.9</v>
      </c>
      <c r="E18" s="84">
        <f t="shared" si="0"/>
        <v>0.77381576354266701</v>
      </c>
      <c r="F18" s="83">
        <f>+'ฐานข้อมูล(รายปี)'!D13</f>
        <v>3781.4</v>
      </c>
      <c r="G18" s="84">
        <f t="shared" si="1"/>
        <v>0.71976697016136304</v>
      </c>
      <c r="H18" s="83">
        <f>+'ฐานข้อมูล(รายปี)'!E13</f>
        <v>3875.8999999999996</v>
      </c>
      <c r="I18" s="84">
        <f t="shared" si="2"/>
        <v>0.63737201252938624</v>
      </c>
      <c r="J18" s="83">
        <f>+'ฐานข้อมูล(รายปี)'!F13</f>
        <v>4752.2999999999993</v>
      </c>
      <c r="K18" s="84">
        <f t="shared" si="3"/>
        <v>0.67166008004574673</v>
      </c>
      <c r="L18" s="83">
        <f>+'ฐานข้อมูล(รายปี)'!G13</f>
        <v>5283.9000000000005</v>
      </c>
      <c r="M18" s="84">
        <f t="shared" si="4"/>
        <v>0.64821991382265953</v>
      </c>
      <c r="N18" s="83">
        <f>+'ฐานข้อมูล(รายปี)'!H13</f>
        <v>5285.67</v>
      </c>
      <c r="O18" s="84">
        <f t="shared" si="5"/>
        <v>0.590385563937186</v>
      </c>
      <c r="P18" s="83">
        <f>+'ฐานข้อมูล(รายปี)'!I13</f>
        <v>4734</v>
      </c>
      <c r="Q18" s="84">
        <f t="shared" si="5"/>
        <v>0.52076403013540662</v>
      </c>
      <c r="R18" s="83">
        <f>+'ฐานข้อมูล(รายปี)'!J13</f>
        <v>2991.8</v>
      </c>
      <c r="S18" s="84">
        <f t="shared" si="6"/>
        <v>0.36678585960700538</v>
      </c>
      <c r="T18" s="83">
        <f>+'ฐานข้อมูล(รายปี)'!K13</f>
        <v>2823.4999999999995</v>
      </c>
      <c r="U18" s="84">
        <f t="shared" si="7"/>
        <v>0.35589799296724889</v>
      </c>
      <c r="V18" s="83">
        <f>+'ฐานข้อมูล(รายปี)'!L13</f>
        <v>3351.0999999999995</v>
      </c>
      <c r="W18" s="84">
        <f t="shared" si="8"/>
        <v>0.40987301622456968</v>
      </c>
      <c r="X18" s="83">
        <f>+'ฐานข้อมูล(รายปี)'!M13</f>
        <v>3408.4780000000001</v>
      </c>
      <c r="Y18" s="84">
        <f t="shared" si="9"/>
        <v>0.38955619935268132</v>
      </c>
      <c r="Z18" s="83">
        <f>+'ฐานข้อมูล(รายปี)'!N13</f>
        <v>4121.6319999999996</v>
      </c>
      <c r="AA18" s="84">
        <f t="shared" si="10"/>
        <v>0.42958842056683216</v>
      </c>
      <c r="AB18" s="83">
        <f>+'ฐานข้อมูล(รายปี)'!O13</f>
        <v>5348.2258597299997</v>
      </c>
      <c r="AC18" s="84">
        <f t="shared" si="11"/>
        <v>0.48421772587897549</v>
      </c>
      <c r="AD18" s="83">
        <f>+'ฐานข้อมูล(รายปี)'!P13</f>
        <v>6820.0938168099992</v>
      </c>
      <c r="AE18" s="84">
        <f t="shared" si="12"/>
        <v>0.52875345226401071</v>
      </c>
      <c r="AF18" s="83">
        <f>+'ฐานข้อมูล(รายปี)'!Q13</f>
        <v>6815.6056455300004</v>
      </c>
      <c r="AG18" s="84">
        <f t="shared" si="13"/>
        <v>0.46225672335600315</v>
      </c>
      <c r="AH18" s="83">
        <f>+'ฐานข้อมูล(รายปี)'!R13</f>
        <v>7268.4569999999994</v>
      </c>
      <c r="AI18" s="84">
        <f t="shared" si="14"/>
        <v>0.45958736898275054</v>
      </c>
      <c r="AJ18" s="83">
        <f>+'ฐานข้อมูล(รายปี)'!S13</f>
        <v>7136.8217302040002</v>
      </c>
      <c r="AK18" s="84">
        <f t="shared" si="15"/>
        <v>0.41877779912835345</v>
      </c>
      <c r="AL18" s="83">
        <f>+'ฐานข้อมูล(รายปี)'!T13</f>
        <v>7723.5211543600008</v>
      </c>
      <c r="AM18" s="84">
        <f t="shared" si="16"/>
        <v>0.42028464625351125</v>
      </c>
      <c r="AN18" s="83">
        <f>+'ฐานข้อมูล(รายปี)'!U13</f>
        <v>7487.8263402880002</v>
      </c>
      <c r="AO18" s="84">
        <f t="shared" si="17"/>
        <v>0.44456675098418125</v>
      </c>
      <c r="AP18" s="83">
        <f>+'ฐานข้อมูล(รายปี)'!V13</f>
        <v>8734.7662665900007</v>
      </c>
      <c r="AQ18" s="84">
        <f t="shared" si="18"/>
        <v>0.43605568187782145</v>
      </c>
      <c r="AR18" s="83">
        <f>+'ฐานข้อมูล(รายปี)'!W13</f>
        <v>10298.927953684102</v>
      </c>
      <c r="AS18" s="84">
        <f t="shared" si="19"/>
        <v>0.46298355810265701</v>
      </c>
      <c r="AT18" s="83">
        <f>+'ฐานข้อมูล(รายปี)'!X13</f>
        <v>11180.0726918</v>
      </c>
      <c r="AU18" s="84">
        <f t="shared" si="20"/>
        <v>0.47467518687487359</v>
      </c>
      <c r="AV18" s="83">
        <f>+'ฐานข้อมูล(รายปี)'!Y13</f>
        <v>12734.890496313028</v>
      </c>
      <c r="AW18" s="84">
        <f t="shared" si="21"/>
        <v>0.49516238905628529</v>
      </c>
      <c r="AX18" s="83">
        <f>+'ฐานข้อมูล(รายปี)'!Z13</f>
        <v>11663.264761329998</v>
      </c>
      <c r="AY18" s="84">
        <f t="shared" si="22"/>
        <v>0.4659898446217372</v>
      </c>
      <c r="AZ18" s="83">
        <f>+'ฐานข้อมูล(รายปี)'!AA13</f>
        <v>13572.40598777963</v>
      </c>
      <c r="BA18" s="84">
        <f t="shared" si="23"/>
        <v>0.5180321830588992</v>
      </c>
      <c r="BB18" s="83">
        <f>+'ฐานข้อมูล(รายปี)'!AB13</f>
        <v>14497.730720940001</v>
      </c>
      <c r="BC18" s="84">
        <f t="shared" si="24"/>
        <v>0.51537663615776652</v>
      </c>
      <c r="BD18" s="83">
        <f>+'ฐานข้อมูล(รายปี)'!AC13</f>
        <v>14089.608</v>
      </c>
      <c r="BE18" s="84">
        <f t="shared" si="25"/>
        <v>0.50450363938754794</v>
      </c>
      <c r="BF18" s="83">
        <f>+'ฐานข้อมูล(รายปี)'!AD13</f>
        <v>15199.027491640001</v>
      </c>
      <c r="BG18" s="84">
        <f t="shared" si="26"/>
        <v>0.51104075894035317</v>
      </c>
      <c r="BH18" s="83">
        <f>+'ฐานข้อมูล(รายปี)'!AE13</f>
        <v>16073.823170109999</v>
      </c>
      <c r="BI18" s="84">
        <f t="shared" si="27"/>
        <v>0.52510449600876785</v>
      </c>
      <c r="BJ18" s="83">
        <f>+'ฐานข้อมูล(รายปี)'!AF13</f>
        <v>15071.74993369</v>
      </c>
      <c r="BK18" s="84">
        <f t="shared" si="28"/>
        <v>0.52614498857398562</v>
      </c>
      <c r="BL18" s="83">
        <f>+'ฐานข้อมูล(รายปี)'!AG13</f>
        <v>14772.52354117</v>
      </c>
      <c r="BM18" s="84">
        <f t="shared" si="29"/>
        <v>0.52213968664537114</v>
      </c>
      <c r="BN18" s="83">
        <f>+'ฐานข้อมูล(รายปี)'!AH13</f>
        <v>16901.484136999996</v>
      </c>
      <c r="BO18" s="84">
        <f t="shared" si="30"/>
        <v>0.55030867504656744</v>
      </c>
      <c r="BP18" s="83">
        <f>+'ฐานข้อมูล(รายปี)'!AI13</f>
        <v>17129.217879199994</v>
      </c>
      <c r="BQ18" s="84">
        <f t="shared" si="31"/>
        <v>0.53553263471787127</v>
      </c>
      <c r="BR18" s="83">
        <f>+'ฐานข้อมูล(รายปี)'!AJ13</f>
        <v>16757.096838899997</v>
      </c>
      <c r="BS18" s="84">
        <f t="shared" si="31"/>
        <v>0.50303186779822873</v>
      </c>
      <c r="BT18" s="83"/>
      <c r="BU18" s="84"/>
    </row>
    <row r="19" spans="1:73">
      <c r="A19" s="86" t="s">
        <v>183</v>
      </c>
      <c r="B19" s="90">
        <f>+SUM(B20:B30)</f>
        <v>72983.599999999991</v>
      </c>
      <c r="C19" s="88">
        <f t="shared" si="0"/>
        <v>18.023352153447266</v>
      </c>
      <c r="D19" s="90">
        <f>+SUM(D20:D30)</f>
        <v>92176.900000000009</v>
      </c>
      <c r="E19" s="88">
        <f t="shared" si="0"/>
        <v>19.325351067353779</v>
      </c>
      <c r="F19" s="90">
        <f>+SUM(F20:F30)</f>
        <v>101734.78000000001</v>
      </c>
      <c r="G19" s="88">
        <f t="shared" si="1"/>
        <v>19.364609499294662</v>
      </c>
      <c r="H19" s="90">
        <f>+SUM(H20:H30)</f>
        <v>125631.69999999998</v>
      </c>
      <c r="I19" s="88">
        <f t="shared" si="2"/>
        <v>20.659493141331843</v>
      </c>
      <c r="J19" s="90">
        <f>+SUM(J20:J30)</f>
        <v>138558.39999999999</v>
      </c>
      <c r="K19" s="88">
        <f t="shared" si="3"/>
        <v>19.582969516867749</v>
      </c>
      <c r="L19" s="90">
        <f>+SUM(L20:L30)</f>
        <v>155197.9</v>
      </c>
      <c r="M19" s="88">
        <f t="shared" si="4"/>
        <v>19.039415841226692</v>
      </c>
      <c r="N19" s="90">
        <f>+SUM(N20:N30)</f>
        <v>167041.01999999999</v>
      </c>
      <c r="O19" s="88">
        <f t="shared" si="5"/>
        <v>18.657730579726461</v>
      </c>
      <c r="P19" s="90">
        <f>+SUM(P20:P30)</f>
        <v>180025.68</v>
      </c>
      <c r="Q19" s="88">
        <f t="shared" si="5"/>
        <v>19.803738623715052</v>
      </c>
      <c r="R19" s="90">
        <f>+SUM(R20:R30)</f>
        <v>155424.6</v>
      </c>
      <c r="S19" s="88">
        <f t="shared" si="6"/>
        <v>19.054597738844496</v>
      </c>
      <c r="T19" s="90">
        <f>+SUM(T20:T30)</f>
        <v>163733.9</v>
      </c>
      <c r="U19" s="88">
        <f t="shared" si="7"/>
        <v>20.638415580201965</v>
      </c>
      <c r="V19" s="90">
        <f>+SUM(V20:V30)</f>
        <v>164822.57999999999</v>
      </c>
      <c r="W19" s="88">
        <f t="shared" si="8"/>
        <v>20.159448541229878</v>
      </c>
      <c r="X19" s="90">
        <f>+SUM(X20:X30)</f>
        <v>177386.46000000002</v>
      </c>
      <c r="Y19" s="88">
        <f t="shared" si="9"/>
        <v>20.273563500843025</v>
      </c>
      <c r="Z19" s="90">
        <f>+SUM(Z20:Z30)</f>
        <v>207940.71</v>
      </c>
      <c r="AA19" s="88">
        <f t="shared" si="10"/>
        <v>21.673191876529899</v>
      </c>
      <c r="AB19" s="90">
        <f>+SUM(AB20:AB30)</f>
        <v>246402.09794946402</v>
      </c>
      <c r="AC19" s="88">
        <f t="shared" si="11"/>
        <v>22.308755585524466</v>
      </c>
      <c r="AD19" s="90">
        <f>+SUM(AD20:AD30)</f>
        <v>275493.21999999997</v>
      </c>
      <c r="AE19" s="88">
        <f t="shared" si="12"/>
        <v>21.358649171553871</v>
      </c>
      <c r="AF19" s="90">
        <f>+SUM(AF20:AF30)</f>
        <v>278997.86234655004</v>
      </c>
      <c r="AG19" s="88">
        <f t="shared" si="13"/>
        <v>18.922549862641951</v>
      </c>
      <c r="AH19" s="90">
        <f>+SUM(AH20:AH30)</f>
        <v>273728.14891714003</v>
      </c>
      <c r="AI19" s="88">
        <f t="shared" si="14"/>
        <v>17.307937541261772</v>
      </c>
      <c r="AJ19" s="90">
        <f>+SUM(AJ20:AJ30)</f>
        <v>286962.59907858993</v>
      </c>
      <c r="AK19" s="88">
        <f t="shared" si="15"/>
        <v>16.838527038680688</v>
      </c>
      <c r="AL19" s="90">
        <f>+SUM(AL20:AL30)</f>
        <v>277994.03862219001</v>
      </c>
      <c r="AM19" s="88">
        <f t="shared" si="16"/>
        <v>15.127378283538032</v>
      </c>
      <c r="AN19" s="90">
        <f>+SUM(AN20:AN30)</f>
        <v>290693.03000000003</v>
      </c>
      <c r="AO19" s="88">
        <f t="shared" si="17"/>
        <v>17.259008156414659</v>
      </c>
      <c r="AP19" s="90">
        <f>+SUM(AP20:AP30)</f>
        <v>405462.36770175397</v>
      </c>
      <c r="AQ19" s="88">
        <f t="shared" si="18"/>
        <v>20.241431061555762</v>
      </c>
      <c r="AR19" s="90">
        <f>+SUM(AR20:AR30)</f>
        <v>399354.30067287001</v>
      </c>
      <c r="AS19" s="88">
        <f t="shared" si="19"/>
        <v>17.952788474744477</v>
      </c>
      <c r="AT19" s="90">
        <f>+SUM(AT20:AT30)</f>
        <v>379241.16717500007</v>
      </c>
      <c r="AU19" s="88">
        <f t="shared" si="20"/>
        <v>16.101538591199944</v>
      </c>
      <c r="AV19" s="90">
        <f>+SUM(AV20:AV30)</f>
        <v>432334.80041953002</v>
      </c>
      <c r="AW19" s="88">
        <f t="shared" si="21"/>
        <v>16.810190296483938</v>
      </c>
      <c r="AX19" s="90">
        <f>+SUM(AX20:AX30)</f>
        <v>382046.04035441001</v>
      </c>
      <c r="AY19" s="88">
        <f t="shared" si="22"/>
        <v>15.264128751785291</v>
      </c>
      <c r="AZ19" s="90">
        <f>+SUM(AZ20:AZ30)</f>
        <v>438323.24999999994</v>
      </c>
      <c r="BA19" s="88">
        <f t="shared" si="23"/>
        <v>16.729940902697553</v>
      </c>
      <c r="BB19" s="90">
        <f>+SUM(BB20:BB30)</f>
        <v>516783.57000000007</v>
      </c>
      <c r="BC19" s="88">
        <f t="shared" si="24"/>
        <v>18.371025304223124</v>
      </c>
      <c r="BD19" s="90">
        <f>+SUM(BD20:BD30)</f>
        <v>561564.56999999995</v>
      </c>
      <c r="BE19" s="88">
        <f t="shared" si="25"/>
        <v>20.107824810747282</v>
      </c>
      <c r="BF19" s="90">
        <f>+SUM(BF20:BF30)</f>
        <v>577232.99000100011</v>
      </c>
      <c r="BG19" s="88">
        <f t="shared" si="26"/>
        <v>19.408451327413875</v>
      </c>
      <c r="BH19" s="90">
        <f>+SUM(BH20:BH30)</f>
        <v>584601.45020778989</v>
      </c>
      <c r="BI19" s="88">
        <f t="shared" si="27"/>
        <v>19.097936230143034</v>
      </c>
      <c r="BJ19" s="90">
        <f>+SUM(BJ20:BJ30)</f>
        <v>547510.14999999991</v>
      </c>
      <c r="BK19" s="88">
        <f t="shared" si="28"/>
        <v>19.113223274224225</v>
      </c>
      <c r="BL19" s="90">
        <f>+SUM(BL20:BL30)</f>
        <v>530780.1</v>
      </c>
      <c r="BM19" s="88">
        <f t="shared" si="29"/>
        <v>18.76059661162326</v>
      </c>
      <c r="BN19" s="90">
        <f>+SUM(BN20:BN30)</f>
        <v>502730.16399999999</v>
      </c>
      <c r="BO19" s="88">
        <f t="shared" si="30"/>
        <v>16.368785617538673</v>
      </c>
      <c r="BP19" s="90">
        <f>+SUM(BP20:BP30)</f>
        <v>476648.51449000009</v>
      </c>
      <c r="BQ19" s="88">
        <f t="shared" si="31"/>
        <v>14.902071804991889</v>
      </c>
      <c r="BR19" s="90">
        <f>+SUM(BR20:BR30)</f>
        <v>522606.41000000003</v>
      </c>
      <c r="BS19" s="88">
        <f t="shared" si="31"/>
        <v>15.688139841464563</v>
      </c>
      <c r="BT19" s="90"/>
      <c r="BU19" s="88"/>
    </row>
    <row r="20" spans="1:73">
      <c r="A20" s="89" t="s">
        <v>184</v>
      </c>
      <c r="B20" s="83">
        <f>+'ฐานข้อมูล(รายปี)'!B17</f>
        <v>32014.300000000003</v>
      </c>
      <c r="C20" s="84">
        <f t="shared" si="0"/>
        <v>7.905954253367975</v>
      </c>
      <c r="D20" s="83">
        <f>+'ฐานข้อมูล(รายปี)'!C17</f>
        <v>44414.500000000007</v>
      </c>
      <c r="E20" s="84">
        <f t="shared" si="0"/>
        <v>9.3117234901692783</v>
      </c>
      <c r="F20" s="83">
        <f>+'ฐานข้อมูล(รายปี)'!D17</f>
        <v>41346.200000000004</v>
      </c>
      <c r="G20" s="84">
        <f t="shared" si="1"/>
        <v>7.8700029358665446</v>
      </c>
      <c r="H20" s="83">
        <f>+'ฐานข้อมูล(รายปี)'!E17</f>
        <v>43711.399999999994</v>
      </c>
      <c r="I20" s="84">
        <f t="shared" si="2"/>
        <v>7.1881170795110849</v>
      </c>
      <c r="J20" s="83">
        <f>+'ฐานข้อมูล(รายปี)'!F17</f>
        <v>46130.7</v>
      </c>
      <c r="K20" s="84">
        <f t="shared" si="3"/>
        <v>6.5198219082478666</v>
      </c>
      <c r="L20" s="83">
        <f>+'ฐานข้อมูล(รายปี)'!G17</f>
        <v>53500.800000000003</v>
      </c>
      <c r="M20" s="84">
        <f t="shared" si="4"/>
        <v>6.5633876427342202</v>
      </c>
      <c r="N20" s="83">
        <f>+'ฐานข้อมูล(รายปี)'!H17</f>
        <v>58005.419999999991</v>
      </c>
      <c r="O20" s="84">
        <f t="shared" si="5"/>
        <v>6.4789445043132332</v>
      </c>
      <c r="P20" s="83">
        <f>+'ฐานข้อมูล(รายปี)'!I17</f>
        <v>63983.199999999997</v>
      </c>
      <c r="Q20" s="84">
        <f t="shared" si="5"/>
        <v>7.0384767834726967</v>
      </c>
      <c r="R20" s="83">
        <f>+'ฐานข้อมูล(รายปี)'!J17</f>
        <v>65372.899999999994</v>
      </c>
      <c r="S20" s="84">
        <f t="shared" si="6"/>
        <v>8.0145248083103144</v>
      </c>
      <c r="T20" s="83">
        <f>+'ฐานข้อมูล(รายปี)'!K17</f>
        <v>66583.5</v>
      </c>
      <c r="U20" s="84">
        <f t="shared" si="7"/>
        <v>8.3927515547139446</v>
      </c>
      <c r="V20" s="83">
        <f>+'ฐานข้อมูล(รายปี)'!L17</f>
        <v>64831.99</v>
      </c>
      <c r="W20" s="84">
        <f t="shared" si="8"/>
        <v>7.9296002175826272</v>
      </c>
      <c r="X20" s="83">
        <f>+'ฐานข้อมูล(รายปี)'!M17</f>
        <v>64124.320000000014</v>
      </c>
      <c r="Y20" s="84">
        <f t="shared" si="9"/>
        <v>7.3287920254363188</v>
      </c>
      <c r="Z20" s="83">
        <f>+'ฐานข้อมูล(รายปี)'!N17</f>
        <v>68840.429999999993</v>
      </c>
      <c r="AA20" s="84">
        <f t="shared" si="10"/>
        <v>7.1750829755886913</v>
      </c>
      <c r="AB20" s="83">
        <f>+'ฐานข้อมูล(รายปี)'!O17</f>
        <v>73604.746039420002</v>
      </c>
      <c r="AC20" s="84">
        <f t="shared" si="11"/>
        <v>6.6640272261999742</v>
      </c>
      <c r="AD20" s="83">
        <f>+'ฐานข้อมูล(รายปี)'!P17</f>
        <v>76996.02</v>
      </c>
      <c r="AE20" s="84">
        <f t="shared" si="12"/>
        <v>5.9694063570273919</v>
      </c>
      <c r="AF20" s="83">
        <f>+'ฐานข้อมูล(รายปี)'!Q17</f>
        <v>76458.207859419999</v>
      </c>
      <c r="AG20" s="84">
        <f t="shared" si="13"/>
        <v>5.1856463646701059</v>
      </c>
      <c r="AH20" s="83">
        <f>+'ฐานข้อมูล(รายปี)'!R17</f>
        <v>70742.309820220005</v>
      </c>
      <c r="AI20" s="84">
        <f t="shared" si="14"/>
        <v>4.4730638216663472</v>
      </c>
      <c r="AJ20" s="83">
        <f>+'ฐานข้อมูล(รายปี)'!S17</f>
        <v>76943.953676270001</v>
      </c>
      <c r="AK20" s="84">
        <f t="shared" si="15"/>
        <v>4.5149536859541648</v>
      </c>
      <c r="AL20" s="83">
        <f>+'ฐานข้อมูล(รายปี)'!T17</f>
        <v>67211.394238049994</v>
      </c>
      <c r="AM20" s="84">
        <f t="shared" si="16"/>
        <v>3.6573884484796046</v>
      </c>
      <c r="AN20" s="83">
        <f>+'ฐานข้อมูล(รายปี)'!U17</f>
        <v>91058.52</v>
      </c>
      <c r="AO20" s="84">
        <f t="shared" si="17"/>
        <v>5.40632067920943</v>
      </c>
      <c r="AP20" s="83">
        <f>+'ฐานข้อมูล(รายปี)'!V17</f>
        <v>152825.1240364</v>
      </c>
      <c r="AQ20" s="84">
        <f t="shared" si="18"/>
        <v>7.6293127527236049</v>
      </c>
      <c r="AR20" s="83">
        <f>+'ฐานข้อมูล(รายปี)'!W17</f>
        <v>117914.03550230998</v>
      </c>
      <c r="AS20" s="84">
        <f t="shared" si="19"/>
        <v>5.3007711047802708</v>
      </c>
      <c r="AT20" s="83">
        <f>+'ฐานข้อมูล(รายปี)'!X17</f>
        <v>61061.238000000005</v>
      </c>
      <c r="AU20" s="84">
        <f t="shared" si="20"/>
        <v>2.59249249602103</v>
      </c>
      <c r="AV20" s="83">
        <f>+'ฐานข้อมูล(รายปี)'!Y17</f>
        <v>63532.076211990003</v>
      </c>
      <c r="AW20" s="84">
        <f t="shared" si="21"/>
        <v>2.4702760222353541</v>
      </c>
      <c r="AX20" s="83">
        <f>+'ฐานข้อมูล(รายปี)'!Z17</f>
        <v>63402.64</v>
      </c>
      <c r="AY20" s="84">
        <f t="shared" si="22"/>
        <v>2.5331660531419531</v>
      </c>
      <c r="AZ20" s="83">
        <f>+'ฐานข้อมูล(รายปี)'!AA17</f>
        <v>127786.06000000001</v>
      </c>
      <c r="BA20" s="84">
        <f t="shared" si="23"/>
        <v>4.877343905413559</v>
      </c>
      <c r="BB20" s="83">
        <f>+'ฐานข้อมูล(รายปี)'!AB17</f>
        <v>177696.70000000004</v>
      </c>
      <c r="BC20" s="84">
        <f t="shared" si="24"/>
        <v>6.3169008491832379</v>
      </c>
      <c r="BD20" s="83">
        <f>+'ฐานข้อมูล(รายปี)'!AC17</f>
        <v>216884.89</v>
      </c>
      <c r="BE20" s="84">
        <f t="shared" si="25"/>
        <v>7.7659517804305134</v>
      </c>
      <c r="BF20" s="83">
        <f>+'ฐานข้อมูล(รายปี)'!AD17</f>
        <v>224883.12</v>
      </c>
      <c r="BG20" s="84">
        <f t="shared" si="26"/>
        <v>7.5613022202168505</v>
      </c>
      <c r="BH20" s="83">
        <f>+'ฐานข้อมูล(รายปี)'!AE17</f>
        <v>210024.49574561999</v>
      </c>
      <c r="BI20" s="84">
        <f t="shared" si="27"/>
        <v>6.8611434766234698</v>
      </c>
      <c r="BJ20" s="83">
        <f>+'ฐานข้อมูล(รายปี)'!AF17</f>
        <v>224502.71999999997</v>
      </c>
      <c r="BK20" s="84">
        <f t="shared" si="28"/>
        <v>7.8372439543461336</v>
      </c>
      <c r="BL20" s="83">
        <f>+'ฐานข้อมูล(รายปี)'!AG17</f>
        <v>203783.99000000002</v>
      </c>
      <c r="BM20" s="84">
        <f t="shared" si="29"/>
        <v>7.2028119221068554</v>
      </c>
      <c r="BN20" s="83">
        <f>+'ฐานข้อมูล(รายปี)'!AH17</f>
        <v>167587.72999999998</v>
      </c>
      <c r="BO20" s="84">
        <f t="shared" si="30"/>
        <v>5.4566203123231611</v>
      </c>
      <c r="BP20" s="83">
        <f>+'ฐานข้อมูล(รายปี)'!AI17</f>
        <v>128407.72</v>
      </c>
      <c r="BQ20" s="84">
        <f t="shared" si="31"/>
        <v>4.0145746930581039</v>
      </c>
      <c r="BR20" s="83">
        <f>+'ฐานข้อมูล(รายปี)'!AJ17</f>
        <v>209783.7</v>
      </c>
      <c r="BS20" s="84">
        <f t="shared" si="31"/>
        <v>6.2975041237244858</v>
      </c>
      <c r="BT20" s="83"/>
      <c r="BU20" s="84"/>
    </row>
    <row r="21" spans="1:73">
      <c r="A21" s="89" t="s">
        <v>185</v>
      </c>
      <c r="B21" s="83">
        <f>+'ฐานข้อมูล(รายปี)'!B18</f>
        <v>13636</v>
      </c>
      <c r="C21" s="84">
        <f t="shared" si="0"/>
        <v>3.3674199404305485</v>
      </c>
      <c r="D21" s="83">
        <f>+'ฐานข้อมูล(รายปี)'!C18</f>
        <v>15904.3</v>
      </c>
      <c r="E21" s="84">
        <f t="shared" si="0"/>
        <v>3.334416551006973</v>
      </c>
      <c r="F21" s="83">
        <f>+'ฐานข้อมูล(รายปี)'!D18</f>
        <v>15489.600000000002</v>
      </c>
      <c r="G21" s="84">
        <f t="shared" si="1"/>
        <v>2.9483531128712781</v>
      </c>
      <c r="H21" s="83">
        <f>+'ฐานข้อมูล(รายปี)'!E18</f>
        <v>15637.499999999998</v>
      </c>
      <c r="I21" s="84">
        <f t="shared" si="2"/>
        <v>2.5715072230780662</v>
      </c>
      <c r="J21" s="83">
        <f>+'ฐานข้อมูล(รายปี)'!F18</f>
        <v>19708.199999999997</v>
      </c>
      <c r="K21" s="84">
        <f t="shared" si="3"/>
        <v>2.7854325672953277</v>
      </c>
      <c r="L21" s="83">
        <f>+'ฐานข้อมูล(รายปี)'!G18</f>
        <v>20717.2</v>
      </c>
      <c r="M21" s="84">
        <f t="shared" si="4"/>
        <v>2.5415510510507016</v>
      </c>
      <c r="N21" s="83">
        <f>+'ฐานข้อมูล(รายปี)'!H18</f>
        <v>24057.25</v>
      </c>
      <c r="O21" s="84">
        <f t="shared" si="5"/>
        <v>2.6870866149471819</v>
      </c>
      <c r="P21" s="83">
        <f>+'ฐานข้อมูล(รายปี)'!I18</f>
        <v>29816</v>
      </c>
      <c r="Q21" s="84">
        <f t="shared" si="5"/>
        <v>3.2799113482292528</v>
      </c>
      <c r="R21" s="83">
        <f>+'ฐานข้อมูล(รายปี)'!J18</f>
        <v>28559.600000000002</v>
      </c>
      <c r="S21" s="84">
        <f t="shared" si="6"/>
        <v>3.5013227608905115</v>
      </c>
      <c r="T21" s="83">
        <f>+'ฐานข้อมูล(รายปี)'!K18</f>
        <v>26655.3</v>
      </c>
      <c r="U21" s="84">
        <f t="shared" si="7"/>
        <v>3.3598610844483483</v>
      </c>
      <c r="V21" s="83">
        <f>+'ฐานข้อมูล(รายปี)'!L18</f>
        <v>28133.619999999995</v>
      </c>
      <c r="W21" s="84">
        <f t="shared" si="8"/>
        <v>3.4410228542018673</v>
      </c>
      <c r="X21" s="83">
        <f>+'ฐานข้อมูล(รายปี)'!M18</f>
        <v>32309.86</v>
      </c>
      <c r="Y21" s="84">
        <f t="shared" si="9"/>
        <v>3.6927057364657254</v>
      </c>
      <c r="Z21" s="83">
        <f>+'ฐานข้อมูล(รายปี)'!N18</f>
        <v>31696.949999999997</v>
      </c>
      <c r="AA21" s="84">
        <f t="shared" si="10"/>
        <v>3.3037017102171786</v>
      </c>
      <c r="AB21" s="83">
        <f>+'ฐานข้อมูล(รายปี)'!O18</f>
        <v>33288.8622598</v>
      </c>
      <c r="AC21" s="84">
        <f t="shared" si="11"/>
        <v>3.0139073411070494</v>
      </c>
      <c r="AD21" s="83">
        <f>+'ฐานข้อมูล(รายปี)'!P18</f>
        <v>36325.090000000004</v>
      </c>
      <c r="AE21" s="84">
        <f t="shared" si="12"/>
        <v>2.8162393740039047</v>
      </c>
      <c r="AF21" s="83">
        <f>+'ฐานข้อมูล(รายปี)'!Q18</f>
        <v>38192.610983810002</v>
      </c>
      <c r="AG21" s="84">
        <f t="shared" si="13"/>
        <v>2.5903481110831819</v>
      </c>
      <c r="AH21" s="83">
        <f>+'ฐานข้อมูล(รายปี)'!R18</f>
        <v>35656.513322850005</v>
      </c>
      <c r="AI21" s="84">
        <f t="shared" si="14"/>
        <v>2.2545752344888368</v>
      </c>
      <c r="AJ21" s="83">
        <f>+'ฐานข้อมูล(รายปี)'!S18</f>
        <v>41823.815349680001</v>
      </c>
      <c r="AK21" s="84">
        <f t="shared" si="15"/>
        <v>2.4541576076034324</v>
      </c>
      <c r="AL21" s="83">
        <f>+'ฐานข้อมูล(รายปี)'!T18</f>
        <v>41831.934324429996</v>
      </c>
      <c r="AM21" s="84">
        <f t="shared" si="16"/>
        <v>2.2763347660047972</v>
      </c>
      <c r="AN21" s="83">
        <f>+'ฐานข้อมูล(รายปี)'!U18</f>
        <v>43936.039999999994</v>
      </c>
      <c r="AO21" s="84">
        <f t="shared" si="17"/>
        <v>2.6085677827244793</v>
      </c>
      <c r="AP21" s="83">
        <f>+'ฐานข้อมูล(รายปี)'!V18</f>
        <v>53381.263076979994</v>
      </c>
      <c r="AQ21" s="84">
        <f t="shared" si="18"/>
        <v>2.6648913502775571</v>
      </c>
      <c r="AR21" s="83">
        <f>+'ฐานข้อมูล(รายปี)'!W18</f>
        <v>57196.560422910006</v>
      </c>
      <c r="AS21" s="84">
        <f t="shared" si="19"/>
        <v>2.5712450048123463</v>
      </c>
      <c r="AT21" s="83">
        <f>+'ฐานข้อมูล(รายปี)'!X18</f>
        <v>59914.560000000005</v>
      </c>
      <c r="AU21" s="84">
        <f t="shared" si="20"/>
        <v>2.543807696830545</v>
      </c>
      <c r="AV21" s="83">
        <f>+'ฐานข้อมูล(รายปี)'!Y18</f>
        <v>67892.535830549998</v>
      </c>
      <c r="AW21" s="84">
        <f t="shared" si="21"/>
        <v>2.6398209117445912</v>
      </c>
      <c r="AX21" s="83">
        <f>+'ฐานข้อมูล(รายปี)'!Z18</f>
        <v>61000.56</v>
      </c>
      <c r="AY21" s="84">
        <f t="shared" si="22"/>
        <v>2.4371942211656945</v>
      </c>
      <c r="AZ21" s="83">
        <f>+'ฐานข้อมูล(รายปี)'!AA18</f>
        <v>62733.909999999996</v>
      </c>
      <c r="BA21" s="84">
        <f t="shared" si="23"/>
        <v>2.3944306100466886</v>
      </c>
      <c r="BB21" s="83">
        <f>+'ฐานข้อมูล(รายปี)'!AB18</f>
        <v>65438.28</v>
      </c>
      <c r="BC21" s="84">
        <f t="shared" si="24"/>
        <v>2.3262510024164231</v>
      </c>
      <c r="BD21" s="83">
        <f>+'ฐานข้อมูล(รายปี)'!AC18</f>
        <v>68603.11</v>
      </c>
      <c r="BE21" s="84">
        <f t="shared" si="25"/>
        <v>2.4564571752673516</v>
      </c>
      <c r="BF21" s="83">
        <f>+'ฐานข้อมูล(รายปี)'!AD18</f>
        <v>68548.170000000013</v>
      </c>
      <c r="BG21" s="84">
        <f t="shared" si="26"/>
        <v>2.3048125177772447</v>
      </c>
      <c r="BH21" s="83">
        <f>+'ฐานข้อมูล(รายปี)'!AE18</f>
        <v>67410.237171289991</v>
      </c>
      <c r="BI21" s="84">
        <f t="shared" si="27"/>
        <v>2.2021779287384997</v>
      </c>
      <c r="BJ21" s="83">
        <f>+'ฐานข้อมูล(รายปี)'!AF18</f>
        <v>62904.57</v>
      </c>
      <c r="BK21" s="84">
        <f t="shared" si="28"/>
        <v>2.1959576299710006</v>
      </c>
      <c r="BL21" s="83">
        <f>+'ฐานข้อมูล(รายปี)'!AG18</f>
        <v>64199.66</v>
      </c>
      <c r="BM21" s="84">
        <f t="shared" si="29"/>
        <v>2.2691580258253188</v>
      </c>
      <c r="BN21" s="83">
        <f>+'ฐานข้อมูล(รายปี)'!AH18</f>
        <v>59784.31</v>
      </c>
      <c r="BO21" s="84">
        <f t="shared" si="30"/>
        <v>1.9465642282058759</v>
      </c>
      <c r="BP21" s="83">
        <f>+'ฐานข้อมูล(รายปี)'!AI18</f>
        <v>57682.87999999999</v>
      </c>
      <c r="BQ21" s="84">
        <f t="shared" si="31"/>
        <v>1.8034136130655336</v>
      </c>
      <c r="BR21" s="83">
        <f>+'ฐานข้อมูล(รายปี)'!AJ18</f>
        <v>51247.74</v>
      </c>
      <c r="BS21" s="84">
        <f t="shared" si="31"/>
        <v>1.5384076741022312</v>
      </c>
      <c r="BT21" s="83"/>
      <c r="BU21" s="84"/>
    </row>
    <row r="22" spans="1:73">
      <c r="A22" s="89" t="s">
        <v>186</v>
      </c>
      <c r="B22" s="83">
        <f>+'ฐานข้อมูล(รายปี)'!B19</f>
        <v>13754.199999999999</v>
      </c>
      <c r="C22" s="84">
        <f t="shared" si="0"/>
        <v>3.3966095148628512</v>
      </c>
      <c r="D22" s="83">
        <f>+'ฐานข้อมูล(รายปี)'!C19</f>
        <v>15734.3</v>
      </c>
      <c r="E22" s="84">
        <f t="shared" si="0"/>
        <v>3.2987751952936644</v>
      </c>
      <c r="F22" s="83">
        <f>+'ฐานข้อมูล(รายปี)'!D19</f>
        <v>15247.1</v>
      </c>
      <c r="G22" s="84">
        <f t="shared" si="1"/>
        <v>2.9021946820614901</v>
      </c>
      <c r="H22" s="83">
        <f>+'ฐานข้อมูล(รายปี)'!E19</f>
        <v>16679</v>
      </c>
      <c r="I22" s="84">
        <f t="shared" si="2"/>
        <v>2.7427765930435855</v>
      </c>
      <c r="J22" s="83">
        <f>+'ฐานข้อมูล(รายปี)'!F19</f>
        <v>19272.3</v>
      </c>
      <c r="K22" s="84">
        <f t="shared" si="3"/>
        <v>2.7238252131947998</v>
      </c>
      <c r="L22" s="83">
        <f>+'ฐานข้อมูล(รายปี)'!G19</f>
        <v>19758.899999999998</v>
      </c>
      <c r="M22" s="84">
        <f t="shared" si="4"/>
        <v>2.4239884280986668</v>
      </c>
      <c r="N22" s="83">
        <f>+'ฐานข้อมูล(รายปี)'!H19</f>
        <v>21548.44</v>
      </c>
      <c r="O22" s="84">
        <f t="shared" si="5"/>
        <v>2.406863822631117</v>
      </c>
      <c r="P22" s="83">
        <f>+'ฐานข้อมูล(รายปี)'!I19</f>
        <v>22763.3</v>
      </c>
      <c r="Q22" s="84">
        <f t="shared" si="5"/>
        <v>2.5040785482005283</v>
      </c>
      <c r="R22" s="83">
        <f>+'ฐานข้อมูล(รายปี)'!J19</f>
        <v>20257.3</v>
      </c>
      <c r="S22" s="84">
        <f t="shared" si="6"/>
        <v>2.4834852576432214</v>
      </c>
      <c r="T22" s="83">
        <f>+'ฐานข้อมูล(รายปี)'!K19</f>
        <v>22800.399999999998</v>
      </c>
      <c r="U22" s="84">
        <f t="shared" si="7"/>
        <v>2.8739566491413009</v>
      </c>
      <c r="V22" s="83">
        <f>+'ฐานข้อมูล(รายปี)'!L19</f>
        <v>8275.66</v>
      </c>
      <c r="W22" s="84">
        <f t="shared" si="8"/>
        <v>1.0121959134161984</v>
      </c>
      <c r="X22" s="83">
        <f>+'ฐานข้อมูล(รายปี)'!M19</f>
        <v>8932.9500000000007</v>
      </c>
      <c r="Y22" s="84">
        <f t="shared" si="9"/>
        <v>1.020950128182589</v>
      </c>
      <c r="Z22" s="83">
        <f>+'ฐานข้อมูล(รายปี)'!N19</f>
        <v>22290.180000000004</v>
      </c>
      <c r="AA22" s="84">
        <f t="shared" si="10"/>
        <v>2.3232552591668525</v>
      </c>
      <c r="AB22" s="83">
        <f>+'ฐานข้อมูล(รายปี)'!O19</f>
        <v>25676.15210689</v>
      </c>
      <c r="AC22" s="84">
        <f t="shared" si="11"/>
        <v>2.3246677138554133</v>
      </c>
      <c r="AD22" s="83">
        <f>+'ฐานข้อมูล(รายปี)'!P19</f>
        <v>26181.460000000003</v>
      </c>
      <c r="AE22" s="84">
        <f t="shared" si="12"/>
        <v>2.0298162653116147</v>
      </c>
      <c r="AF22" s="83">
        <f>+'ฐานข้อมูล(รายปี)'!Q19</f>
        <v>28619.96682238</v>
      </c>
      <c r="AG22" s="84">
        <f t="shared" si="13"/>
        <v>1.9410999952069727</v>
      </c>
      <c r="AH22" s="83">
        <f>+'ฐานข้อมูล(รายปี)'!R19</f>
        <v>29142.707505039994</v>
      </c>
      <c r="AI22" s="84">
        <f t="shared" si="14"/>
        <v>1.8427047538803889</v>
      </c>
      <c r="AJ22" s="83">
        <f>+'ฐานข้อมูล(รายปี)'!S19</f>
        <v>33298.223309719993</v>
      </c>
      <c r="AK22" s="84">
        <f t="shared" si="15"/>
        <v>1.9538888877542948</v>
      </c>
      <c r="AL22" s="83">
        <f>+'ฐานข้อมูล(รายปี)'!T19</f>
        <v>36815.589999999997</v>
      </c>
      <c r="AM22" s="84">
        <f t="shared" si="16"/>
        <v>2.0033643865958255</v>
      </c>
      <c r="AN22" s="83">
        <f>+'ฐานข้อมูล(รายปี)'!U19</f>
        <v>37981.699999999997</v>
      </c>
      <c r="AO22" s="84">
        <f t="shared" si="17"/>
        <v>2.2550470855613378</v>
      </c>
      <c r="AP22" s="83">
        <f>+'ฐานข้อมูล(รายปี)'!V19</f>
        <v>42398.012542750002</v>
      </c>
      <c r="AQ22" s="84">
        <f t="shared" si="18"/>
        <v>2.1165871765004698</v>
      </c>
      <c r="AR22" s="83">
        <f>+'ฐานข้อมูล(รายปี)'!W19</f>
        <v>48624.375505380005</v>
      </c>
      <c r="AS22" s="84">
        <f t="shared" si="19"/>
        <v>2.1858863838296378</v>
      </c>
      <c r="AT22" s="83">
        <f>+'ฐานข้อมูล(รายปี)'!X19</f>
        <v>53499.710999999996</v>
      </c>
      <c r="AU22" s="84">
        <f t="shared" si="20"/>
        <v>2.2714508229720747</v>
      </c>
      <c r="AV22" s="83">
        <f>+'ฐานข้อมูล(รายปี)'!Y19</f>
        <v>52640.288464039993</v>
      </c>
      <c r="AW22" s="84">
        <f t="shared" si="21"/>
        <v>2.0467777876859223</v>
      </c>
      <c r="AX22" s="83">
        <f>+'ฐานข้อมูล(รายปี)'!Z19</f>
        <v>64654.25009773999</v>
      </c>
      <c r="AY22" s="84">
        <f t="shared" si="22"/>
        <v>2.5831724284500575</v>
      </c>
      <c r="AZ22" s="83">
        <f>+'ฐานข้อมูล(รายปี)'!AA19</f>
        <v>62487.93</v>
      </c>
      <c r="BA22" s="84">
        <f t="shared" si="23"/>
        <v>2.3850420346899268</v>
      </c>
      <c r="BB22" s="83">
        <f>+'ฐานข้อมูล(รายปี)'!AB19</f>
        <v>61952.639999999999</v>
      </c>
      <c r="BC22" s="84">
        <f t="shared" si="24"/>
        <v>2.2023407537964594</v>
      </c>
      <c r="BD22" s="83">
        <f>+'ฐานข้อมูล(รายปี)'!AC19</f>
        <v>62658.289999999994</v>
      </c>
      <c r="BE22" s="84">
        <f t="shared" si="25"/>
        <v>2.2435922520200986</v>
      </c>
      <c r="BF22" s="83">
        <f>+'ฐานข้อมูล(รายปี)'!AD19</f>
        <v>55964.729999999996</v>
      </c>
      <c r="BG22" s="84">
        <f t="shared" si="26"/>
        <v>1.8817163209174463</v>
      </c>
      <c r="BH22" s="83">
        <f>+'ฐานข้อมูล(รายปี)'!AE19</f>
        <v>62146.645598429997</v>
      </c>
      <c r="BI22" s="84">
        <f t="shared" si="27"/>
        <v>2.0302253340874454</v>
      </c>
      <c r="BJ22" s="83">
        <f>+'ฐานข้อมูล(รายปี)'!AF19</f>
        <v>61820.450000000004</v>
      </c>
      <c r="BK22" s="84">
        <f t="shared" si="28"/>
        <v>2.1581117058067605</v>
      </c>
      <c r="BL22" s="83">
        <f>+'ฐานข้อมูล(รายปี)'!AG19</f>
        <v>59602.790000000008</v>
      </c>
      <c r="BM22" s="84">
        <f t="shared" si="29"/>
        <v>2.1066801489304008</v>
      </c>
      <c r="BN22" s="83">
        <f>+'ฐานข้อมูล(รายปี)'!AH19</f>
        <v>59260.11</v>
      </c>
      <c r="BO22" s="84">
        <f t="shared" si="30"/>
        <v>1.929496389362783</v>
      </c>
      <c r="BP22" s="83">
        <f>+'ฐานข้อมูล(รายปี)'!AI19</f>
        <v>64168.029999999992</v>
      </c>
      <c r="BQ22" s="84">
        <f t="shared" si="31"/>
        <v>2.0061671474378109</v>
      </c>
      <c r="BR22" s="83">
        <f>+'ฐานข้อมูล(รายปี)'!AJ19</f>
        <v>64603.220000000008</v>
      </c>
      <c r="BS22" s="84">
        <f t="shared" si="31"/>
        <v>1.9393262887244349</v>
      </c>
      <c r="BT22" s="83"/>
      <c r="BU22" s="84"/>
    </row>
    <row r="23" spans="1:73">
      <c r="A23" s="89" t="s">
        <v>187</v>
      </c>
      <c r="B23" s="83">
        <f>+'ฐานข้อมูล(รายปี)'!B20</f>
        <v>6624.7</v>
      </c>
      <c r="C23" s="84">
        <f t="shared" si="0"/>
        <v>1.6359743971377423</v>
      </c>
      <c r="D23" s="83">
        <f>+'ฐานข้อมูล(รายปี)'!C20</f>
        <v>7973</v>
      </c>
      <c r="E23" s="84">
        <f t="shared" si="0"/>
        <v>1.6715795829542073</v>
      </c>
      <c r="F23" s="83">
        <f>+'ฐานข้อมูล(รายปี)'!D20</f>
        <v>7817.7999999999993</v>
      </c>
      <c r="G23" s="84">
        <f t="shared" si="1"/>
        <v>1.4880716716897189</v>
      </c>
      <c r="H23" s="83">
        <f>+'ฐานข้อมูล(รายปี)'!E20</f>
        <v>9477.5</v>
      </c>
      <c r="I23" s="84">
        <f t="shared" si="2"/>
        <v>1.5585265999502718</v>
      </c>
      <c r="J23" s="83">
        <f>+'ฐานข้อมูล(รายปี)'!F20</f>
        <v>12261.899999999998</v>
      </c>
      <c r="K23" s="84">
        <f t="shared" si="3"/>
        <v>1.7330195348595294</v>
      </c>
      <c r="L23" s="83">
        <f>+'ฐานข้อมูล(รายปี)'!G20</f>
        <v>15130.699999999999</v>
      </c>
      <c r="M23" s="84">
        <f t="shared" si="4"/>
        <v>1.8562086811023133</v>
      </c>
      <c r="N23" s="83">
        <f>+'ฐานข้อมูล(รายปี)'!H20</f>
        <v>17359.75</v>
      </c>
      <c r="O23" s="84">
        <f t="shared" ref="O23:Q38" si="32">+N23/N$39*100</f>
        <v>1.939005990453162</v>
      </c>
      <c r="P23" s="83">
        <f>+'ฐานข้อมูล(รายปี)'!I20</f>
        <v>21383.1</v>
      </c>
      <c r="Q23" s="84">
        <f t="shared" si="32"/>
        <v>2.3522495422028755</v>
      </c>
      <c r="R23" s="83">
        <f>+'ฐานข้อมูล(รายปี)'!J20</f>
        <v>23190.7</v>
      </c>
      <c r="S23" s="84">
        <f t="shared" si="6"/>
        <v>2.8431114494244869</v>
      </c>
      <c r="T23" s="83">
        <f>+'ฐานข้อมูล(รายปี)'!K20</f>
        <v>24991.8</v>
      </c>
      <c r="U23" s="84">
        <f t="shared" si="7"/>
        <v>3.1501793733447467</v>
      </c>
      <c r="V23" s="83">
        <f>+'ฐานข้อมูล(รายปี)'!L20</f>
        <v>26437.82</v>
      </c>
      <c r="W23" s="84">
        <f t="shared" si="8"/>
        <v>3.2336095687392956</v>
      </c>
      <c r="X23" s="83">
        <f>+'ฐานข้อมูล(รายปี)'!M20</f>
        <v>29990.699999999997</v>
      </c>
      <c r="Y23" s="84">
        <f t="shared" si="9"/>
        <v>3.4276480904164428</v>
      </c>
      <c r="Z23" s="83">
        <f>+'ฐานข้อมูล(รายปี)'!N20</f>
        <v>31650.340000000004</v>
      </c>
      <c r="AA23" s="84">
        <f t="shared" si="10"/>
        <v>3.2988436548928273</v>
      </c>
      <c r="AB23" s="83">
        <f>+'ฐานข้อมูล(รายปี)'!O20</f>
        <v>36986.636969873995</v>
      </c>
      <c r="AC23" s="84">
        <f t="shared" si="11"/>
        <v>3.3486965044456398</v>
      </c>
      <c r="AD23" s="83">
        <f>+'ฐานข้อมูล(รายปี)'!P20</f>
        <v>42748.63</v>
      </c>
      <c r="AE23" s="84">
        <f t="shared" si="12"/>
        <v>3.3142484985095568</v>
      </c>
      <c r="AF23" s="83">
        <f>+'ฐานข้อมูล(รายปี)'!Q20</f>
        <v>45482.853576659996</v>
      </c>
      <c r="AG23" s="84">
        <f t="shared" si="13"/>
        <v>3.0847962685483066</v>
      </c>
      <c r="AH23" s="83">
        <f>+'ฐานข้อมูล(รายปี)'!R20</f>
        <v>44207.2822753</v>
      </c>
      <c r="AI23" s="84">
        <f t="shared" si="14"/>
        <v>2.7952436880046081</v>
      </c>
      <c r="AJ23" s="83">
        <f>+'ฐานข้อมูล(รายปี)'!S20</f>
        <v>52087.546578830006</v>
      </c>
      <c r="AK23" s="84">
        <f t="shared" si="15"/>
        <v>3.0564176804307701</v>
      </c>
      <c r="AL23" s="83">
        <f>+'ฐานข้อมูล(รายปี)'!T20</f>
        <v>53465.457999999999</v>
      </c>
      <c r="AM23" s="84">
        <f t="shared" si="16"/>
        <v>2.9093868784999746</v>
      </c>
      <c r="AN23" s="83">
        <f>+'ฐานข้อมูล(รายปี)'!U20</f>
        <v>48993.369999999995</v>
      </c>
      <c r="AO23" s="84">
        <f t="shared" si="17"/>
        <v>2.9088312590096885</v>
      </c>
      <c r="AP23" s="83">
        <f>+'ฐานข้อมูล(รายปี)'!V20</f>
        <v>58830.809706410007</v>
      </c>
      <c r="AQ23" s="84">
        <f t="shared" si="18"/>
        <v>2.9369427937729973</v>
      </c>
      <c r="AR23" s="83">
        <f>+'ฐานข้อมูล(รายปี)'!W20</f>
        <v>61498.292490509994</v>
      </c>
      <c r="AS23" s="84">
        <f t="shared" si="19"/>
        <v>2.7646273867086388</v>
      </c>
      <c r="AT23" s="83">
        <f>+'ฐานข้อมูล(รายปี)'!X20</f>
        <v>64892.839390999994</v>
      </c>
      <c r="AU23" s="84">
        <f t="shared" si="20"/>
        <v>2.7551717698004312</v>
      </c>
      <c r="AV23" s="83">
        <f>+'ฐานข้อมูล(รายปี)'!Y20</f>
        <v>69118.845735030001</v>
      </c>
      <c r="AW23" s="84">
        <f t="shared" si="21"/>
        <v>2.6875027149137276</v>
      </c>
      <c r="AX23" s="83">
        <f>+'ฐานข้อมูล(รายปี)'!Z20</f>
        <v>76558.860030960015</v>
      </c>
      <c r="AY23" s="84">
        <f t="shared" si="22"/>
        <v>3.0588048904221377</v>
      </c>
      <c r="AZ23" s="83">
        <f>+'ฐานข้อมูล(รายปี)'!AA20</f>
        <v>80114.37999999999</v>
      </c>
      <c r="BA23" s="84">
        <f t="shared" si="23"/>
        <v>3.0578091462322718</v>
      </c>
      <c r="BB23" s="83">
        <f>+'ฐานข้อมูล(รายปี)'!AB20</f>
        <v>86143.13</v>
      </c>
      <c r="BC23" s="84">
        <f t="shared" si="24"/>
        <v>3.0622831546579197</v>
      </c>
      <c r="BD23" s="83">
        <f>+'ฐานข้อมูล(รายปี)'!AC20</f>
        <v>87196.32</v>
      </c>
      <c r="BE23" s="84">
        <f t="shared" si="25"/>
        <v>3.122220347166595</v>
      </c>
      <c r="BF23" s="83">
        <f>+'ฐานข้อมูล(รายปี)'!AD20</f>
        <v>76356.94</v>
      </c>
      <c r="BG23" s="84">
        <f t="shared" si="26"/>
        <v>2.5673687733919954</v>
      </c>
      <c r="BH23" s="83">
        <f>+'ฐานข้อมูล(รายปี)'!AE20</f>
        <v>79090.86142541001</v>
      </c>
      <c r="BI23" s="84">
        <f t="shared" si="27"/>
        <v>2.5837640795326111</v>
      </c>
      <c r="BJ23" s="83">
        <f>+'ฐานข้อมูล(รายปี)'!AF20</f>
        <v>80026.829999999987</v>
      </c>
      <c r="BK23" s="84">
        <f t="shared" si="28"/>
        <v>2.7936845914516568</v>
      </c>
      <c r="BL23" s="83">
        <f>+'ฐานข้อมูล(รายปี)'!AG20</f>
        <v>81039.909999999989</v>
      </c>
      <c r="BM23" s="84">
        <f t="shared" si="29"/>
        <v>2.8643821819097095</v>
      </c>
      <c r="BN23" s="83">
        <f>+'ฐานข้อมูล(รายปี)'!AH20</f>
        <v>85035.200000000012</v>
      </c>
      <c r="BO23" s="84">
        <f t="shared" si="30"/>
        <v>2.7687277557996794</v>
      </c>
      <c r="BP23" s="83">
        <f>+'ฐานข้อมูล(รายปี)'!AI20</f>
        <v>86480.739999999991</v>
      </c>
      <c r="BQ23" s="84">
        <f t="shared" ref="BQ23:BS38" si="33">+BP23/BP$39*100</f>
        <v>2.703757922350289</v>
      </c>
      <c r="BR23" s="83">
        <f>+'ฐานข้อมูล(รายปี)'!AJ20</f>
        <v>90013.999999999985</v>
      </c>
      <c r="BS23" s="84">
        <f t="shared" si="33"/>
        <v>2.7021333697181227</v>
      </c>
      <c r="BT23" s="83"/>
      <c r="BU23" s="84"/>
    </row>
    <row r="24" spans="1:73">
      <c r="A24" s="89" t="s">
        <v>188</v>
      </c>
      <c r="B24" s="83">
        <f>+'ฐานข้อมูล(รายปี)'!B21</f>
        <v>0</v>
      </c>
      <c r="C24" s="84">
        <f t="shared" si="0"/>
        <v>0</v>
      </c>
      <c r="D24" s="83">
        <f>+'ฐานข้อมูล(รายปี)'!C21</f>
        <v>0</v>
      </c>
      <c r="E24" s="84">
        <f t="shared" si="0"/>
        <v>0</v>
      </c>
      <c r="F24" s="83">
        <f>+'ฐานข้อมูล(รายปี)'!D21</f>
        <v>15712.7</v>
      </c>
      <c r="G24" s="84">
        <f t="shared" si="1"/>
        <v>2.990818869216282</v>
      </c>
      <c r="H24" s="83">
        <f>+'ฐานข้อมูล(รายปี)'!E21</f>
        <v>34349.699999999997</v>
      </c>
      <c r="I24" s="84">
        <f t="shared" si="2"/>
        <v>5.6486331997163646</v>
      </c>
      <c r="J24" s="83">
        <f>+'ฐานข้อมูล(รายปี)'!F21</f>
        <v>34514.699999999997</v>
      </c>
      <c r="K24" s="84">
        <f t="shared" si="3"/>
        <v>4.8780898017286241</v>
      </c>
      <c r="L24" s="83">
        <f>+'ฐานข้อมูล(รายปี)'!G21</f>
        <v>38146.600000000006</v>
      </c>
      <c r="M24" s="84">
        <f t="shared" si="4"/>
        <v>4.6797603597016346</v>
      </c>
      <c r="N24" s="83">
        <f>+'ฐานข้อมูล(รายปี)'!H21</f>
        <v>37343.149999999994</v>
      </c>
      <c r="O24" s="84">
        <f t="shared" si="32"/>
        <v>4.1710618846694789</v>
      </c>
      <c r="P24" s="83">
        <f>+'ฐานข้อมูล(รายปี)'!I21</f>
        <v>32294.900000000005</v>
      </c>
      <c r="Q24" s="84">
        <f t="shared" si="32"/>
        <v>3.5526029313096634</v>
      </c>
      <c r="R24" s="83">
        <f>+'ฐานข้อมูล(รายปี)'!J21</f>
        <v>8556.9</v>
      </c>
      <c r="S24" s="84">
        <f t="shared" si="6"/>
        <v>1.0490507126382727</v>
      </c>
      <c r="T24" s="83">
        <f>+'ฐานข้อมูล(รายปี)'!K21</f>
        <v>13940.900000000001</v>
      </c>
      <c r="U24" s="84">
        <f t="shared" si="7"/>
        <v>1.7572297964076933</v>
      </c>
      <c r="V24" s="83">
        <f>+'ฐานข้อมูล(รายปี)'!L21</f>
        <v>26781.239999999998</v>
      </c>
      <c r="W24" s="84">
        <f t="shared" si="8"/>
        <v>3.275613266400315</v>
      </c>
      <c r="X24" s="83">
        <f>+'ฐานข้อมูล(รายปี)'!M21</f>
        <v>30329.87</v>
      </c>
      <c r="Y24" s="84">
        <f t="shared" si="9"/>
        <v>3.4664119539750313</v>
      </c>
      <c r="Z24" s="83">
        <f>+'ฐานข้อมูล(รายปี)'!N21</f>
        <v>41559.520000000004</v>
      </c>
      <c r="AA24" s="84">
        <f t="shared" si="10"/>
        <v>4.3316551687088207</v>
      </c>
      <c r="AB24" s="83">
        <f>+'ฐานข้อมูล(รายปี)'!O21</f>
        <v>56473.887843410004</v>
      </c>
      <c r="AC24" s="84">
        <f t="shared" si="11"/>
        <v>5.1130334171154157</v>
      </c>
      <c r="AD24" s="83">
        <f>+'ฐานข้อมูล(รายปี)'!P21</f>
        <v>65011.81</v>
      </c>
      <c r="AE24" s="84">
        <f t="shared" si="12"/>
        <v>5.0402853536566807</v>
      </c>
      <c r="AF24" s="83">
        <f>+'ฐานข้อมูล(รายปี)'!Q21</f>
        <v>58759.633030779994</v>
      </c>
      <c r="AG24" s="84">
        <f t="shared" si="13"/>
        <v>3.9852709858915758</v>
      </c>
      <c r="AH24" s="83">
        <f>+'ฐานข้อมูล(รายปี)'!R21</f>
        <v>59810.172700069998</v>
      </c>
      <c r="AI24" s="84">
        <f t="shared" si="14"/>
        <v>3.7818205307714008</v>
      </c>
      <c r="AJ24" s="83">
        <f>+'ฐานข้อมูล(รายปี)'!S21</f>
        <v>55843.796145280008</v>
      </c>
      <c r="AK24" s="84">
        <f t="shared" si="15"/>
        <v>3.2768286681057841</v>
      </c>
      <c r="AL24" s="83">
        <f>+'ฐานข้อมูล(รายปี)'!T21</f>
        <v>57822.30502290999</v>
      </c>
      <c r="AM24" s="84">
        <f t="shared" si="16"/>
        <v>3.146469923034747</v>
      </c>
      <c r="AN24" s="83">
        <f>+'ฐานข้อมูล(รายปี)'!U21</f>
        <v>49278.13</v>
      </c>
      <c r="AO24" s="84">
        <f t="shared" si="17"/>
        <v>2.9257380116849094</v>
      </c>
      <c r="AP24" s="83">
        <f>+'ฐานข้อมูล(รายปี)'!V21</f>
        <v>77202.152847210004</v>
      </c>
      <c r="AQ24" s="84">
        <f t="shared" si="18"/>
        <v>3.8540742104331476</v>
      </c>
      <c r="AR24" s="83">
        <f>+'ฐานข้อมูล(รายปี)'!W21</f>
        <v>92843.889712349992</v>
      </c>
      <c r="AS24" s="84">
        <f t="shared" si="19"/>
        <v>4.1737542587369916</v>
      </c>
      <c r="AT24" s="83">
        <f>+'ฐานข้อมูล(รายปี)'!X21</f>
        <v>117144.65400000001</v>
      </c>
      <c r="AU24" s="84">
        <f t="shared" si="20"/>
        <v>4.9736403386380719</v>
      </c>
      <c r="AV24" s="83">
        <f>+'ฐานข้อมูล(รายปี)'!Y21</f>
        <v>153874.01202613002</v>
      </c>
      <c r="AW24" s="84">
        <f t="shared" si="21"/>
        <v>5.9829822196424232</v>
      </c>
      <c r="AX24" s="83">
        <f>+'ฐานข้อมูล(รายปี)'!Z21</f>
        <v>93472.97002570999</v>
      </c>
      <c r="AY24" s="84">
        <f t="shared" si="22"/>
        <v>3.7345850985934321</v>
      </c>
      <c r="AZ24" s="83">
        <f>+'ฐานข้อมูล(รายปี)'!AA21</f>
        <v>80704.31</v>
      </c>
      <c r="BA24" s="84">
        <f t="shared" si="23"/>
        <v>3.080325620174114</v>
      </c>
      <c r="BB24" s="83">
        <f>+'ฐานข้อมูล(รายปี)'!AB21</f>
        <v>100764.09999999999</v>
      </c>
      <c r="BC24" s="84">
        <f t="shared" si="24"/>
        <v>3.5820407968025547</v>
      </c>
      <c r="BD24" s="83">
        <f>+'ฐานข้อมูล(รายปี)'!AC21</f>
        <v>102155.29</v>
      </c>
      <c r="BE24" s="84">
        <f t="shared" si="25"/>
        <v>3.6578530494028207</v>
      </c>
      <c r="BF24" s="83">
        <f>+'ฐานข้อมูล(รายปี)'!AD21</f>
        <v>121087.81000000001</v>
      </c>
      <c r="BG24" s="84">
        <f t="shared" si="26"/>
        <v>4.0713661683197753</v>
      </c>
      <c r="BH24" s="83">
        <f>+'ฐานข้อมูล(รายปี)'!AE21</f>
        <v>133180.60934393</v>
      </c>
      <c r="BI24" s="84">
        <f t="shared" si="27"/>
        <v>4.3507842538500681</v>
      </c>
      <c r="BJ24" s="83">
        <f>+'ฐานข้อมูล(รายปี)'!AF21</f>
        <v>85420.12000000001</v>
      </c>
      <c r="BK24" s="84">
        <f t="shared" si="28"/>
        <v>2.9819608379333729</v>
      </c>
      <c r="BL24" s="83">
        <f>+'ฐานข้อมูล(รายปี)'!AG21</f>
        <v>90549.94</v>
      </c>
      <c r="BM24" s="84">
        <f t="shared" si="29"/>
        <v>3.2005173094219046</v>
      </c>
      <c r="BN24" s="83">
        <f>+'ฐานข้อมูล(รายปี)'!AH21</f>
        <v>97434.02</v>
      </c>
      <c r="BO24" s="84">
        <f t="shared" si="30"/>
        <v>3.1724306585171913</v>
      </c>
      <c r="BP24" s="83">
        <f>+'ฐานข้อมูล(รายปี)'!AI21</f>
        <v>102451.06999999999</v>
      </c>
      <c r="BQ24" s="84">
        <f t="shared" si="33"/>
        <v>3.2030587639023902</v>
      </c>
      <c r="BR24" s="83">
        <f>+'ฐานข้อมูล(รายปี)'!AJ21</f>
        <v>67362.3</v>
      </c>
      <c r="BS24" s="84">
        <f t="shared" si="33"/>
        <v>2.0221512063785982</v>
      </c>
      <c r="BT24" s="83"/>
      <c r="BU24" s="84"/>
    </row>
    <row r="25" spans="1:73">
      <c r="A25" s="89" t="s">
        <v>189</v>
      </c>
      <c r="B25" s="83">
        <f>+'ฐานข้อมูล(รายปี)'!B22</f>
        <v>5141.7</v>
      </c>
      <c r="C25" s="84">
        <f t="shared" si="0"/>
        <v>1.2697464878052032</v>
      </c>
      <c r="D25" s="83">
        <f>+'ฐานข้อมูล(รายปี)'!C22</f>
        <v>6224.2999999999993</v>
      </c>
      <c r="E25" s="84">
        <f t="shared" si="0"/>
        <v>1.3049558256844189</v>
      </c>
      <c r="F25" s="83">
        <f>+'ฐานข้อมูล(รายปี)'!D22</f>
        <v>5125</v>
      </c>
      <c r="G25" s="84">
        <f t="shared" si="1"/>
        <v>0.97551322845427246</v>
      </c>
      <c r="H25" s="83">
        <f>+'ฐานข้อมูล(รายปี)'!E22</f>
        <v>5157.7</v>
      </c>
      <c r="I25" s="84">
        <f t="shared" si="2"/>
        <v>0.84815749349127045</v>
      </c>
      <c r="J25" s="83">
        <f>+'ฐานข้อมูล(รายปี)'!F22</f>
        <v>5636.3</v>
      </c>
      <c r="K25" s="84">
        <f t="shared" si="3"/>
        <v>0.7965990592264468</v>
      </c>
      <c r="L25" s="83">
        <f>+'ฐานข้อมูล(รายปี)'!G22</f>
        <v>6598.3</v>
      </c>
      <c r="M25" s="84">
        <f t="shared" si="4"/>
        <v>0.80946828240050994</v>
      </c>
      <c r="N25" s="83">
        <f>+'ฐานข้อมูล(รายปี)'!H22</f>
        <v>6845.0099999999993</v>
      </c>
      <c r="O25" s="84">
        <f t="shared" si="32"/>
        <v>0.76455682799071401</v>
      </c>
      <c r="P25" s="83">
        <f>+'ฐานข้อมูล(รายปี)'!I22</f>
        <v>7519.1</v>
      </c>
      <c r="Q25" s="84">
        <f t="shared" si="32"/>
        <v>0.8271391675097457</v>
      </c>
      <c r="R25" s="83">
        <f>+'ฐานข้อมูล(รายปี)'!J22</f>
        <v>7023.1</v>
      </c>
      <c r="S25" s="84">
        <f t="shared" si="6"/>
        <v>0.86101135457114764</v>
      </c>
      <c r="T25" s="83">
        <f>+'ฐานข้อมูล(รายปี)'!K22</f>
        <v>6483.8</v>
      </c>
      <c r="U25" s="84">
        <f t="shared" si="7"/>
        <v>0.81727338650648096</v>
      </c>
      <c r="V25" s="83">
        <f>+'ฐานข้อมูล(รายปี)'!L22</f>
        <v>7444.2300000000005</v>
      </c>
      <c r="W25" s="84">
        <f t="shared" si="8"/>
        <v>0.91050371626314619</v>
      </c>
      <c r="X25" s="83">
        <f>+'ฐานข้อมูล(รายปี)'!M22</f>
        <v>8100.28</v>
      </c>
      <c r="Y25" s="84">
        <f t="shared" si="9"/>
        <v>0.92578396882495273</v>
      </c>
      <c r="Z25" s="83">
        <f>+'ฐานข้อมูล(รายปี)'!N22</f>
        <v>7748.2599999999993</v>
      </c>
      <c r="AA25" s="84">
        <f t="shared" si="10"/>
        <v>0.80758368906810774</v>
      </c>
      <c r="AB25" s="83">
        <f>+'ฐานข้อมูล(รายปี)'!O22</f>
        <v>8620.5197183</v>
      </c>
      <c r="AC25" s="84">
        <f t="shared" si="11"/>
        <v>0.78048469966839118</v>
      </c>
      <c r="AD25" s="83">
        <f>+'ฐานข้อมูล(รายปี)'!P22</f>
        <v>9349.61</v>
      </c>
      <c r="AE25" s="84">
        <f t="shared" si="12"/>
        <v>0.72486371853670972</v>
      </c>
      <c r="AF25" s="83">
        <f>+'ฐานข้อมูล(รายปี)'!Q22</f>
        <v>10105.706167060001</v>
      </c>
      <c r="AG25" s="84">
        <f t="shared" si="13"/>
        <v>0.68540212901658371</v>
      </c>
      <c r="AH25" s="83">
        <f>+'ฐานข้อมูล(รายปี)'!R22</f>
        <v>10764.527180430001</v>
      </c>
      <c r="AI25" s="84">
        <f t="shared" si="14"/>
        <v>0.6806452490806687</v>
      </c>
      <c r="AJ25" s="83">
        <f>+'ฐานข้อมูล(รายปี)'!S22</f>
        <v>11735.299218309998</v>
      </c>
      <c r="AK25" s="84">
        <f t="shared" si="15"/>
        <v>0.68860943491943871</v>
      </c>
      <c r="AL25" s="83">
        <f>+'ฐานข้อมูล(รายปี)'!T22</f>
        <v>12390.6018465</v>
      </c>
      <c r="AM25" s="84">
        <f t="shared" si="16"/>
        <v>0.6742494271520999</v>
      </c>
      <c r="AN25" s="83">
        <f>+'ฐานข้อมูล(รายปี)'!U22</f>
        <v>12185.93</v>
      </c>
      <c r="AO25" s="84">
        <f t="shared" si="17"/>
        <v>0.72350226375740101</v>
      </c>
      <c r="AP25" s="83">
        <f>+'ฐานข้อมูล(รายปี)'!V22</f>
        <v>14245.299483919998</v>
      </c>
      <c r="AQ25" s="84">
        <f t="shared" si="18"/>
        <v>0.71115168860031097</v>
      </c>
      <c r="AR25" s="83">
        <f>+'ฐานข้อมูล(รายปี)'!W22</f>
        <v>14525.96036818</v>
      </c>
      <c r="AS25" s="84">
        <f t="shared" si="19"/>
        <v>0.65300785153200436</v>
      </c>
      <c r="AT25" s="83">
        <f>+'ฐานข้อมูล(รายปี)'!X22</f>
        <v>16208.091229</v>
      </c>
      <c r="AU25" s="84">
        <f t="shared" si="20"/>
        <v>0.68815104741254618</v>
      </c>
      <c r="AV25" s="83">
        <f>+'ฐานข้อมูล(รายปี)'!Y22</f>
        <v>17838.33609728</v>
      </c>
      <c r="AW25" s="84">
        <f t="shared" si="21"/>
        <v>0.69359631488589613</v>
      </c>
      <c r="AX25" s="83">
        <f>+'ฐานข้อมูล(รายปี)'!Z22</f>
        <v>16621.88</v>
      </c>
      <c r="AY25" s="84">
        <f t="shared" si="22"/>
        <v>0.66410455708783067</v>
      </c>
      <c r="AZ25" s="83">
        <f>+'ฐานข้อมูล(รายปี)'!AA22</f>
        <v>17598.54</v>
      </c>
      <c r="BA25" s="84">
        <f t="shared" si="23"/>
        <v>0.67170184144637324</v>
      </c>
      <c r="BB25" s="83">
        <f>+'ฐานข้อมูล(รายปี)'!AB22</f>
        <v>17899.030000000002</v>
      </c>
      <c r="BC25" s="84">
        <f t="shared" si="24"/>
        <v>0.63628867506575104</v>
      </c>
      <c r="BD25" s="83">
        <f>+'ฐานข้อมูล(รายปี)'!AC22</f>
        <v>16858.349999999999</v>
      </c>
      <c r="BE25" s="84">
        <f t="shared" si="25"/>
        <v>0.60364340363969449</v>
      </c>
      <c r="BF25" s="83">
        <f>+'ฐานข้อมูล(รายปี)'!AD22</f>
        <v>21994.280000000002</v>
      </c>
      <c r="BG25" s="84">
        <f t="shared" si="26"/>
        <v>0.73951925869790103</v>
      </c>
      <c r="BH25" s="83">
        <f>+'ฐานข้อมูล(รายปี)'!AE22</f>
        <v>24232.453434749998</v>
      </c>
      <c r="BI25" s="84">
        <f t="shared" si="27"/>
        <v>0.79163308649383723</v>
      </c>
      <c r="BJ25" s="83">
        <f>+'ฐานข้อมูล(รายปี)'!AF22</f>
        <v>25306.229999999996</v>
      </c>
      <c r="BK25" s="84">
        <f t="shared" si="28"/>
        <v>0.88342403189944751</v>
      </c>
      <c r="BL25" s="83">
        <f>+'ฐานข้อมูล(รายปี)'!AG22</f>
        <v>23638.1</v>
      </c>
      <c r="BM25" s="84">
        <f t="shared" si="29"/>
        <v>0.83549639250833208</v>
      </c>
      <c r="BN25" s="83">
        <f>+'ฐานข้อมูล(รายปี)'!AH22</f>
        <v>24891.5</v>
      </c>
      <c r="BO25" s="84">
        <f t="shared" si="30"/>
        <v>0.81046186677385024</v>
      </c>
      <c r="BP25" s="83">
        <f>+'ฐานข้อมูล(รายปี)'!AI22</f>
        <v>26948.47</v>
      </c>
      <c r="BQ25" s="84">
        <f t="shared" si="33"/>
        <v>0.84252446565234174</v>
      </c>
      <c r="BR25" s="83">
        <f>+'ฐานข้อมูล(รายปี)'!AJ22</f>
        <v>29097.100000000002</v>
      </c>
      <c r="BS25" s="84">
        <f t="shared" si="33"/>
        <v>0.87346684817945219</v>
      </c>
      <c r="BT25" s="83"/>
      <c r="BU25" s="84"/>
    </row>
    <row r="26" spans="1:73">
      <c r="A26" s="89" t="s">
        <v>190</v>
      </c>
      <c r="B26" s="83">
        <f>+'ฐานข้อมูล(รายปี)'!B23</f>
        <v>0</v>
      </c>
      <c r="C26" s="84">
        <f t="shared" si="0"/>
        <v>0</v>
      </c>
      <c r="D26" s="83">
        <f>+'ฐานข้อมูล(รายปี)'!C23</f>
        <v>0</v>
      </c>
      <c r="E26" s="84">
        <f t="shared" si="0"/>
        <v>0</v>
      </c>
      <c r="F26" s="83">
        <f>+'ฐานข้อมูล(รายปี)'!D23</f>
        <v>301.10000000000002</v>
      </c>
      <c r="G26" s="84">
        <f t="shared" si="1"/>
        <v>5.7312591821967115E-2</v>
      </c>
      <c r="H26" s="83">
        <f>+'ฐานข้อมูล(รายปี)'!E23</f>
        <v>545.9</v>
      </c>
      <c r="I26" s="84">
        <f t="shared" si="2"/>
        <v>8.9770474377510248E-2</v>
      </c>
      <c r="J26" s="83">
        <f>+'ฐานข้อมูล(รายปี)'!F23</f>
        <v>899.10000000000014</v>
      </c>
      <c r="K26" s="84">
        <f t="shared" si="3"/>
        <v>0.12707311785222547</v>
      </c>
      <c r="L26" s="83">
        <f>+'ฐานข้อมูล(รายปี)'!G23</f>
        <v>1190.3</v>
      </c>
      <c r="M26" s="84">
        <f t="shared" si="4"/>
        <v>0.14602399050381565</v>
      </c>
      <c r="N26" s="83">
        <f>+'ฐานข้อมูล(รายปี)'!H23</f>
        <v>1728.77</v>
      </c>
      <c r="O26" s="84">
        <f t="shared" si="32"/>
        <v>0.19309583295356864</v>
      </c>
      <c r="P26" s="83">
        <f>+'ฐานข้อมูล(รายปี)'!I23</f>
        <v>1764.8</v>
      </c>
      <c r="Q26" s="84">
        <f t="shared" si="32"/>
        <v>0.19413695825580174</v>
      </c>
      <c r="R26" s="83">
        <f>+'ฐานข้อมูล(รายปี)'!J23</f>
        <v>1003.0999999999999</v>
      </c>
      <c r="S26" s="84">
        <f t="shared" si="6"/>
        <v>0.12297710267123038</v>
      </c>
      <c r="T26" s="83">
        <f>+'ฐานข้อมูล(รายปี)'!K23</f>
        <v>903.59999999999991</v>
      </c>
      <c r="U26" s="84">
        <f t="shared" si="7"/>
        <v>0.1138974416310275</v>
      </c>
      <c r="V26" s="83">
        <f>+'ฐานข้อมูล(รายปี)'!L23</f>
        <v>1103.8399999999999</v>
      </c>
      <c r="W26" s="84">
        <f t="shared" si="8"/>
        <v>0.13501066223906449</v>
      </c>
      <c r="X26" s="83">
        <f>+'ฐานข้อมูล(รายปี)'!M23</f>
        <v>1428.9799999999998</v>
      </c>
      <c r="Y26" s="84">
        <f t="shared" si="9"/>
        <v>0.16331864772223684</v>
      </c>
      <c r="Z26" s="83">
        <f>+'ฐานข้อมูล(รายปี)'!N23</f>
        <v>1792.55</v>
      </c>
      <c r="AA26" s="84">
        <f t="shared" si="10"/>
        <v>0.18683344929558851</v>
      </c>
      <c r="AB26" s="83">
        <f>+'ฐานข้อมูล(รายปี)'!O23</f>
        <v>2346.7821913399998</v>
      </c>
      <c r="AC26" s="84">
        <f t="shared" si="11"/>
        <v>0.21247298929168656</v>
      </c>
      <c r="AD26" s="83">
        <f>+'ฐานข้อมูล(รายปี)'!P23</f>
        <v>2858.87</v>
      </c>
      <c r="AE26" s="84">
        <f t="shared" si="12"/>
        <v>0.2216446610086456</v>
      </c>
      <c r="AF26" s="83">
        <f>+'ฐานข้อมูล(รายปี)'!Q23</f>
        <v>3711.8508281900004</v>
      </c>
      <c r="AG26" s="84">
        <f t="shared" si="13"/>
        <v>0.25174989438402995</v>
      </c>
      <c r="AH26" s="83">
        <f>+'ฐานข้อมูล(รายปี)'!R23</f>
        <v>3525.1313777900004</v>
      </c>
      <c r="AI26" s="84">
        <f t="shared" si="14"/>
        <v>0.22289543093355918</v>
      </c>
      <c r="AJ26" s="83">
        <f>+'ฐานข้อมูล(รายปี)'!S23</f>
        <v>3726.5095861399996</v>
      </c>
      <c r="AK26" s="84">
        <f t="shared" si="15"/>
        <v>0.21866589105201209</v>
      </c>
      <c r="AL26" s="83">
        <f>+'ฐานข้อมูล(รายปี)'!T23</f>
        <v>3769.2919097599997</v>
      </c>
      <c r="AM26" s="84">
        <f t="shared" si="16"/>
        <v>0.20511052993302431</v>
      </c>
      <c r="AN26" s="83">
        <f>+'ฐานข้อมูล(รายปี)'!U23</f>
        <v>3110.53</v>
      </c>
      <c r="AO26" s="84">
        <f t="shared" si="17"/>
        <v>0.18467819005076419</v>
      </c>
      <c r="AP26" s="83">
        <f>+'ฐานข้อมูล(รายปี)'!V23</f>
        <v>1614.5838765600001</v>
      </c>
      <c r="AQ26" s="84">
        <f t="shared" si="18"/>
        <v>8.0603012347938111E-2</v>
      </c>
      <c r="AR26" s="83">
        <f>+'ฐานข้อมูล(รายปี)'!W23</f>
        <v>1183.04562594</v>
      </c>
      <c r="AS26" s="84">
        <f t="shared" si="19"/>
        <v>5.3183270701447481E-2</v>
      </c>
      <c r="AT26" s="83">
        <f>+'ฐานข้อมูล(รายปี)'!X23</f>
        <v>977.36685999999997</v>
      </c>
      <c r="AU26" s="84">
        <f t="shared" si="20"/>
        <v>4.149631310144148E-2</v>
      </c>
      <c r="AV26" s="83">
        <f>+'ฐานข้อมูล(รายปี)'!Y23</f>
        <v>1003.26176006</v>
      </c>
      <c r="AW26" s="84">
        <f t="shared" si="21"/>
        <v>3.9009168559709956E-2</v>
      </c>
      <c r="AX26" s="83">
        <f>+'ฐานข้อมูล(รายปี)'!Z23</f>
        <v>518.63</v>
      </c>
      <c r="AY26" s="84">
        <f t="shared" si="22"/>
        <v>2.0721154673386019E-2</v>
      </c>
      <c r="AZ26" s="83">
        <f>+'ฐานข้อมูล(รายปี)'!AA23</f>
        <v>470.88999999999993</v>
      </c>
      <c r="BA26" s="84">
        <f t="shared" si="23"/>
        <v>1.79729500355531E-2</v>
      </c>
      <c r="BB26" s="83">
        <f>+'ฐานข้อมูล(รายปี)'!AB23</f>
        <v>80.500000000000014</v>
      </c>
      <c r="BC26" s="84">
        <f t="shared" si="24"/>
        <v>2.8616767692323528E-3</v>
      </c>
      <c r="BD26" s="83">
        <f>+'ฐานข้อมูล(รายปี)'!AC23</f>
        <v>25.58</v>
      </c>
      <c r="BE26" s="84">
        <f t="shared" si="25"/>
        <v>9.1593769645922549E-4</v>
      </c>
      <c r="BF26" s="83">
        <f>+'ฐานข้อมูล(รายปี)'!AD23</f>
        <v>6.2800000000000011</v>
      </c>
      <c r="BG26" s="84">
        <f t="shared" si="26"/>
        <v>2.111540338953045E-4</v>
      </c>
      <c r="BH26" s="83">
        <f>+'ฐานข้อมูล(รายปี)'!AE23</f>
        <v>0.1</v>
      </c>
      <c r="BI26" s="84">
        <f t="shared" si="27"/>
        <v>3.266830115346942E-6</v>
      </c>
      <c r="BJ26" s="83">
        <f>+'ฐานข้อมูล(รายปี)'!AF23</f>
        <v>0</v>
      </c>
      <c r="BK26" s="84">
        <f t="shared" si="28"/>
        <v>0</v>
      </c>
      <c r="BL26" s="83">
        <f>+'ฐานข้อมูล(รายปี)'!AG23</f>
        <v>0</v>
      </c>
      <c r="BM26" s="84">
        <f t="shared" si="29"/>
        <v>0</v>
      </c>
      <c r="BN26" s="83">
        <f>+'ฐานข้อมูล(รายปี)'!AH23</f>
        <v>0</v>
      </c>
      <c r="BO26" s="84">
        <f t="shared" si="30"/>
        <v>0</v>
      </c>
      <c r="BP26" s="83">
        <f>+'ฐานข้อมูล(รายปี)'!AI23</f>
        <v>0</v>
      </c>
      <c r="BQ26" s="84">
        <f t="shared" si="33"/>
        <v>0</v>
      </c>
      <c r="BR26" s="83">
        <f>+'ฐานข้อมูล(รายปี)'!AJ23</f>
        <v>0</v>
      </c>
      <c r="BS26" s="84">
        <f t="shared" si="33"/>
        <v>0</v>
      </c>
      <c r="BT26" s="83"/>
      <c r="BU26" s="84"/>
    </row>
    <row r="27" spans="1:73">
      <c r="A27" s="89" t="s">
        <v>191</v>
      </c>
      <c r="B27" s="83">
        <f>+'ฐานข้อมูล(รายปี)'!B24</f>
        <v>0</v>
      </c>
      <c r="C27" s="84">
        <f t="shared" si="0"/>
        <v>0</v>
      </c>
      <c r="D27" s="83">
        <f>+'ฐานข้อมูล(รายปี)'!C24</f>
        <v>0</v>
      </c>
      <c r="E27" s="84">
        <f t="shared" si="0"/>
        <v>0</v>
      </c>
      <c r="F27" s="83">
        <f>+'ฐานข้อมูล(รายปี)'!D24</f>
        <v>0</v>
      </c>
      <c r="G27" s="84">
        <f t="shared" si="1"/>
        <v>0</v>
      </c>
      <c r="H27" s="83">
        <f>+'ฐานข้อมูล(รายปี)'!E24</f>
        <v>0</v>
      </c>
      <c r="I27" s="84">
        <f t="shared" si="2"/>
        <v>0</v>
      </c>
      <c r="J27" s="83">
        <f>+'ฐานข้อมูล(รายปี)'!F24</f>
        <v>0</v>
      </c>
      <c r="K27" s="84">
        <f t="shared" si="3"/>
        <v>0</v>
      </c>
      <c r="L27" s="83">
        <f>+'ฐานข้อมูล(รายปี)'!G24</f>
        <v>0</v>
      </c>
      <c r="M27" s="84">
        <f t="shared" si="4"/>
        <v>0</v>
      </c>
      <c r="N27" s="83">
        <f>+'ฐานข้อมูล(รายปี)'!H24</f>
        <v>0</v>
      </c>
      <c r="O27" s="84">
        <f t="shared" si="32"/>
        <v>0</v>
      </c>
      <c r="P27" s="83">
        <f>+'ฐานข้อมูล(รายปี)'!I24</f>
        <v>129.1</v>
      </c>
      <c r="Q27" s="84">
        <f t="shared" si="32"/>
        <v>1.420165532118314E-2</v>
      </c>
      <c r="R27" s="83">
        <f>+'ฐานข้อมูล(รายปี)'!J24</f>
        <v>537.69999999999993</v>
      </c>
      <c r="S27" s="84">
        <f t="shared" si="6"/>
        <v>6.5920434758569013E-2</v>
      </c>
      <c r="T27" s="83">
        <f>+'ฐานข้อมูล(รายปี)'!K24</f>
        <v>482.00000000000006</v>
      </c>
      <c r="U27" s="84">
        <f t="shared" si="7"/>
        <v>6.0755386084722515E-2</v>
      </c>
      <c r="V27" s="83">
        <f>+'ฐานข้อมูล(รายปี)'!L24</f>
        <v>791.13000000000011</v>
      </c>
      <c r="W27" s="84">
        <f t="shared" si="8"/>
        <v>9.6763104450999352E-2</v>
      </c>
      <c r="X27" s="83">
        <f>+'ฐานข้อมูล(รายปี)'!M24</f>
        <v>931.67000000000007</v>
      </c>
      <c r="Y27" s="84">
        <f t="shared" si="9"/>
        <v>0.10648090562735409</v>
      </c>
      <c r="Z27" s="83">
        <f>+'ฐานข้อมูล(รายปี)'!N24</f>
        <v>1224.4099999999999</v>
      </c>
      <c r="AA27" s="84">
        <f t="shared" si="10"/>
        <v>0.12761749666788177</v>
      </c>
      <c r="AB27" s="83">
        <f>+'ฐานข้อมูล(รายปี)'!O24</f>
        <v>1580.69756682</v>
      </c>
      <c r="AC27" s="84">
        <f t="shared" si="11"/>
        <v>0.14311321196645405</v>
      </c>
      <c r="AD27" s="83">
        <f>+'ฐานข้อมูล(รายปี)'!P24</f>
        <v>1640.96</v>
      </c>
      <c r="AE27" s="84">
        <f t="shared" si="12"/>
        <v>0.12722160256631015</v>
      </c>
      <c r="AF27" s="83">
        <f>+'ฐานข้อมูล(รายปี)'!Q24</f>
        <v>1848.6464101400002</v>
      </c>
      <c r="AG27" s="84">
        <f t="shared" si="13"/>
        <v>0.12538126127582053</v>
      </c>
      <c r="AH27" s="83">
        <f>+'ฐานข้อมูล(รายปี)'!R24</f>
        <v>2010.07828636</v>
      </c>
      <c r="AI27" s="84">
        <f t="shared" si="14"/>
        <v>0.12709803347224152</v>
      </c>
      <c r="AJ27" s="83">
        <f>+'ฐานข้อมูล(รายปี)'!S24</f>
        <v>1665.3654114600004</v>
      </c>
      <c r="AK27" s="84">
        <f t="shared" si="15"/>
        <v>9.7721098847703552E-2</v>
      </c>
      <c r="AL27" s="83">
        <f>+'ฐานข้อมูล(รายปี)'!T24</f>
        <v>1672.6428846900001</v>
      </c>
      <c r="AM27" s="84">
        <f t="shared" si="16"/>
        <v>9.10188642007599E-2</v>
      </c>
      <c r="AN27" s="83">
        <f>+'ฐานข้อมูล(รายปี)'!U24</f>
        <v>1608.3</v>
      </c>
      <c r="AO27" s="84">
        <f t="shared" si="17"/>
        <v>9.5487885684640242E-2</v>
      </c>
      <c r="AP27" s="83">
        <f>+'ฐานข้อมูล(รายปี)'!V24</f>
        <v>1979.3891747600003</v>
      </c>
      <c r="AQ27" s="84">
        <f t="shared" si="18"/>
        <v>9.8814767328457481E-2</v>
      </c>
      <c r="AR27" s="83">
        <f>+'ฐานข้อมูล(รายปี)'!W24</f>
        <v>2283.5798520000003</v>
      </c>
      <c r="AS27" s="84">
        <f t="shared" si="19"/>
        <v>0.10265727946104322</v>
      </c>
      <c r="AT27" s="83">
        <f>+'ฐานข้อมูล(รายปี)'!X24</f>
        <v>2317.5140000000001</v>
      </c>
      <c r="AU27" s="84">
        <f t="shared" si="20"/>
        <v>9.8395280724961384E-2</v>
      </c>
      <c r="AV27" s="83">
        <f>+'ฐานข้อมูล(รายปี)'!Y24</f>
        <v>2933.4129919000002</v>
      </c>
      <c r="AW27" s="84">
        <f t="shared" si="21"/>
        <v>0.11405797211829016</v>
      </c>
      <c r="AX27" s="83">
        <f>+'ฐานข้อมูล(รายปี)'!Z24</f>
        <v>2585.1899999999996</v>
      </c>
      <c r="AY27" s="84">
        <f t="shared" si="22"/>
        <v>0.10328774241769814</v>
      </c>
      <c r="AZ27" s="83">
        <f>+'ฐานข้อมูล(รายปี)'!AA24</f>
        <v>2915.06</v>
      </c>
      <c r="BA27" s="84">
        <f t="shared" si="23"/>
        <v>0.11126213708220481</v>
      </c>
      <c r="BB27" s="83">
        <f>+'ฐานข้อมูล(รายปี)'!AB24</f>
        <v>2949.38</v>
      </c>
      <c r="BC27" s="84">
        <f t="shared" si="24"/>
        <v>0.10484685999550951</v>
      </c>
      <c r="BD27" s="83">
        <f>+'ฐานข้อมูล(รายปี)'!AC24</f>
        <v>3436.2100000000005</v>
      </c>
      <c r="BE27" s="84">
        <f t="shared" si="25"/>
        <v>0.12303965097537747</v>
      </c>
      <c r="BF27" s="83">
        <f>+'ฐานข้อมูล(รายปี)'!AD24</f>
        <v>3843.14</v>
      </c>
      <c r="BG27" s="84">
        <f t="shared" si="26"/>
        <v>0.12921887162808923</v>
      </c>
      <c r="BH27" s="83">
        <f>+'ฐานข้อมูล(รายปี)'!AE24</f>
        <v>3897.9507408200002</v>
      </c>
      <c r="BI27" s="84">
        <f t="shared" si="27"/>
        <v>0.12733942868249695</v>
      </c>
      <c r="BJ27" s="83">
        <f>+'ฐานข้อมูล(รายปี)'!AF24</f>
        <v>3338.51</v>
      </c>
      <c r="BK27" s="84">
        <f t="shared" si="28"/>
        <v>0.11654521296679218</v>
      </c>
      <c r="BL27" s="83">
        <f>+'ฐานข้อมูล(รายปี)'!AG24</f>
        <v>3704.2000000000007</v>
      </c>
      <c r="BM27" s="84">
        <f t="shared" si="29"/>
        <v>0.13092616314887257</v>
      </c>
      <c r="BN27" s="83">
        <f>+'ฐานข้อมูล(รายปี)'!AH24</f>
        <v>3973.51</v>
      </c>
      <c r="BO27" s="84">
        <f t="shared" si="30"/>
        <v>0.12937662785467174</v>
      </c>
      <c r="BP27" s="83">
        <f>+'ฐานข้อมูล(รายปี)'!AI24</f>
        <v>5059.59</v>
      </c>
      <c r="BQ27" s="84">
        <f t="shared" si="33"/>
        <v>0.15818442980881409</v>
      </c>
      <c r="BR27" s="83">
        <f>+'ฐานข้อมูล(รายปี)'!AJ24</f>
        <v>4295.4399999999996</v>
      </c>
      <c r="BS27" s="84">
        <f t="shared" si="33"/>
        <v>0.12894496146846063</v>
      </c>
      <c r="BT27" s="83"/>
      <c r="BU27" s="84"/>
    </row>
    <row r="28" spans="1:73">
      <c r="A28" s="89" t="s">
        <v>192</v>
      </c>
      <c r="B28" s="83">
        <f>+'ฐานข้อมูล(รายปี)'!B25</f>
        <v>0</v>
      </c>
      <c r="C28" s="84">
        <f t="shared" si="0"/>
        <v>0</v>
      </c>
      <c r="D28" s="83">
        <f>+'ฐานข้อมูล(รายปี)'!C25</f>
        <v>0</v>
      </c>
      <c r="E28" s="84">
        <f t="shared" si="0"/>
        <v>0</v>
      </c>
      <c r="F28" s="83">
        <f>+'ฐานข้อมูล(รายปี)'!D25</f>
        <v>0</v>
      </c>
      <c r="G28" s="84">
        <f t="shared" si="1"/>
        <v>0</v>
      </c>
      <c r="H28" s="83">
        <f>+'ฐานข้อมูล(รายปี)'!E25</f>
        <v>0</v>
      </c>
      <c r="I28" s="84">
        <f t="shared" si="2"/>
        <v>0</v>
      </c>
      <c r="J28" s="83">
        <f>+'ฐานข้อมูล(รายปี)'!F25</f>
        <v>0</v>
      </c>
      <c r="K28" s="84">
        <f t="shared" si="3"/>
        <v>0</v>
      </c>
      <c r="L28" s="83">
        <f>+'ฐานข้อมูล(รายปี)'!G25</f>
        <v>0</v>
      </c>
      <c r="M28" s="84">
        <f t="shared" si="4"/>
        <v>0</v>
      </c>
      <c r="N28" s="83">
        <f>+'ฐานข้อมูล(รายปี)'!H25</f>
        <v>0</v>
      </c>
      <c r="O28" s="84">
        <f t="shared" si="32"/>
        <v>0</v>
      </c>
      <c r="P28" s="83">
        <f>+'ฐานข้อมูล(รายปี)'!I25</f>
        <v>168.3</v>
      </c>
      <c r="Q28" s="84">
        <f t="shared" si="32"/>
        <v>1.8513854303292974E-2</v>
      </c>
      <c r="R28" s="83">
        <f>+'ฐานข้อมูล(รายปี)'!J25</f>
        <v>441.90000000000003</v>
      </c>
      <c r="S28" s="84">
        <f t="shared" si="6"/>
        <v>5.417563719511187E-2</v>
      </c>
      <c r="T28" s="83">
        <f>+'ฐานข้อมูล(รายปี)'!K25</f>
        <v>419.10000000000008</v>
      </c>
      <c r="U28" s="84">
        <f t="shared" si="7"/>
        <v>5.2826934249185081E-2</v>
      </c>
      <c r="V28" s="83">
        <f>+'ฐานข้อมูล(รายปี)'!L25</f>
        <v>443.69000000000005</v>
      </c>
      <c r="W28" s="84">
        <f t="shared" si="8"/>
        <v>5.4267720619700803E-2</v>
      </c>
      <c r="X28" s="83">
        <f>+'ฐานข้อมูล(รายปี)'!M25</f>
        <v>713.22</v>
      </c>
      <c r="Y28" s="84">
        <f t="shared" si="9"/>
        <v>8.1514175095840233E-2</v>
      </c>
      <c r="Z28" s="83">
        <f>+'ฐานข้อมูล(รายปี)'!N25</f>
        <v>581.95000000000005</v>
      </c>
      <c r="AA28" s="84">
        <f t="shared" si="10"/>
        <v>6.0655337824645189E-2</v>
      </c>
      <c r="AB28" s="83">
        <f>+'ฐานข้อมูล(รายปี)'!O25</f>
        <v>590.80195149999997</v>
      </c>
      <c r="AC28" s="84">
        <f t="shared" si="11"/>
        <v>5.3490032938630062E-2</v>
      </c>
      <c r="AD28" s="83">
        <f>+'ฐานข้อมูล(รายปี)'!P25</f>
        <v>762.69</v>
      </c>
      <c r="AE28" s="84">
        <f t="shared" si="12"/>
        <v>5.9130413941411789E-2</v>
      </c>
      <c r="AF28" s="83">
        <f>+'ฐานข้อมูล(รายปี)'!Q25</f>
        <v>762.33824541999991</v>
      </c>
      <c r="AG28" s="84">
        <f t="shared" si="13"/>
        <v>5.1704279523263182E-2</v>
      </c>
      <c r="AH28" s="83">
        <f>+'ฐานข้อมูล(รายปี)'!R25</f>
        <v>1177.5829560700001</v>
      </c>
      <c r="AI28" s="84">
        <f t="shared" si="14"/>
        <v>7.4459029273907962E-2</v>
      </c>
      <c r="AJ28" s="83">
        <f>+'ฐานข้อมูล(รายปี)'!S25</f>
        <v>1426.1121420899999</v>
      </c>
      <c r="AK28" s="84">
        <f t="shared" si="15"/>
        <v>8.3682082410316938E-2</v>
      </c>
      <c r="AL28" s="83">
        <f>+'ฐานข้อมูล(รายปี)'!T25</f>
        <v>1707.5029637799998</v>
      </c>
      <c r="AM28" s="84">
        <f t="shared" si="16"/>
        <v>9.2915817121053165E-2</v>
      </c>
      <c r="AN28" s="83">
        <f>+'ฐานข้อมูล(รายปี)'!U25</f>
        <v>1478.5200000000002</v>
      </c>
      <c r="AO28" s="84">
        <f t="shared" si="17"/>
        <v>8.7782595748588141E-2</v>
      </c>
      <c r="AP28" s="83">
        <f>+'ฐานข้อมูล(รายปี)'!V25</f>
        <v>1947.2257769699997</v>
      </c>
      <c r="AQ28" s="84">
        <f t="shared" si="18"/>
        <v>9.7209111043357874E-2</v>
      </c>
      <c r="AR28" s="83">
        <f>+'ฐานข้อมูล(รายปี)'!W25</f>
        <v>2196.5704854000001</v>
      </c>
      <c r="AS28" s="84">
        <f t="shared" si="19"/>
        <v>9.8745813498965468E-2</v>
      </c>
      <c r="AT28" s="83">
        <f>+'ฐานข้อมูล(รายปี)'!X25</f>
        <v>2126.3573100000003</v>
      </c>
      <c r="AU28" s="84">
        <f t="shared" si="20"/>
        <v>9.027929256911664E-2</v>
      </c>
      <c r="AV28" s="83">
        <f>+'ฐานข้อมูล(รายปี)'!Y25</f>
        <v>2294.2180739699998</v>
      </c>
      <c r="AW28" s="84">
        <f t="shared" si="21"/>
        <v>8.9204575638242772E-2</v>
      </c>
      <c r="AX28" s="83">
        <f>+'ฐานข้อมูล(รายปี)'!Z25</f>
        <v>2073.8900000000003</v>
      </c>
      <c r="AY28" s="84">
        <f t="shared" si="22"/>
        <v>8.2859447902336042E-2</v>
      </c>
      <c r="AZ28" s="83">
        <f>+'ฐานข้อมูล(รายปี)'!AA25</f>
        <v>2189.6600000000003</v>
      </c>
      <c r="BA28" s="84">
        <f t="shared" si="23"/>
        <v>8.3575038278258629E-2</v>
      </c>
      <c r="BB28" s="83">
        <f>+'ฐานข้อมูล(รายปี)'!AB25</f>
        <v>2391.88</v>
      </c>
      <c r="BC28" s="84">
        <f t="shared" si="24"/>
        <v>8.5028415289335149E-2</v>
      </c>
      <c r="BD28" s="83">
        <f>+'ฐานข้อมูล(รายปี)'!AC25</f>
        <v>2436.79</v>
      </c>
      <c r="BE28" s="84">
        <f t="shared" si="25"/>
        <v>8.7253628590886478E-2</v>
      </c>
      <c r="BF28" s="83">
        <f>+'ฐานข้อมูล(รายปี)'!AD25</f>
        <v>2970.7500000000005</v>
      </c>
      <c r="BG28" s="84">
        <f t="shared" si="26"/>
        <v>9.9886281241158587E-2</v>
      </c>
      <c r="BH28" s="83">
        <f>+'ฐานข้อมูล(รายปี)'!AE25</f>
        <v>3009.1229370800002</v>
      </c>
      <c r="BI28" s="84">
        <f t="shared" si="27"/>
        <v>9.8302934316341836E-2</v>
      </c>
      <c r="BJ28" s="83">
        <f>+'ฐานข้อมูล(รายปี)'!AF25</f>
        <v>2954.89</v>
      </c>
      <c r="BK28" s="84">
        <f t="shared" si="28"/>
        <v>0.10315328824638671</v>
      </c>
      <c r="BL28" s="83">
        <f>+'ฐานข้อมูล(รายปี)'!AG25</f>
        <v>3230.7200000000007</v>
      </c>
      <c r="BM28" s="84">
        <f t="shared" si="29"/>
        <v>0.11419085735336257</v>
      </c>
      <c r="BN28" s="83">
        <f>+'ฐานข้อมูล(รายปี)'!AH25</f>
        <v>3491.9900000000002</v>
      </c>
      <c r="BO28" s="84">
        <f t="shared" si="30"/>
        <v>0.11369844059842184</v>
      </c>
      <c r="BP28" s="83">
        <f>+'ฐานข้อมูล(รายปี)'!AI25</f>
        <v>3538.1499999999996</v>
      </c>
      <c r="BQ28" s="84">
        <f t="shared" si="33"/>
        <v>0.11061770624261165</v>
      </c>
      <c r="BR28" s="83">
        <f>+'ฐานข้อมูล(รายปี)'!AJ25</f>
        <v>4089.09</v>
      </c>
      <c r="BS28" s="84">
        <f t="shared" si="33"/>
        <v>0.12275053370343147</v>
      </c>
      <c r="BT28" s="83"/>
      <c r="BU28" s="84"/>
    </row>
    <row r="29" spans="1:73">
      <c r="A29" s="89" t="s">
        <v>193</v>
      </c>
      <c r="B29" s="83">
        <f>+'ฐานข้อมูล(รายปี)'!B26</f>
        <v>0</v>
      </c>
      <c r="C29" s="84">
        <f t="shared" si="0"/>
        <v>0</v>
      </c>
      <c r="D29" s="83">
        <f>+'ฐานข้อมูล(รายปี)'!C26</f>
        <v>0</v>
      </c>
      <c r="E29" s="84">
        <f t="shared" si="0"/>
        <v>0</v>
      </c>
      <c r="F29" s="83">
        <f>+'ฐานข้อมูล(รายปี)'!D26</f>
        <v>0</v>
      </c>
      <c r="G29" s="84">
        <f t="shared" si="1"/>
        <v>0</v>
      </c>
      <c r="H29" s="83">
        <f>+'ฐานข้อมูล(รายปี)'!E26</f>
        <v>0</v>
      </c>
      <c r="I29" s="84">
        <f t="shared" si="2"/>
        <v>0</v>
      </c>
      <c r="J29" s="83">
        <f>+'ฐานข้อมูล(รายปี)'!F26</f>
        <v>0</v>
      </c>
      <c r="K29" s="84">
        <f t="shared" si="3"/>
        <v>0</v>
      </c>
      <c r="L29" s="83">
        <f>+'ฐานข้อมูล(รายปี)'!G26</f>
        <v>0</v>
      </c>
      <c r="M29" s="84">
        <f t="shared" si="4"/>
        <v>0</v>
      </c>
      <c r="N29" s="83">
        <f>+'ฐานข้อมูล(รายปี)'!H26</f>
        <v>0</v>
      </c>
      <c r="O29" s="84">
        <f t="shared" si="32"/>
        <v>0</v>
      </c>
      <c r="P29" s="83">
        <f>+'ฐานข้อมูล(รายปี)'!I26</f>
        <v>0</v>
      </c>
      <c r="Q29" s="84">
        <f t="shared" si="32"/>
        <v>0</v>
      </c>
      <c r="R29" s="83">
        <f>+'ฐานข้อมูล(รายปี)'!J26</f>
        <v>0</v>
      </c>
      <c r="S29" s="84">
        <f t="shared" si="6"/>
        <v>0</v>
      </c>
      <c r="T29" s="83">
        <f>+'ฐานข้อมูล(รายปี)'!K26</f>
        <v>0</v>
      </c>
      <c r="U29" s="84">
        <f t="shared" si="7"/>
        <v>0</v>
      </c>
      <c r="V29" s="83">
        <f>+'ฐานข้อมูล(รายปี)'!L26</f>
        <v>0</v>
      </c>
      <c r="W29" s="84">
        <f t="shared" si="8"/>
        <v>0</v>
      </c>
      <c r="X29" s="83">
        <f>+'ฐานข้อมูล(รายปี)'!M26</f>
        <v>0</v>
      </c>
      <c r="Y29" s="84">
        <f t="shared" si="9"/>
        <v>0</v>
      </c>
      <c r="Z29" s="83">
        <f>+'ฐานข้อมูล(รายปี)'!N26</f>
        <v>0</v>
      </c>
      <c r="AA29" s="84">
        <f t="shared" si="10"/>
        <v>0</v>
      </c>
      <c r="AB29" s="83">
        <f>+'ฐานข้อมูล(รายปี)'!O26</f>
        <v>6419.6316924299999</v>
      </c>
      <c r="AC29" s="84">
        <f t="shared" si="11"/>
        <v>0.58122067777556108</v>
      </c>
      <c r="AD29" s="83">
        <f>+'ฐานข้อมูล(รายปี)'!P26</f>
        <v>12625.35</v>
      </c>
      <c r="AE29" s="84">
        <f t="shared" si="12"/>
        <v>0.97882779590030466</v>
      </c>
      <c r="AF29" s="83">
        <f>+'ฐานข้อมูล(รายปี)'!Q26</f>
        <v>13935.047608349998</v>
      </c>
      <c r="AG29" s="84">
        <f t="shared" si="13"/>
        <v>0.94512062203459013</v>
      </c>
      <c r="AH29" s="83">
        <f>+'ฐานข้อมูล(รายปี)'!R26</f>
        <v>15522.79967878</v>
      </c>
      <c r="AI29" s="84">
        <f t="shared" si="14"/>
        <v>0.98151267368256911</v>
      </c>
      <c r="AJ29" s="83">
        <f>+'ฐานข้อมูล(รายปี)'!S26</f>
        <v>7229.1505755299995</v>
      </c>
      <c r="AK29" s="84">
        <f t="shared" si="15"/>
        <v>0.42419551475911488</v>
      </c>
      <c r="AL29" s="83">
        <f>+'ฐานข้อมูล(รายปี)'!T26</f>
        <v>111.12</v>
      </c>
      <c r="AM29" s="84">
        <f t="shared" si="16"/>
        <v>6.0467277758832101E-3</v>
      </c>
      <c r="AN29" s="83">
        <f>+'ฐานข้อมูล(รายปี)'!U26</f>
        <v>0</v>
      </c>
      <c r="AO29" s="84">
        <f t="shared" si="17"/>
        <v>0</v>
      </c>
      <c r="AP29" s="83">
        <f>+'ฐานข้อมูล(รายปี)'!V26</f>
        <v>0</v>
      </c>
      <c r="AQ29" s="84">
        <f t="shared" si="18"/>
        <v>0</v>
      </c>
      <c r="AR29" s="83">
        <f>+'ฐานข้อมูล(รายปี)'!W26</f>
        <v>0</v>
      </c>
      <c r="AS29" s="84">
        <f t="shared" si="19"/>
        <v>0</v>
      </c>
      <c r="AT29" s="83">
        <f>+'ฐานข้อมูล(รายปี)'!X26</f>
        <v>0</v>
      </c>
      <c r="AU29" s="84">
        <f t="shared" si="20"/>
        <v>0</v>
      </c>
      <c r="AV29" s="83">
        <f>+'ฐานข้อมูล(รายปี)'!Y26</f>
        <v>0</v>
      </c>
      <c r="AW29" s="84">
        <f t="shared" si="21"/>
        <v>0</v>
      </c>
      <c r="AX29" s="83">
        <f>+'ฐานข้อมูล(รายปี)'!Z26</f>
        <v>0</v>
      </c>
      <c r="AY29" s="84">
        <f t="shared" si="22"/>
        <v>0</v>
      </c>
      <c r="AZ29" s="83">
        <f>+'ฐานข้อมูล(รายปี)'!AA26</f>
        <v>0</v>
      </c>
      <c r="BA29" s="84">
        <f t="shared" si="23"/>
        <v>0</v>
      </c>
      <c r="BB29" s="83">
        <f>+'ฐานข้อมูล(รายปี)'!AB26</f>
        <v>168.98</v>
      </c>
      <c r="BC29" s="84">
        <f t="shared" si="24"/>
        <v>6.0070328008059986E-3</v>
      </c>
      <c r="BD29" s="83">
        <f>+'ฐานข้อมูล(รายปี)'!AC26</f>
        <v>0</v>
      </c>
      <c r="BE29" s="84">
        <f t="shared" si="25"/>
        <v>0</v>
      </c>
      <c r="BF29" s="83">
        <f>+'ฐานข้อมูล(รายปี)'!AD26</f>
        <v>0</v>
      </c>
      <c r="BG29" s="84">
        <f t="shared" si="26"/>
        <v>0</v>
      </c>
      <c r="BH29" s="83">
        <f>+'ฐานข้อมูล(รายปี)'!AE26</f>
        <v>0</v>
      </c>
      <c r="BI29" s="84">
        <f t="shared" si="27"/>
        <v>0</v>
      </c>
      <c r="BJ29" s="83">
        <f>+'ฐานข้อมูล(รายปี)'!AF26</f>
        <v>0</v>
      </c>
      <c r="BK29" s="84">
        <f t="shared" si="28"/>
        <v>0</v>
      </c>
      <c r="BL29" s="83">
        <f>+'ฐานข้อมูล(รายปี)'!AG26</f>
        <v>0</v>
      </c>
      <c r="BM29" s="84">
        <f t="shared" si="29"/>
        <v>0</v>
      </c>
      <c r="BN29" s="83">
        <f>+'ฐานข้อมูล(รายปี)'!AH26</f>
        <v>0</v>
      </c>
      <c r="BO29" s="84">
        <f t="shared" si="30"/>
        <v>0</v>
      </c>
      <c r="BP29" s="83">
        <f>+'ฐานข้อมูล(รายปี)'!AI26</f>
        <v>0</v>
      </c>
      <c r="BQ29" s="84">
        <f t="shared" si="33"/>
        <v>0</v>
      </c>
      <c r="BR29" s="83">
        <f>+'ฐานข้อมูล(รายปี)'!AJ26</f>
        <v>0</v>
      </c>
      <c r="BS29" s="84">
        <f t="shared" si="33"/>
        <v>0</v>
      </c>
      <c r="BT29" s="83"/>
      <c r="BU29" s="84"/>
    </row>
    <row r="30" spans="1:73">
      <c r="A30" s="89" t="s">
        <v>194</v>
      </c>
      <c r="B30" s="83">
        <f>+'ฐานข้อมูล(รายปี)'!B27</f>
        <v>1812.6999999999998</v>
      </c>
      <c r="C30" s="84">
        <f t="shared" si="0"/>
        <v>0.44764755984294913</v>
      </c>
      <c r="D30" s="83">
        <f>+'ฐานข้อมูล(รายปี)'!C27</f>
        <v>1926.5</v>
      </c>
      <c r="E30" s="84">
        <f t="shared" si="0"/>
        <v>0.40390042224523776</v>
      </c>
      <c r="F30" s="83">
        <f>+'ฐานข้อมูล(รายปี)'!D27</f>
        <v>695.28</v>
      </c>
      <c r="G30" s="84">
        <f t="shared" si="1"/>
        <v>0.13234240731310956</v>
      </c>
      <c r="H30" s="83">
        <f>+'ฐานข้อมูล(รายปี)'!E27</f>
        <v>72.999999999999986</v>
      </c>
      <c r="I30" s="84">
        <f t="shared" si="2"/>
        <v>1.2004478163689773E-2</v>
      </c>
      <c r="J30" s="83">
        <f>+'ฐานข้อมูล(รายปี)'!F27</f>
        <v>135.19999999999999</v>
      </c>
      <c r="K30" s="84">
        <f t="shared" si="3"/>
        <v>1.9108314462930574E-2</v>
      </c>
      <c r="L30" s="83">
        <f>+'ฐานข้อมูล(รายปี)'!G27</f>
        <v>155.1</v>
      </c>
      <c r="M30" s="84">
        <f t="shared" si="4"/>
        <v>1.9027405634833076E-2</v>
      </c>
      <c r="N30" s="83">
        <f>+'ฐานข้อมูล(รายปี)'!H27</f>
        <v>153.22999999999999</v>
      </c>
      <c r="O30" s="84">
        <f t="shared" si="32"/>
        <v>1.711510176800576E-2</v>
      </c>
      <c r="P30" s="83">
        <f>+'ฐานข้อมูล(รายปี)'!I27</f>
        <v>203.88</v>
      </c>
      <c r="Q30" s="84">
        <f t="shared" si="32"/>
        <v>2.2427834910014086E-2</v>
      </c>
      <c r="R30" s="83">
        <f>+'ฐานข้อมูล(รายปี)'!J27</f>
        <v>481.4</v>
      </c>
      <c r="S30" s="84">
        <f t="shared" si="6"/>
        <v>5.9018220741631253E-2</v>
      </c>
      <c r="T30" s="83">
        <f>+'ฐานข้อมูล(รายปี)'!K27</f>
        <v>473.5</v>
      </c>
      <c r="U30" s="84">
        <f t="shared" si="7"/>
        <v>5.9683973674514744E-2</v>
      </c>
      <c r="V30" s="83">
        <f>+'ฐานข้อมูล(รายปี)'!L27</f>
        <v>579.36</v>
      </c>
      <c r="W30" s="84">
        <f t="shared" si="8"/>
        <v>7.0861517316662209E-2</v>
      </c>
      <c r="X30" s="83">
        <f>+'ฐานข้อมูล(รายปี)'!M27</f>
        <v>524.61</v>
      </c>
      <c r="Y30" s="84">
        <f t="shared" si="9"/>
        <v>5.9957869096532272E-2</v>
      </c>
      <c r="Z30" s="83">
        <f>+'ฐานข้อมูล(รายปี)'!N27</f>
        <v>556.11999999999989</v>
      </c>
      <c r="AA30" s="84">
        <f t="shared" si="10"/>
        <v>5.7963135099306937E-2</v>
      </c>
      <c r="AB30" s="83">
        <f>+'ฐานข้อมูล(รายปี)'!O27</f>
        <v>813.37960968000004</v>
      </c>
      <c r="AC30" s="84">
        <f t="shared" si="11"/>
        <v>7.3641771160251931E-2</v>
      </c>
      <c r="AD30" s="83">
        <f>+'ฐานข้อมูล(รายปี)'!P27</f>
        <v>992.7299999999999</v>
      </c>
      <c r="AE30" s="84">
        <f t="shared" si="12"/>
        <v>7.6965131091344743E-2</v>
      </c>
      <c r="AF30" s="83">
        <f>+'ฐานข้อมูล(รายปี)'!Q27</f>
        <v>1121.00081434</v>
      </c>
      <c r="AG30" s="84">
        <f t="shared" si="13"/>
        <v>7.6029951007519567E-2</v>
      </c>
      <c r="AH30" s="83">
        <f>+'ฐานข้อมูล(รายปี)'!R27</f>
        <v>1169.04381423</v>
      </c>
      <c r="AI30" s="84">
        <f t="shared" si="14"/>
        <v>7.3919096007244056E-2</v>
      </c>
      <c r="AJ30" s="83">
        <f>+'ฐานข้อมูล(รายปี)'!S27</f>
        <v>1182.8270852799999</v>
      </c>
      <c r="AK30" s="84">
        <f t="shared" si="15"/>
        <v>6.940648684366181E-2</v>
      </c>
      <c r="AL30" s="83">
        <f>+'ฐานข้อมูล(รายปี)'!T27</f>
        <v>1196.1974320699999</v>
      </c>
      <c r="AM30" s="84">
        <f t="shared" si="16"/>
        <v>6.5092514740261329E-2</v>
      </c>
      <c r="AN30" s="83">
        <f>+'ฐานข้อมูล(รายปี)'!U27</f>
        <v>1061.99</v>
      </c>
      <c r="AO30" s="84">
        <f t="shared" si="17"/>
        <v>6.3052402983417938E-2</v>
      </c>
      <c r="AP30" s="83">
        <f>+'ฐานข้อมูล(รายปี)'!V27</f>
        <v>1038.5071797939997</v>
      </c>
      <c r="AQ30" s="84">
        <f t="shared" si="18"/>
        <v>5.1844198527921749E-2</v>
      </c>
      <c r="AR30" s="83">
        <f>+'ฐานข้อมูล(รายปี)'!W27</f>
        <v>1087.9907078899998</v>
      </c>
      <c r="AS30" s="84">
        <f t="shared" si="19"/>
        <v>4.8910120683129041E-2</v>
      </c>
      <c r="AT30" s="83">
        <f>+'ฐานข้อมูล(รายปี)'!X27</f>
        <v>1098.8353849999999</v>
      </c>
      <c r="AU30" s="84">
        <f t="shared" si="20"/>
        <v>4.6653533129722632E-2</v>
      </c>
      <c r="AV30" s="83">
        <f>+'ฐานข้อมูล(รายปี)'!Y27</f>
        <v>1207.8132285799998</v>
      </c>
      <c r="AW30" s="84">
        <f t="shared" si="21"/>
        <v>4.6962609059780114E-2</v>
      </c>
      <c r="AX30" s="83">
        <f>+'ฐานข้อมูล(รายปี)'!Z27</f>
        <v>1157.1702</v>
      </c>
      <c r="AY30" s="84">
        <f t="shared" si="22"/>
        <v>4.6233157930765739E-2</v>
      </c>
      <c r="AZ30" s="83">
        <f>+'ฐานข้อมูล(รายปี)'!AA27</f>
        <v>1322.51</v>
      </c>
      <c r="BA30" s="84">
        <f t="shared" si="23"/>
        <v>5.0477619298603345E-2</v>
      </c>
      <c r="BB30" s="83">
        <f>+'ฐานข้อมูล(รายปี)'!AB27</f>
        <v>1298.95</v>
      </c>
      <c r="BC30" s="84">
        <f t="shared" si="24"/>
        <v>4.6176087445892723E-2</v>
      </c>
      <c r="BD30" s="83">
        <f>+'ฐานข้อมูล(รายปี)'!AC27</f>
        <v>1309.74</v>
      </c>
      <c r="BE30" s="84">
        <f t="shared" si="25"/>
        <v>4.6897585557486555E-2</v>
      </c>
      <c r="BF30" s="83">
        <f>+'ฐานข้อมูล(รายปี)'!AD27</f>
        <v>1577.770001000014</v>
      </c>
      <c r="BG30" s="84">
        <f t="shared" si="26"/>
        <v>5.3049761189514578E-2</v>
      </c>
      <c r="BH30" s="83">
        <f>+'ฐานข้อมูล(รายปี)'!AE27</f>
        <v>1608.9738104599999</v>
      </c>
      <c r="BI30" s="84">
        <f t="shared" si="27"/>
        <v>5.2562440988152492E-2</v>
      </c>
      <c r="BJ30" s="83">
        <f>+'ฐานข้อมูล(รายปี)'!AF27</f>
        <v>1235.8300000000002</v>
      </c>
      <c r="BK30" s="84">
        <f t="shared" si="28"/>
        <v>4.314202160267628E-2</v>
      </c>
      <c r="BL30" s="83">
        <f>+'ฐานข้อมูล(รายปี)'!AG27</f>
        <v>1030.7900000000002</v>
      </c>
      <c r="BM30" s="84">
        <f t="shared" si="29"/>
        <v>3.6433610418505034E-2</v>
      </c>
      <c r="BN30" s="83">
        <f>+'ฐานข้อมูล(รายปี)'!AH27</f>
        <v>1271.7940000000003</v>
      </c>
      <c r="BO30" s="84">
        <f t="shared" si="30"/>
        <v>4.1409338103038477E-2</v>
      </c>
      <c r="BP30" s="83">
        <f>+'ฐานข้อมูล(รายปี)'!AI27</f>
        <v>1911.8644900000002</v>
      </c>
      <c r="BQ30" s="84">
        <f t="shared" si="33"/>
        <v>5.9773063473990799E-2</v>
      </c>
      <c r="BR30" s="83">
        <f>+'ฐานข้อมูล(รายปี)'!AJ27</f>
        <v>2113.8199999999997</v>
      </c>
      <c r="BS30" s="84">
        <f t="shared" si="33"/>
        <v>6.3454835465344972E-2</v>
      </c>
      <c r="BT30" s="83"/>
      <c r="BU30" s="84"/>
    </row>
    <row r="31" spans="1:73">
      <c r="A31" s="86" t="s">
        <v>195</v>
      </c>
      <c r="B31" s="90">
        <f>+SUM(B32:B33)</f>
        <v>89923.7</v>
      </c>
      <c r="C31" s="88">
        <f t="shared" si="0"/>
        <v>22.20672194905357</v>
      </c>
      <c r="D31" s="90">
        <f>+SUM(D32:D33)</f>
        <v>92011.199999999997</v>
      </c>
      <c r="E31" s="88">
        <f t="shared" si="0"/>
        <v>19.29061122828498</v>
      </c>
      <c r="F31" s="90">
        <f>+SUM(F32:F33)</f>
        <v>85093.099999999991</v>
      </c>
      <c r="G31" s="88">
        <f t="shared" si="1"/>
        <v>16.196964819547755</v>
      </c>
      <c r="H31" s="90">
        <f>+SUM(H32:H33)</f>
        <v>104662.6</v>
      </c>
      <c r="I31" s="88">
        <f t="shared" si="2"/>
        <v>17.211231455547914</v>
      </c>
      <c r="J31" s="90">
        <f>+SUM(J32:J33)</f>
        <v>115554.00000000001</v>
      </c>
      <c r="K31" s="88">
        <f t="shared" si="3"/>
        <v>16.331672850957695</v>
      </c>
      <c r="L31" s="90">
        <f>+SUM(L32:L33)</f>
        <v>127132.32999999999</v>
      </c>
      <c r="M31" s="88">
        <f t="shared" si="4"/>
        <v>15.596379188984253</v>
      </c>
      <c r="N31" s="90">
        <f>+SUM(N32:N33)</f>
        <v>128218.55999999998</v>
      </c>
      <c r="O31" s="88">
        <f t="shared" si="32"/>
        <v>14.321436422026709</v>
      </c>
      <c r="P31" s="90">
        <f>+SUM(P32:P33)</f>
        <v>102712.20000000001</v>
      </c>
      <c r="Q31" s="88">
        <f t="shared" si="32"/>
        <v>11.298863374751566</v>
      </c>
      <c r="R31" s="90">
        <f>+SUM(R32:R33)</f>
        <v>67125.099999999991</v>
      </c>
      <c r="S31" s="88">
        <f t="shared" si="6"/>
        <v>8.2293393624928779</v>
      </c>
      <c r="T31" s="90">
        <f>+SUM(T32:T33)</f>
        <v>67030.799999999988</v>
      </c>
      <c r="U31" s="88">
        <f t="shared" si="7"/>
        <v>8.4491330571946417</v>
      </c>
      <c r="V31" s="90">
        <f>+SUM(V32:V33)</f>
        <v>85412.500000000015</v>
      </c>
      <c r="W31" s="88">
        <f t="shared" si="8"/>
        <v>10.446802243526324</v>
      </c>
      <c r="X31" s="90">
        <f>+SUM(X32:X33)</f>
        <v>91441.72</v>
      </c>
      <c r="Y31" s="88">
        <f t="shared" si="9"/>
        <v>10.450907679460469</v>
      </c>
      <c r="Z31" s="90">
        <f>+SUM(Z32:Z33)</f>
        <v>96489.17</v>
      </c>
      <c r="AA31" s="88">
        <f t="shared" si="10"/>
        <v>10.056848874937055</v>
      </c>
      <c r="AB31" s="90">
        <f>+SUM(AB32:AB33)</f>
        <v>110269.716</v>
      </c>
      <c r="AC31" s="88">
        <f t="shared" si="11"/>
        <v>9.9836006397710459</v>
      </c>
      <c r="AD31" s="90">
        <f>+SUM(AD32:AD33)</f>
        <v>103902.25399999999</v>
      </c>
      <c r="AE31" s="88">
        <f t="shared" si="12"/>
        <v>8.0554134556185453</v>
      </c>
      <c r="AF31" s="90">
        <f>+SUM(AF32:AF33)</f>
        <v>107201.45241300002</v>
      </c>
      <c r="AG31" s="88">
        <f t="shared" si="13"/>
        <v>7.2707540178675325</v>
      </c>
      <c r="AH31" s="90">
        <f>+SUM(AH32:AH33)</f>
        <v>93947.653000000035</v>
      </c>
      <c r="AI31" s="88">
        <f t="shared" si="14"/>
        <v>5.9403467151796354</v>
      </c>
      <c r="AJ31" s="90">
        <f>+SUM(AJ32:AJ33)</f>
        <v>88513.78300000001</v>
      </c>
      <c r="AK31" s="88">
        <f t="shared" si="15"/>
        <v>5.1938536001802476</v>
      </c>
      <c r="AL31" s="90">
        <f>+SUM(AL32:AL33)</f>
        <v>97445.07799999998</v>
      </c>
      <c r="AM31" s="88">
        <f t="shared" si="16"/>
        <v>5.3025905306489003</v>
      </c>
      <c r="AN31" s="90">
        <f>+SUM(AN32:AN33)</f>
        <v>77590.820000000007</v>
      </c>
      <c r="AO31" s="88">
        <f t="shared" si="17"/>
        <v>4.6067172482357135</v>
      </c>
      <c r="AP31" s="90">
        <f>+SUM(AP32:AP33)</f>
        <v>93681.438000000009</v>
      </c>
      <c r="AQ31" s="88">
        <f t="shared" si="18"/>
        <v>4.6767505940754353</v>
      </c>
      <c r="AR31" s="90">
        <f>+SUM(AR32:AR33)</f>
        <v>100209.226</v>
      </c>
      <c r="AS31" s="88">
        <f t="shared" si="19"/>
        <v>4.5048595559498912</v>
      </c>
      <c r="AT31" s="90">
        <f>+SUM(AT32:AT33)</f>
        <v>116647.713</v>
      </c>
      <c r="AU31" s="88">
        <f t="shared" si="20"/>
        <v>4.9525415883398027</v>
      </c>
      <c r="AV31" s="90">
        <f>+SUM(AV32:AV33)</f>
        <v>110881.75600000001</v>
      </c>
      <c r="AW31" s="88">
        <f t="shared" si="21"/>
        <v>4.3113425450821037</v>
      </c>
      <c r="AX31" s="90">
        <f>+SUM(AX32:AX33)</f>
        <v>114915.91</v>
      </c>
      <c r="AY31" s="88">
        <f t="shared" si="22"/>
        <v>4.5913085350691389</v>
      </c>
      <c r="AZ31" s="90">
        <f>+SUM(AZ32:AZ33)</f>
        <v>112414.144</v>
      </c>
      <c r="BA31" s="88">
        <f t="shared" si="23"/>
        <v>4.2906279458078771</v>
      </c>
      <c r="BB31" s="90">
        <f>+SUM(BB32:BB33)</f>
        <v>108818.15099999998</v>
      </c>
      <c r="BC31" s="88">
        <f t="shared" si="24"/>
        <v>3.8683524818325243</v>
      </c>
      <c r="BD31" s="90">
        <f>+SUM(BD32:BD33)</f>
        <v>101304.3624</v>
      </c>
      <c r="BE31" s="88">
        <f t="shared" si="25"/>
        <v>3.627384063249671</v>
      </c>
      <c r="BF31" s="90">
        <f>+SUM(BF32:BF33)</f>
        <v>106486.182</v>
      </c>
      <c r="BG31" s="88">
        <f t="shared" si="26"/>
        <v>3.5804119241098027</v>
      </c>
      <c r="BH31" s="90">
        <f>+SUM(BH32:BH33)</f>
        <v>106720.75600000001</v>
      </c>
      <c r="BI31" s="88">
        <f t="shared" si="27"/>
        <v>3.486385796333928</v>
      </c>
      <c r="BJ31" s="90">
        <f>+SUM(BJ32:BJ33)</f>
        <v>92070.214000000007</v>
      </c>
      <c r="BK31" s="88">
        <f t="shared" si="28"/>
        <v>3.2141112947177426</v>
      </c>
      <c r="BL31" s="90">
        <f>+SUM(BL32:BL33)</f>
        <v>100901.86800000002</v>
      </c>
      <c r="BM31" s="88">
        <f t="shared" si="29"/>
        <v>3.5664095976982892</v>
      </c>
      <c r="BN31" s="90">
        <f>+SUM(BN32:BN33)</f>
        <v>108988.11799999999</v>
      </c>
      <c r="BO31" s="88">
        <f t="shared" si="30"/>
        <v>3.5486295952613807</v>
      </c>
      <c r="BP31" s="90">
        <f>+SUM(BP32:BP33)</f>
        <v>125165.209</v>
      </c>
      <c r="BQ31" s="88">
        <f t="shared" si="33"/>
        <v>3.9131999267857758</v>
      </c>
      <c r="BR31" s="90">
        <f>+SUM(BR32:BR33)</f>
        <v>116479.46328776999</v>
      </c>
      <c r="BS31" s="88">
        <f t="shared" si="33"/>
        <v>3.4966010246932737</v>
      </c>
      <c r="BT31" s="90"/>
      <c r="BU31" s="88"/>
    </row>
    <row r="32" spans="1:73">
      <c r="A32" s="89" t="s">
        <v>196</v>
      </c>
      <c r="B32" s="83">
        <f>+'ฐานข้อมูล(รายปี)'!B45</f>
        <v>89869.2</v>
      </c>
      <c r="C32" s="84">
        <f t="shared" si="0"/>
        <v>22.193263135123278</v>
      </c>
      <c r="D32" s="83">
        <f>+'ฐานข้อมูล(รายปี)'!C45</f>
        <v>91998</v>
      </c>
      <c r="E32" s="84">
        <f t="shared" si="0"/>
        <v>19.28784378184136</v>
      </c>
      <c r="F32" s="83">
        <f>+'ฐานข้อมูล(รายปี)'!D45</f>
        <v>85082.4</v>
      </c>
      <c r="G32" s="84">
        <f t="shared" si="1"/>
        <v>16.194928138270786</v>
      </c>
      <c r="H32" s="83">
        <f>+'ฐานข้อมูล(รายปี)'!E45</f>
        <v>104651.20000000001</v>
      </c>
      <c r="I32" s="84">
        <f t="shared" si="2"/>
        <v>17.209356783615501</v>
      </c>
      <c r="J32" s="83">
        <f>+'ฐานข้อมูล(รายปี)'!F45</f>
        <v>115540.40000000001</v>
      </c>
      <c r="K32" s="84">
        <f t="shared" si="3"/>
        <v>16.329750712816452</v>
      </c>
      <c r="L32" s="83">
        <f>+'ฐานข้อมูล(รายปี)'!G45</f>
        <v>127123.82999999999</v>
      </c>
      <c r="M32" s="84">
        <f t="shared" si="4"/>
        <v>15.595336423362744</v>
      </c>
      <c r="N32" s="83">
        <f>+'ฐานข้อมูล(รายปี)'!H45</f>
        <v>128212.26999999999</v>
      </c>
      <c r="O32" s="84">
        <f t="shared" si="32"/>
        <v>14.32073385731927</v>
      </c>
      <c r="P32" s="83">
        <f>+'ฐานข้อมูล(รายปี)'!I45</f>
        <v>102704.40000000001</v>
      </c>
      <c r="Q32" s="84">
        <f t="shared" si="32"/>
        <v>11.298005335158187</v>
      </c>
      <c r="R32" s="83">
        <f>+'ฐานข้อมูล(รายปี)'!J45</f>
        <v>67108.399999999994</v>
      </c>
      <c r="S32" s="84">
        <f t="shared" si="6"/>
        <v>8.2272919917276415</v>
      </c>
      <c r="T32" s="83">
        <f>+'ฐานข้อมูล(รายปี)'!K45</f>
        <v>66994.399999999994</v>
      </c>
      <c r="U32" s="84">
        <f t="shared" si="7"/>
        <v>8.4445448911085759</v>
      </c>
      <c r="V32" s="83">
        <f>+'ฐานข้อมูล(รายปี)'!L45</f>
        <v>85337.500000000015</v>
      </c>
      <c r="W32" s="84">
        <f t="shared" si="8"/>
        <v>10.437628994080818</v>
      </c>
      <c r="X32" s="83">
        <f>+'ฐานข้อมูล(รายปี)'!M45</f>
        <v>91359.25</v>
      </c>
      <c r="Y32" s="84">
        <f t="shared" si="9"/>
        <v>10.441482152946696</v>
      </c>
      <c r="Z32" s="83">
        <f>+'ฐานข้อมูล(รายปี)'!N45</f>
        <v>96326.19</v>
      </c>
      <c r="AA32" s="84">
        <f t="shared" si="10"/>
        <v>10.03986183660273</v>
      </c>
      <c r="AB32" s="83">
        <f>+'ฐานข้อมูล(รายปี)'!O45</f>
        <v>110053.981</v>
      </c>
      <c r="AC32" s="84">
        <f t="shared" si="11"/>
        <v>9.9640684222035212</v>
      </c>
      <c r="AD32" s="83">
        <f>+'ฐานข้อมูล(รายปี)'!P45</f>
        <v>103634.97599999998</v>
      </c>
      <c r="AE32" s="84">
        <f t="shared" si="12"/>
        <v>8.0346917223095566</v>
      </c>
      <c r="AF32" s="83">
        <f>+'ฐานข้อมูล(รายปี)'!Q45</f>
        <v>106916.86404800002</v>
      </c>
      <c r="AG32" s="84">
        <f t="shared" si="13"/>
        <v>7.2514523017835879</v>
      </c>
      <c r="AH32" s="83">
        <f>+'ฐานข้อมูล(รายปี)'!R45</f>
        <v>93633.246000000028</v>
      </c>
      <c r="AI32" s="84">
        <f t="shared" si="14"/>
        <v>5.9204666380298683</v>
      </c>
      <c r="AJ32" s="83">
        <f>+'ฐานข้อมูล(รายปี)'!S45</f>
        <v>88169.02900000001</v>
      </c>
      <c r="AK32" s="84">
        <f t="shared" si="15"/>
        <v>5.1736239619997564</v>
      </c>
      <c r="AL32" s="83">
        <f>+'ฐานข้อมูล(รายปี)'!T45</f>
        <v>96943.635999999984</v>
      </c>
      <c r="AM32" s="84">
        <f t="shared" si="16"/>
        <v>5.2753039641496704</v>
      </c>
      <c r="AN32" s="83">
        <f>+'ฐานข้อมูล(รายปี)'!U45</f>
        <v>77186.953000000009</v>
      </c>
      <c r="AO32" s="84">
        <f t="shared" si="17"/>
        <v>4.5827388823041098</v>
      </c>
      <c r="AP32" s="83">
        <f>+'ฐานข้อมูล(รายปี)'!V45</f>
        <v>93512.436000000016</v>
      </c>
      <c r="AQ32" s="84">
        <f t="shared" si="18"/>
        <v>4.668313701764923</v>
      </c>
      <c r="AR32" s="83">
        <f>+'ฐานข้อมูล(รายปี)'!W45</f>
        <v>99968.244999999995</v>
      </c>
      <c r="AS32" s="84">
        <f t="shared" si="19"/>
        <v>4.4940263661929682</v>
      </c>
      <c r="AT32" s="83">
        <f>+'ฐานข้อมูล(รายปี)'!X45</f>
        <v>116324.912</v>
      </c>
      <c r="AU32" s="84">
        <f t="shared" si="20"/>
        <v>4.9388363442664982</v>
      </c>
      <c r="AV32" s="83">
        <f>+'ฐานข้อมูล(รายปี)'!Y45</f>
        <v>110627.93400000001</v>
      </c>
      <c r="AW32" s="84">
        <f t="shared" si="21"/>
        <v>4.3014733508435326</v>
      </c>
      <c r="AX32" s="83">
        <f>+'ฐานข้อมูล(รายปี)'!Z45</f>
        <v>114646.504</v>
      </c>
      <c r="AY32" s="84">
        <f t="shared" si="22"/>
        <v>4.5805447855831112</v>
      </c>
      <c r="AZ32" s="83">
        <f>+'ฐานข้อมูล(รายปี)'!AA45</f>
        <v>112210.296</v>
      </c>
      <c r="BA32" s="84">
        <f t="shared" si="23"/>
        <v>4.282847466462707</v>
      </c>
      <c r="BB32" s="83">
        <f>+'ฐานข้อมูล(รายปี)'!AB45</f>
        <v>108713.82599999999</v>
      </c>
      <c r="BC32" s="84">
        <f t="shared" si="24"/>
        <v>3.8646438553859386</v>
      </c>
      <c r="BD32" s="83">
        <f>+'ฐานข้อมูล(รายปี)'!AC45</f>
        <v>101213.60489999999</v>
      </c>
      <c r="BE32" s="84">
        <f t="shared" si="25"/>
        <v>3.6241343284769418</v>
      </c>
      <c r="BF32" s="83">
        <f>+'ฐานข้อมูล(รายปี)'!AD45</f>
        <v>106341.889</v>
      </c>
      <c r="BG32" s="84">
        <f t="shared" si="26"/>
        <v>3.5755603239485199</v>
      </c>
      <c r="BH32" s="83">
        <f>+'ฐานข้อมูล(รายปี)'!AE45</f>
        <v>106510.45000000001</v>
      </c>
      <c r="BI32" s="84">
        <f t="shared" si="27"/>
        <v>3.4795154565915469</v>
      </c>
      <c r="BJ32" s="83">
        <f>+'ฐานข้อมูล(รายปี)'!AF45</f>
        <v>91919.574000000008</v>
      </c>
      <c r="BK32" s="84">
        <f t="shared" si="28"/>
        <v>3.2088525502834537</v>
      </c>
      <c r="BL32" s="83">
        <f>+'ฐานข้อมูล(รายปี)'!AG45</f>
        <v>100640.70800000001</v>
      </c>
      <c r="BM32" s="84">
        <f t="shared" si="29"/>
        <v>3.5571788118962373</v>
      </c>
      <c r="BN32" s="83">
        <f>+'ฐานข้อมูล(รายปี)'!AH45</f>
        <v>108895.31999999999</v>
      </c>
      <c r="BO32" s="84">
        <f t="shared" si="30"/>
        <v>3.545608112413305</v>
      </c>
      <c r="BP32" s="83">
        <f>+'ฐานข้อมูล(รายปี)'!AI45</f>
        <v>125125.667</v>
      </c>
      <c r="BQ32" s="84">
        <f t="shared" si="33"/>
        <v>3.9119636746935109</v>
      </c>
      <c r="BR32" s="83">
        <f>+'ฐานข้อมูล(รายปี)'!AJ45</f>
        <v>116456.21619827999</v>
      </c>
      <c r="BS32" s="84">
        <f t="shared" si="33"/>
        <v>3.4959031695123044</v>
      </c>
      <c r="BT32" s="83"/>
      <c r="BU32" s="84"/>
    </row>
    <row r="33" spans="1:73" ht="24" thickBot="1">
      <c r="A33" s="89" t="s">
        <v>197</v>
      </c>
      <c r="B33" s="83">
        <f>+'ฐานข้อมูล(รายปี)'!B46</f>
        <v>54.5</v>
      </c>
      <c r="C33" s="84">
        <f t="shared" si="0"/>
        <v>1.3458813930292232E-2</v>
      </c>
      <c r="D33" s="83">
        <f>+'ฐานข้อมูล(รายปี)'!C46</f>
        <v>13.199999999999998</v>
      </c>
      <c r="E33" s="84">
        <f t="shared" si="0"/>
        <v>2.7674464436216648E-3</v>
      </c>
      <c r="F33" s="83">
        <f>+'ฐานข้อมูล(รายปี)'!D46</f>
        <v>10.7</v>
      </c>
      <c r="G33" s="84">
        <f t="shared" si="1"/>
        <v>2.0366812769679441E-3</v>
      </c>
      <c r="H33" s="83">
        <f>+'ฐานข้อมูล(รายปี)'!E46</f>
        <v>11.4</v>
      </c>
      <c r="I33" s="84">
        <f t="shared" si="2"/>
        <v>1.8746719324118279E-3</v>
      </c>
      <c r="J33" s="83">
        <f>+'ฐานข้อมูล(รายปี)'!F46</f>
        <v>13.600000000000003</v>
      </c>
      <c r="K33" s="84">
        <f t="shared" si="3"/>
        <v>1.9221381412415379E-3</v>
      </c>
      <c r="L33" s="83">
        <f>+'ฐานข้อมูล(รายปี)'!G46</f>
        <v>8.5</v>
      </c>
      <c r="M33" s="84">
        <f t="shared" si="4"/>
        <v>1.0427656215092271E-3</v>
      </c>
      <c r="N33" s="83">
        <f>+'ฐานข้อมูล(รายปี)'!H46</f>
        <v>6.29</v>
      </c>
      <c r="O33" s="84">
        <f t="shared" si="32"/>
        <v>7.025647074382056E-4</v>
      </c>
      <c r="P33" s="83">
        <f>+'ฐานข้อมูล(รายปี)'!I46</f>
        <v>7.8000000000000007</v>
      </c>
      <c r="Q33" s="84">
        <f t="shared" si="32"/>
        <v>8.5803959337899698E-4</v>
      </c>
      <c r="R33" s="83">
        <f>+'ฐานข้อมูล(รายปี)'!J46</f>
        <v>16.7</v>
      </c>
      <c r="S33" s="84">
        <f t="shared" si="6"/>
        <v>2.0473707652373116E-3</v>
      </c>
      <c r="T33" s="83">
        <f>+'ฐานข้อมูล(รายปี)'!K46</f>
        <v>36.4</v>
      </c>
      <c r="U33" s="84">
        <f t="shared" si="7"/>
        <v>4.5881660860661814E-3</v>
      </c>
      <c r="V33" s="83">
        <f>+'ฐานข้อมูล(รายปี)'!L46</f>
        <v>74.999999999999986</v>
      </c>
      <c r="W33" s="84">
        <f t="shared" si="8"/>
        <v>9.1732494455082584E-3</v>
      </c>
      <c r="X33" s="83">
        <f>+'ฐานข้อมูล(รายปี)'!M46</f>
        <v>82.470000000000013</v>
      </c>
      <c r="Y33" s="84">
        <f t="shared" si="9"/>
        <v>9.4255265137740737E-3</v>
      </c>
      <c r="Z33" s="83">
        <f>+'ฐานข้อมูล(รายปี)'!N46</f>
        <v>162.97999999999996</v>
      </c>
      <c r="AA33" s="84">
        <f t="shared" si="10"/>
        <v>1.6987038334325407E-2</v>
      </c>
      <c r="AB33" s="83">
        <f>+'ฐานข้อมูล(รายปี)'!O46</f>
        <v>215.73499999999999</v>
      </c>
      <c r="AC33" s="84">
        <f t="shared" si="11"/>
        <v>1.9532217567523311E-2</v>
      </c>
      <c r="AD33" s="83">
        <f>+'ฐานข้อมูล(รายปี)'!P46</f>
        <v>267.27799999999996</v>
      </c>
      <c r="AE33" s="84">
        <f t="shared" si="12"/>
        <v>2.0721733308988785E-2</v>
      </c>
      <c r="AF33" s="83">
        <f>+'ฐานข้อมูล(รายปี)'!Q46</f>
        <v>284.58836499999995</v>
      </c>
      <c r="AG33" s="84">
        <f t="shared" si="13"/>
        <v>1.9301716083943453E-2</v>
      </c>
      <c r="AH33" s="83">
        <f>+'ฐานข้อมูล(รายปี)'!R46</f>
        <v>314.40700000000004</v>
      </c>
      <c r="AI33" s="84">
        <f t="shared" si="14"/>
        <v>1.9880077149766404E-2</v>
      </c>
      <c r="AJ33" s="83">
        <f>+'ฐานข้อมูล(รายปี)'!S46</f>
        <v>344.75400000000002</v>
      </c>
      <c r="AK33" s="84">
        <f t="shared" si="15"/>
        <v>2.0229638180491519E-2</v>
      </c>
      <c r="AL33" s="83">
        <f>+'ฐานข้อมูล(รายปี)'!T46</f>
        <v>501.44200000000001</v>
      </c>
      <c r="AM33" s="84">
        <f t="shared" si="16"/>
        <v>2.728656649922992E-2</v>
      </c>
      <c r="AN33" s="83">
        <f>+'ฐานข้อมูล(รายปี)'!U46</f>
        <v>403.86700000000002</v>
      </c>
      <c r="AO33" s="84">
        <f t="shared" si="17"/>
        <v>2.3978365931603931E-2</v>
      </c>
      <c r="AP33" s="83">
        <f>+'ฐานข้อมูล(รายปี)'!V46</f>
        <v>169.00199999999998</v>
      </c>
      <c r="AQ33" s="84">
        <f t="shared" si="18"/>
        <v>8.4368923105123186E-3</v>
      </c>
      <c r="AR33" s="83">
        <f>+'ฐานข้อมูล(รายปี)'!W46</f>
        <v>240.98100000000002</v>
      </c>
      <c r="AS33" s="84">
        <f t="shared" si="19"/>
        <v>1.0833189756922788E-2</v>
      </c>
      <c r="AT33" s="83">
        <f>+'ฐานข้อมูล(รายปี)'!X46</f>
        <v>322.80099999999999</v>
      </c>
      <c r="AU33" s="84">
        <f t="shared" si="20"/>
        <v>1.370524407330366E-2</v>
      </c>
      <c r="AV33" s="83">
        <f>+'ฐานข้อมูล(รายปี)'!Y46</f>
        <v>253.82199999999997</v>
      </c>
      <c r="AW33" s="84">
        <f t="shared" si="21"/>
        <v>9.8691942385709455E-3</v>
      </c>
      <c r="AX33" s="83">
        <f>+'ฐานข้อมูล(รายปี)'!Z46</f>
        <v>269.40600000000001</v>
      </c>
      <c r="AY33" s="84">
        <f t="shared" si="22"/>
        <v>1.0763749486027098E-2</v>
      </c>
      <c r="AZ33" s="83">
        <f>+'ฐานข้อมูล(รายปี)'!AA46</f>
        <v>203.84799999999998</v>
      </c>
      <c r="BA33" s="84">
        <f t="shared" si="23"/>
        <v>7.780479345170694E-3</v>
      </c>
      <c r="BB33" s="83">
        <f>+'ฐานข้อมูล(รายปี)'!AB46</f>
        <v>104.325</v>
      </c>
      <c r="BC33" s="84">
        <f t="shared" si="24"/>
        <v>3.7086264465859028E-3</v>
      </c>
      <c r="BD33" s="83">
        <f>+'ฐานข้อมูล(รายปี)'!AC46</f>
        <v>90.757500000000007</v>
      </c>
      <c r="BE33" s="84">
        <f t="shared" si="25"/>
        <v>3.2497347727286226E-3</v>
      </c>
      <c r="BF33" s="83">
        <f>+'ฐานข้อมูล(รายปี)'!AD46</f>
        <v>144.29300000000001</v>
      </c>
      <c r="BG33" s="84">
        <f t="shared" si="26"/>
        <v>4.8516001612826706E-3</v>
      </c>
      <c r="BH33" s="83">
        <f>+'ฐานข้อมูล(รายปี)'!AE46</f>
        <v>210.30600000000001</v>
      </c>
      <c r="BI33" s="84">
        <f t="shared" si="27"/>
        <v>6.8703397423815387E-3</v>
      </c>
      <c r="BJ33" s="83">
        <f>+'ฐานข้อมูล(รายปี)'!AF46</f>
        <v>150.63999999999999</v>
      </c>
      <c r="BK33" s="84">
        <f t="shared" si="28"/>
        <v>5.2587444342888203E-3</v>
      </c>
      <c r="BL33" s="83">
        <f>+'ฐานข้อมูล(รายปี)'!AG46</f>
        <v>261.16000000000003</v>
      </c>
      <c r="BM33" s="84">
        <f t="shared" si="29"/>
        <v>9.2307858020516057E-3</v>
      </c>
      <c r="BN33" s="83">
        <f>+'ฐานข้อมูล(รายปี)'!AH46</f>
        <v>92.797999999999988</v>
      </c>
      <c r="BO33" s="84">
        <f t="shared" si="30"/>
        <v>3.021482848075839E-3</v>
      </c>
      <c r="BP33" s="83">
        <f>+'ฐานข้อมูล(รายปี)'!AI46</f>
        <v>39.541999999999994</v>
      </c>
      <c r="BQ33" s="84">
        <f t="shared" si="33"/>
        <v>1.2362520922644176E-3</v>
      </c>
      <c r="BR33" s="83">
        <f>+'ฐานข้อมูล(รายปี)'!AJ46</f>
        <v>23.247089490000004</v>
      </c>
      <c r="BS33" s="84">
        <f t="shared" si="33"/>
        <v>6.9785518096909902E-4</v>
      </c>
      <c r="BT33" s="83"/>
      <c r="BU33" s="84"/>
    </row>
    <row r="34" spans="1:73" ht="24" thickBot="1">
      <c r="A34" s="91" t="s">
        <v>198</v>
      </c>
      <c r="B34" s="92">
        <f>+SUM(B35:B38)</f>
        <v>49632.500000000007</v>
      </c>
      <c r="C34" s="78">
        <f t="shared" si="0"/>
        <v>12.256781328352833</v>
      </c>
      <c r="D34" s="92">
        <f>+SUM(D35:D38)</f>
        <v>55599.299999999996</v>
      </c>
      <c r="E34" s="78">
        <f t="shared" si="0"/>
        <v>11.6566731100647</v>
      </c>
      <c r="F34" s="92">
        <f>+SUM(F35:F38)</f>
        <v>77628</v>
      </c>
      <c r="G34" s="78">
        <f t="shared" si="1"/>
        <v>14.776027492380148</v>
      </c>
      <c r="H34" s="92">
        <f>+SUM(H35:H38)</f>
        <v>77190.5</v>
      </c>
      <c r="I34" s="78">
        <f t="shared" si="2"/>
        <v>12.693584543757474</v>
      </c>
      <c r="J34" s="92">
        <f>+SUM(J35:J38)</f>
        <v>86700.400000000023</v>
      </c>
      <c r="K34" s="78">
        <f t="shared" si="3"/>
        <v>12.253687183889546</v>
      </c>
      <c r="L34" s="92">
        <f>+SUM(L35:L38)</f>
        <v>88546.900000000009</v>
      </c>
      <c r="M34" s="78">
        <f t="shared" si="4"/>
        <v>10.862783907201813</v>
      </c>
      <c r="N34" s="92">
        <f>+SUM(N35:N38)</f>
        <v>91475.280000000013</v>
      </c>
      <c r="O34" s="78">
        <f t="shared" si="32"/>
        <v>10.217377318128449</v>
      </c>
      <c r="P34" s="92">
        <f>+SUM(P35:P38)</f>
        <v>108099.18</v>
      </c>
      <c r="Q34" s="78">
        <f t="shared" si="32"/>
        <v>11.891458519461921</v>
      </c>
      <c r="R34" s="92">
        <f>+SUM(R35:R38)</f>
        <v>94427.099999999977</v>
      </c>
      <c r="S34" s="78">
        <f t="shared" si="6"/>
        <v>11.576484071026355</v>
      </c>
      <c r="T34" s="92">
        <f>+SUM(T35:T38)</f>
        <v>110521.9</v>
      </c>
      <c r="U34" s="78">
        <f t="shared" si="7"/>
        <v>13.931121795263676</v>
      </c>
      <c r="V34" s="92">
        <f>+SUM(V35:V38)</f>
        <v>106274.04000000001</v>
      </c>
      <c r="W34" s="78">
        <f t="shared" si="8"/>
        <v>12.998377046692303</v>
      </c>
      <c r="X34" s="92">
        <f>+SUM(X35:X38)</f>
        <v>106468.51000000001</v>
      </c>
      <c r="Y34" s="78">
        <f t="shared" si="9"/>
        <v>12.168325013787076</v>
      </c>
      <c r="Z34" s="92">
        <f>+SUM(Z35:Z38)</f>
        <v>110962.28500000002</v>
      </c>
      <c r="AA34" s="78">
        <f t="shared" si="10"/>
        <v>11.565349054849317</v>
      </c>
      <c r="AB34" s="92">
        <f>+SUM(AB35:AB38)</f>
        <v>120558.62281883998</v>
      </c>
      <c r="AC34" s="78">
        <f t="shared" si="11"/>
        <v>10.915137787278667</v>
      </c>
      <c r="AD34" s="92">
        <f>+SUM(AD35:AD38)</f>
        <v>138525.51727399</v>
      </c>
      <c r="AE34" s="78">
        <f t="shared" si="12"/>
        <v>10.73971230494594</v>
      </c>
      <c r="AF34" s="92">
        <f>+SUM(AF35:AF38)</f>
        <v>151337.10998097999</v>
      </c>
      <c r="AG34" s="78">
        <f t="shared" si="13"/>
        <v>10.264179035630644</v>
      </c>
      <c r="AH34" s="92">
        <f>+SUM(AH35:AH38)</f>
        <v>156892.35442456004</v>
      </c>
      <c r="AI34" s="78">
        <f t="shared" si="14"/>
        <v>9.920364718879501</v>
      </c>
      <c r="AJ34" s="92">
        <f>+SUM(AJ35:AJ38)</f>
        <v>209334.30413303457</v>
      </c>
      <c r="AK34" s="78">
        <f t="shared" si="15"/>
        <v>12.283417252232779</v>
      </c>
      <c r="AL34" s="92">
        <f>+SUM(AL35:AL38)</f>
        <v>186378.23213681998</v>
      </c>
      <c r="AM34" s="78">
        <f t="shared" si="16"/>
        <v>10.14199453817241</v>
      </c>
      <c r="AN34" s="92">
        <f>+SUM(AN35:AN38)</f>
        <v>177671.62795025809</v>
      </c>
      <c r="AO34" s="78">
        <f t="shared" si="17"/>
        <v>10.548708635900129</v>
      </c>
      <c r="AP34" s="92">
        <f>+SUM(AP35:AP38)</f>
        <v>239562.28858130999</v>
      </c>
      <c r="AQ34" s="78">
        <f t="shared" si="18"/>
        <v>11.959392376542215</v>
      </c>
      <c r="AR34" s="92">
        <f>+SUM(AR35:AR38)</f>
        <v>209426.64529184002</v>
      </c>
      <c r="AS34" s="78">
        <f t="shared" si="19"/>
        <v>9.4146782883391769</v>
      </c>
      <c r="AT34" s="92">
        <f>+SUM(AT35:AT38)</f>
        <v>242490.34586702101</v>
      </c>
      <c r="AU34" s="78">
        <f t="shared" si="20"/>
        <v>10.2954742256912</v>
      </c>
      <c r="AV34" s="92">
        <f>+SUM(AV35:AV38)</f>
        <v>263931.33809705003</v>
      </c>
      <c r="AW34" s="78">
        <f t="shared" si="21"/>
        <v>10.262268996878628</v>
      </c>
      <c r="AX34" s="92">
        <f>+SUM(AX35:AX38)</f>
        <v>276490.15631282999</v>
      </c>
      <c r="AY34" s="78">
        <f t="shared" si="22"/>
        <v>11.046787294654816</v>
      </c>
      <c r="AZ34" s="92">
        <f>+SUM(AZ35:AZ38)</f>
        <v>340313.37434217997</v>
      </c>
      <c r="BA34" s="78">
        <f t="shared" si="23"/>
        <v>12.989095698533584</v>
      </c>
      <c r="BB34" s="92">
        <f>+SUM(BB35:BB38)</f>
        <v>429961.38600856997</v>
      </c>
      <c r="BC34" s="78">
        <f t="shared" si="24"/>
        <v>15.284602608790918</v>
      </c>
      <c r="BD34" s="92">
        <f>+SUM(BD35:BD38)</f>
        <v>336895.83314702992</v>
      </c>
      <c r="BE34" s="78">
        <f t="shared" si="25"/>
        <v>12.063158458147075</v>
      </c>
      <c r="BF34" s="92">
        <f>+SUM(BF35:BF38)</f>
        <v>375394.84505587001</v>
      </c>
      <c r="BG34" s="78">
        <f t="shared" si="26"/>
        <v>12.621996152396456</v>
      </c>
      <c r="BH34" s="92">
        <f>+SUM(BH35:BH38)</f>
        <v>360888.74583287007</v>
      </c>
      <c r="BI34" s="78">
        <f t="shared" si="27"/>
        <v>11.78962223176608</v>
      </c>
      <c r="BJ34" s="92">
        <f>+SUM(BJ35:BJ38)</f>
        <v>391524.00520372996</v>
      </c>
      <c r="BK34" s="78">
        <f t="shared" si="28"/>
        <v>13.667848401855965</v>
      </c>
      <c r="BL34" s="92">
        <f>+SUM(BL35:BL38)</f>
        <v>322249.42194947001</v>
      </c>
      <c r="BM34" s="78">
        <f t="shared" si="29"/>
        <v>11.390011444518702</v>
      </c>
      <c r="BN34" s="92">
        <f>+SUM(BN35:BN38)</f>
        <v>293613.78684158</v>
      </c>
      <c r="BO34" s="78">
        <f t="shared" si="30"/>
        <v>9.5600015183563176</v>
      </c>
      <c r="BP34" s="92">
        <f>+SUM(BP35:BP38)</f>
        <v>385786.33055494993</v>
      </c>
      <c r="BQ34" s="78">
        <f t="shared" si="33"/>
        <v>12.061331200130725</v>
      </c>
      <c r="BR34" s="92">
        <f>+SUM(BR35:BR38)</f>
        <v>424534.41879666992</v>
      </c>
      <c r="BS34" s="78">
        <f t="shared" si="33"/>
        <v>12.744113355970969</v>
      </c>
      <c r="BT34" s="92"/>
      <c r="BU34" s="78"/>
    </row>
    <row r="35" spans="1:73">
      <c r="A35" s="93" t="s">
        <v>199</v>
      </c>
      <c r="B35" s="83">
        <f>+'ฐานข้อมูล(รายปี)'!B50</f>
        <v>29526.500000000004</v>
      </c>
      <c r="C35" s="84">
        <f t="shared" si="0"/>
        <v>7.2915902662894245</v>
      </c>
      <c r="D35" s="83">
        <f>+'ฐานข้อมูล(รายปี)'!C50</f>
        <v>30225.300000000003</v>
      </c>
      <c r="E35" s="84">
        <f t="shared" si="0"/>
        <v>6.3368862873028728</v>
      </c>
      <c r="F35" s="83">
        <f>+'ฐานข้อมูล(รายปี)'!D50</f>
        <v>42896.4</v>
      </c>
      <c r="G35" s="84">
        <f t="shared" si="1"/>
        <v>8.1650742737689459</v>
      </c>
      <c r="H35" s="83">
        <f>+'ฐานข้อมูล(รายปี)'!E50</f>
        <v>36700.700000000004</v>
      </c>
      <c r="I35" s="84">
        <f t="shared" si="2"/>
        <v>6.0352431745497173</v>
      </c>
      <c r="J35" s="83">
        <f>+'ฐานข้อมูล(รายปี)'!F50</f>
        <v>41794.400000000001</v>
      </c>
      <c r="K35" s="84">
        <f t="shared" si="3"/>
        <v>5.9069566419342134</v>
      </c>
      <c r="L35" s="83">
        <f>+'ฐานข้อมูล(รายปี)'!G50</f>
        <v>41249.600000000006</v>
      </c>
      <c r="M35" s="84">
        <f t="shared" si="4"/>
        <v>5.0604311507067088</v>
      </c>
      <c r="N35" s="83">
        <f>+'ฐานข้อมูล(รายปี)'!H50</f>
        <v>40650.100000000006</v>
      </c>
      <c r="O35" s="84">
        <f t="shared" si="32"/>
        <v>4.5404333249338329</v>
      </c>
      <c r="P35" s="83">
        <f>+'ฐานข้อมูล(รายปี)'!I50</f>
        <v>38101.599999999999</v>
      </c>
      <c r="Q35" s="84">
        <f t="shared" si="32"/>
        <v>4.1913694065498959</v>
      </c>
      <c r="R35" s="83">
        <f>+'ฐานข้อมูล(รายปี)'!J50</f>
        <v>42517.799999999996</v>
      </c>
      <c r="S35" s="84">
        <f t="shared" si="6"/>
        <v>5.2125569294734708</v>
      </c>
      <c r="T35" s="83">
        <f>+'ฐานข้อมูล(รายปี)'!K50</f>
        <v>52678.700000000004</v>
      </c>
      <c r="U35" s="84">
        <f t="shared" si="7"/>
        <v>6.6400721098366633</v>
      </c>
      <c r="V35" s="83">
        <f>+'ฐานข้อมูล(รายปี)'!L50</f>
        <v>56182</v>
      </c>
      <c r="W35" s="84">
        <f t="shared" si="8"/>
        <v>6.8716200046339342</v>
      </c>
      <c r="X35" s="83">
        <f>+'ฐานข้อมูล(รายปี)'!M50</f>
        <v>45482.23</v>
      </c>
      <c r="Y35" s="84">
        <f t="shared" si="9"/>
        <v>5.1981807296055607</v>
      </c>
      <c r="Z35" s="83">
        <f>+'ฐานข้อมูล(รายปี)'!N50+'ฐานข้อมูล(รายปี)'!N52+'ฐานข้อมูล(รายปี)'!N53+'ฐานข้อมูล(รายปี)'!N54</f>
        <v>48029.526000000005</v>
      </c>
      <c r="AA35" s="84">
        <f t="shared" si="10"/>
        <v>5.0060093222572037</v>
      </c>
      <c r="AB35" s="83">
        <f>+'ฐานข้อมูล(รายปี)'!O50+'ฐานข้อมูล(รายปี)'!O52+'ฐานข้อมูล(รายปี)'!O53+'ฐานข้อมูล(รายปี)'!O54</f>
        <v>50771.731999999996</v>
      </c>
      <c r="AC35" s="84">
        <f t="shared" si="11"/>
        <v>4.5967715748672466</v>
      </c>
      <c r="AD35" s="83">
        <f>+'ฐานข้อมูล(รายปี)'!P50+'ฐานข้อมูล(รายปี)'!P52+'ฐานข้อมูล(รายปี)'!P53+'ฐานข้อมูล(รายปี)'!P54</f>
        <v>80160.646999999997</v>
      </c>
      <c r="AE35" s="84">
        <f t="shared" si="12"/>
        <v>6.2147559807017121</v>
      </c>
      <c r="AF35" s="83">
        <f>+'ฐานข้อมูล(รายปี)'!Q50+'ฐานข้อมูล(รายปี)'!Q52+'ฐานข้อมูล(รายปี)'!Q53+'ฐานข้อมูล(รายปี)'!Q54</f>
        <v>62147.826999999997</v>
      </c>
      <c r="AG35" s="84">
        <f t="shared" si="13"/>
        <v>4.2150694108244213</v>
      </c>
      <c r="AH35" s="83">
        <f>+'ฐานข้อมูล(รายปี)'!R50+'ฐานข้อมูล(รายปี)'!R52+'ฐานข้อมูล(รายปี)'!R53+'ฐานข้อมูล(รายปี)'!R54</f>
        <v>73500</v>
      </c>
      <c r="AI35" s="84">
        <f t="shared" si="14"/>
        <v>4.6474336465404091</v>
      </c>
      <c r="AJ35" s="83">
        <f>+'ฐานข้อมูล(รายปี)'!S50+'ฐานข้อมูล(รายปี)'!S52+'ฐานข้อมูล(รายปี)'!S53+'ฐานข้อมูล(รายปี)'!S54</f>
        <v>117543.71088048461</v>
      </c>
      <c r="AK35" s="84">
        <f t="shared" si="15"/>
        <v>6.8972854310740628</v>
      </c>
      <c r="AL35" s="83">
        <f>+'ฐานข้อมูล(รายปี)'!T50+'ฐานข้อมูล(รายปี)'!T52+'ฐานข้อมูล(รายปี)'!T53+'ฐานข้อมูล(รายปี)'!T54</f>
        <v>77546.315384351983</v>
      </c>
      <c r="AM35" s="84">
        <f t="shared" si="16"/>
        <v>4.2197755503236198</v>
      </c>
      <c r="AN35" s="83">
        <f>+'ฐานข้อมูล(รายปี)'!U50+'ฐานข้อมูล(รายปี)'!U52+'ฐานข้อมูล(รายปี)'!U53+'ฐานข้อมูล(รายปี)'!U54</f>
        <v>83761.188179008095</v>
      </c>
      <c r="AO35" s="84">
        <f t="shared" si="17"/>
        <v>4.9730639567535686</v>
      </c>
      <c r="AP35" s="83">
        <f>+'ฐานข้อมูล(รายปี)'!V50+'ฐานข้อมูล(รายปี)'!V52+'ฐานข้อมูล(รายปี)'!V53+'ฐานข้อมูล(รายปี)'!V54</f>
        <v>140030.89635836997</v>
      </c>
      <c r="AQ35" s="84">
        <f t="shared" si="18"/>
        <v>6.9906012515832892</v>
      </c>
      <c r="AR35" s="83">
        <f>+'ฐานข้อมูล(รายปี)'!W50+'ฐานข้อมูล(รายปี)'!W52+'ฐานข้อมูล(รายปี)'!W53+'ฐานข้อมูล(รายปี)'!W54</f>
        <v>102687.28521347001</v>
      </c>
      <c r="AS35" s="84">
        <f t="shared" si="19"/>
        <v>4.6162595654461231</v>
      </c>
      <c r="AT35" s="83">
        <f>+'ฐานข้อมูล(รายปี)'!X50+'ฐานข้อมูล(รายปี)'!X52+'ฐานข้อมูล(รายปี)'!X53+'ฐานข้อมูล(รายปี)'!X54</f>
        <v>112268.33907245001</v>
      </c>
      <c r="AU35" s="84">
        <f t="shared" si="20"/>
        <v>4.7666053967997044</v>
      </c>
      <c r="AV35" s="83">
        <f>+'ฐานข้อมูล(รายปี)'!Y50+'ฐานข้อมูล(รายปี)'!Y52+'ฐานข้อมูล(รายปี)'!Y53+'ฐานข้อมูล(รายปี)'!Y54</f>
        <v>152670.66907666001</v>
      </c>
      <c r="AW35" s="84">
        <f t="shared" si="21"/>
        <v>5.9361934255113606</v>
      </c>
      <c r="AX35" s="83">
        <f>+'ฐานข้อมูล(รายปี)'!Z50+'ฐานข้อมูล(รายปี)'!Z52+'ฐานข้อมูล(รายปี)'!Z53+'ฐานข้อมูล(รายปี)'!Z54</f>
        <v>130526.54523455001</v>
      </c>
      <c r="AY35" s="84">
        <f t="shared" si="22"/>
        <v>5.215010186043668</v>
      </c>
      <c r="AZ35" s="83">
        <f>+'ฐานข้อมูล(รายปี)'!AA50+'ฐานข้อมูล(รายปี)'!AA52+'ฐานข้อมูล(รายปี)'!AA53+'ฐานข้อมูล(รายปี)'!AA54</f>
        <v>169234.46986995998</v>
      </c>
      <c r="BA35" s="84">
        <f t="shared" si="23"/>
        <v>6.4593486191384564</v>
      </c>
      <c r="BB35" s="83">
        <f>+'ฐานข้อมูล(รายปี)'!AB50+'ฐานข้อมูล(รายปี)'!AB52+'ฐานข้อมูล(รายปี)'!AB53+'ฐานข้อมูล(รายปี)'!AB54</f>
        <v>285374.56147648999</v>
      </c>
      <c r="BC35" s="84">
        <f t="shared" si="24"/>
        <v>10.144717429902375</v>
      </c>
      <c r="BD35" s="83">
        <f>+'ฐานข้อมูล(รายปี)'!AC50+'ฐานข้อมูล(รายปี)'!AC52+'ฐานข้อมูล(รายปี)'!AC53+'ฐานข้อมูล(รายปี)'!AC54</f>
        <v>159345.73671964998</v>
      </c>
      <c r="BE35" s="84">
        <f t="shared" si="25"/>
        <v>5.7056593835650675</v>
      </c>
      <c r="BF35" s="83">
        <f>+'ฐานข้อมูล(รายปี)'!AD50+'ฐานข้อมูล(รายปี)'!AD52+'ฐานข้อมูล(รายปี)'!AD53+'ฐานข้อมูล(รายปี)'!AD54</f>
        <v>201003.41432395999</v>
      </c>
      <c r="BG35" s="84">
        <f t="shared" si="26"/>
        <v>6.7583888154830225</v>
      </c>
      <c r="BH35" s="83">
        <f>+'ฐานข้อมูล(รายปี)'!AE50+'ฐานข้อมูล(รายปี)'!AE52+'ฐานข้อมูล(รายปี)'!AE53+'ฐานข้อมูล(รายปี)'!AE54</f>
        <v>178455.05858569004</v>
      </c>
      <c r="BI35" s="84">
        <f t="shared" si="27"/>
        <v>5.8298235962373495</v>
      </c>
      <c r="BJ35" s="83">
        <f>+'ฐานข้อมูล(รายปี)'!AF50+'ฐานข้อมูล(รายปี)'!AF52+'ฐานข้อมูล(รายปี)'!AF53+'ฐานข้อมูล(รายปี)'!AF54</f>
        <v>189322.54208470002</v>
      </c>
      <c r="BK35" s="84">
        <f t="shared" si="28"/>
        <v>6.6091268220481103</v>
      </c>
      <c r="BL35" s="83">
        <f>+'ฐานข้อมูล(รายปี)'!AG50+'ฐานข้อมูล(รายปี)'!AG52+'ฐานข้อมูล(รายปี)'!AG53+'ฐานข้อมูล(รายปี)'!AG54</f>
        <v>152162.32986810995</v>
      </c>
      <c r="BM35" s="84">
        <f t="shared" si="29"/>
        <v>5.3782274243898076</v>
      </c>
      <c r="BN35" s="83">
        <f>+'ฐานข้อมูล(รายปี)'!AH50+'ฐานข้อมูล(รายปี)'!AH52+'ฐานข้อมูล(รายปี)'!AH53+'ฐานข้อมูล(รายปี)'!AH54</f>
        <v>139212.96188259</v>
      </c>
      <c r="BO35" s="84">
        <f t="shared" si="30"/>
        <v>4.5327439875652633</v>
      </c>
      <c r="BP35" s="83">
        <f>+'ฐานข้อมูล(รายปี)'!AI50+'ฐานข้อมูล(รายปี)'!AI52+'ฐานข้อมูล(รายปี)'!AI53+'ฐานข้อมูล(รายปี)'!AI54</f>
        <v>223562.74241023001</v>
      </c>
      <c r="BQ35" s="84">
        <f t="shared" si="33"/>
        <v>6.9895277946744718</v>
      </c>
      <c r="BR35" s="83">
        <f>+'ฐานข้อมูล(รายปี)'!AJ50+'ฐานข้อมูล(รายปี)'!AJ52+'ฐานข้อมูล(รายปี)'!AJ53+'ฐานข้อมูล(รายปี)'!AJ54</f>
        <v>187478.21259478998</v>
      </c>
      <c r="BS35" s="84">
        <f t="shared" si="33"/>
        <v>5.6279149282055076</v>
      </c>
      <c r="BT35" s="83"/>
      <c r="BU35" s="84"/>
    </row>
    <row r="36" spans="1:73">
      <c r="A36" s="93" t="s">
        <v>200</v>
      </c>
      <c r="B36" s="83">
        <f>+'ฐานข้อมูล(รายปี)'!B51</f>
        <v>0</v>
      </c>
      <c r="C36" s="84">
        <f t="shared" si="0"/>
        <v>0</v>
      </c>
      <c r="D36" s="83">
        <f>+'ฐานข้อมูล(รายปี)'!C51</f>
        <v>0</v>
      </c>
      <c r="E36" s="84">
        <f t="shared" si="0"/>
        <v>0</v>
      </c>
      <c r="F36" s="83">
        <f>+'ฐานข้อมูล(รายปี)'!D51</f>
        <v>0</v>
      </c>
      <c r="G36" s="84">
        <f t="shared" si="1"/>
        <v>0</v>
      </c>
      <c r="H36" s="83">
        <f>+'ฐานข้อมูล(รายปี)'!E51</f>
        <v>0</v>
      </c>
      <c r="I36" s="84">
        <f t="shared" si="2"/>
        <v>0</v>
      </c>
      <c r="J36" s="83">
        <f>+'ฐานข้อมูล(รายปี)'!F51</f>
        <v>0</v>
      </c>
      <c r="K36" s="84">
        <f t="shared" si="3"/>
        <v>0</v>
      </c>
      <c r="L36" s="83">
        <f>+'ฐานข้อมูล(รายปี)'!G51</f>
        <v>0</v>
      </c>
      <c r="M36" s="84">
        <f t="shared" si="4"/>
        <v>0</v>
      </c>
      <c r="N36" s="83">
        <f>+'ฐานข้อมูล(รายปี)'!H51</f>
        <v>0</v>
      </c>
      <c r="O36" s="84">
        <f t="shared" si="32"/>
        <v>0</v>
      </c>
      <c r="P36" s="83">
        <f>+'ฐานข้อมูล(รายปี)'!I51</f>
        <v>0</v>
      </c>
      <c r="Q36" s="84">
        <f t="shared" si="32"/>
        <v>0</v>
      </c>
      <c r="R36" s="83">
        <f>+'ฐานข้อมูล(รายปี)'!J51</f>
        <v>0</v>
      </c>
      <c r="S36" s="84">
        <f t="shared" si="6"/>
        <v>0</v>
      </c>
      <c r="T36" s="83">
        <f>+'ฐานข้อมูล(รายปี)'!K51</f>
        <v>0</v>
      </c>
      <c r="U36" s="84">
        <f t="shared" si="7"/>
        <v>0</v>
      </c>
      <c r="V36" s="83">
        <f>+'ฐานข้อมูล(รายปี)'!L51</f>
        <v>0</v>
      </c>
      <c r="W36" s="84">
        <f t="shared" si="8"/>
        <v>0</v>
      </c>
      <c r="X36" s="83">
        <f>+'ฐานข้อมูล(รายปี)'!M51</f>
        <v>0</v>
      </c>
      <c r="Y36" s="84">
        <f t="shared" si="9"/>
        <v>0</v>
      </c>
      <c r="Z36" s="83">
        <f>+'ฐานข้อมูล(รายปี)'!N51</f>
        <v>2483.0990000000006</v>
      </c>
      <c r="AA36" s="84">
        <f t="shared" si="10"/>
        <v>0.25880781630215427</v>
      </c>
      <c r="AB36" s="83">
        <f>+'ฐานข้อมูล(รายปี)'!O51</f>
        <v>3598.8370000000004</v>
      </c>
      <c r="AC36" s="84">
        <f t="shared" si="11"/>
        <v>0.32583153996362624</v>
      </c>
      <c r="AD36" s="83">
        <f>+'ฐานข้อมูล(รายปี)'!P51</f>
        <v>2976.1329999999998</v>
      </c>
      <c r="AE36" s="84">
        <f t="shared" si="12"/>
        <v>0.23073591660398807</v>
      </c>
      <c r="AF36" s="83">
        <f>+'ฐานข้อมูล(รายปี)'!Q51</f>
        <v>3210.2249999999999</v>
      </c>
      <c r="AG36" s="84">
        <f t="shared" si="13"/>
        <v>0.2177279858773474</v>
      </c>
      <c r="AH36" s="83">
        <f>+'ฐานข้อมูล(รายปี)'!R51</f>
        <v>3330.3629999999998</v>
      </c>
      <c r="AI36" s="84">
        <f t="shared" si="14"/>
        <v>0.21058015049514633</v>
      </c>
      <c r="AJ36" s="83">
        <f>+'ฐานข้อมูล(รายปี)'!S51</f>
        <v>3052.0312270000004</v>
      </c>
      <c r="AK36" s="84">
        <f t="shared" si="15"/>
        <v>0.17908853106206624</v>
      </c>
      <c r="AL36" s="83">
        <f>+'ฐานข้อมูล(รายปี)'!T51</f>
        <v>4682.3334089999998</v>
      </c>
      <c r="AM36" s="84">
        <f t="shared" si="16"/>
        <v>0.25479477573925685</v>
      </c>
      <c r="AN36" s="83">
        <f>+'ฐานข้อมูล(รายปี)'!U51</f>
        <v>3821.680816</v>
      </c>
      <c r="AO36" s="84">
        <f t="shared" si="17"/>
        <v>0.2269005912338436</v>
      </c>
      <c r="AP36" s="83">
        <f>+'ฐานข้อมูล(รายปี)'!V51</f>
        <v>3868.4370160000003</v>
      </c>
      <c r="AQ36" s="84">
        <f t="shared" si="18"/>
        <v>0.19311952825405396</v>
      </c>
      <c r="AR36" s="83">
        <f>+'ฐานข้อมูล(รายปี)'!W51</f>
        <v>4569.225015</v>
      </c>
      <c r="AS36" s="84">
        <f t="shared" si="19"/>
        <v>0.20540740402593305</v>
      </c>
      <c r="AT36" s="83">
        <f>+'ฐานข้อมูล(รายปี)'!X51</f>
        <v>4374.258996999999</v>
      </c>
      <c r="AU36" s="84">
        <f t="shared" si="20"/>
        <v>0.18571902563415063</v>
      </c>
      <c r="AV36" s="83">
        <f>+'ฐานข้อมูล(รายปี)'!Y51</f>
        <v>6448.287883</v>
      </c>
      <c r="AW36" s="84">
        <f t="shared" si="21"/>
        <v>0.2507245456404506</v>
      </c>
      <c r="AX36" s="83">
        <f>+'ฐานข้อมูล(รายปี)'!Z51</f>
        <v>5426.6806142499991</v>
      </c>
      <c r="AY36" s="84">
        <f t="shared" si="22"/>
        <v>0.21681562649854361</v>
      </c>
      <c r="AZ36" s="83">
        <f>+'ฐานข้อมูล(รายปี)'!AA51</f>
        <v>5594.6144887</v>
      </c>
      <c r="BA36" s="84">
        <f t="shared" si="23"/>
        <v>0.21353548954869836</v>
      </c>
      <c r="BB36" s="83">
        <f>+'ฐานข้อมูล(รายปี)'!AB51</f>
        <v>6761.3631010700001</v>
      </c>
      <c r="BC36" s="84">
        <f t="shared" si="24"/>
        <v>0.24035820763573709</v>
      </c>
      <c r="BD36" s="83">
        <f>+'ฐานข้อมูล(รายปี)'!AC51</f>
        <v>10465.479008170001</v>
      </c>
      <c r="BE36" s="84">
        <f t="shared" si="25"/>
        <v>0.37473521247402702</v>
      </c>
      <c r="BF36" s="83">
        <f>+'ฐานข้อมูล(รายปี)'!AD51</f>
        <v>11467.95</v>
      </c>
      <c r="BG36" s="84">
        <f t="shared" si="26"/>
        <v>0.38558979347287536</v>
      </c>
      <c r="BH36" s="83">
        <f>+'ฐานข้อมูล(รายปี)'!AE51</f>
        <v>10217.016098000002</v>
      </c>
      <c r="BI36" s="84">
        <f t="shared" si="27"/>
        <v>0.33377255877930906</v>
      </c>
      <c r="BJ36" s="83">
        <f>+'ฐานข้อมูล(รายปี)'!AF51</f>
        <v>10307.168413000001</v>
      </c>
      <c r="BK36" s="84">
        <f t="shared" si="28"/>
        <v>0.35981654623699749</v>
      </c>
      <c r="BL36" s="83">
        <f>+'ฐานข้อมูล(รายปี)'!AG51</f>
        <v>7236.3089080899999</v>
      </c>
      <c r="BM36" s="84">
        <f t="shared" si="29"/>
        <v>0.25576971024680928</v>
      </c>
      <c r="BN36" s="83">
        <f>+'ฐานข้อมูล(รายปี)'!AH51</f>
        <v>8052.914968</v>
      </c>
      <c r="BO36" s="84">
        <f t="shared" si="30"/>
        <v>0.26220117300831047</v>
      </c>
      <c r="BP36" s="83">
        <f>+'ฐานข้อมูล(รายปี)'!AI51</f>
        <v>9129.8757050499989</v>
      </c>
      <c r="BQ36" s="84">
        <f t="shared" si="33"/>
        <v>0.28543897482378583</v>
      </c>
      <c r="BR36" s="83">
        <f>+'ฐานข้อมูล(รายปี)'!AJ51</f>
        <v>14453.660019149997</v>
      </c>
      <c r="BS36" s="84">
        <f t="shared" si="33"/>
        <v>0.43388491848274596</v>
      </c>
      <c r="BT36" s="83"/>
      <c r="BU36" s="84"/>
    </row>
    <row r="37" spans="1:73">
      <c r="A37" s="93" t="s">
        <v>201</v>
      </c>
      <c r="B37" s="83">
        <f>+'ฐานข้อมูล(รายปี)'!B55</f>
        <v>18620.400000000001</v>
      </c>
      <c r="C37" s="84">
        <f t="shared" si="0"/>
        <v>4.5983210808736423</v>
      </c>
      <c r="D37" s="83">
        <f>+'ฐานข้อมูล(รายปี)'!C55</f>
        <v>23751.799999999996</v>
      </c>
      <c r="E37" s="84">
        <f t="shared" si="0"/>
        <v>4.9796844272434129</v>
      </c>
      <c r="F37" s="83">
        <f>+'ฐานข้อมูล(รายปี)'!D55</f>
        <v>33151.699999999997</v>
      </c>
      <c r="G37" s="84">
        <f t="shared" si="1"/>
        <v>6.310228662584878</v>
      </c>
      <c r="H37" s="83">
        <f>+'ฐานข้อมูล(รายปี)'!E55</f>
        <v>38902.1</v>
      </c>
      <c r="I37" s="84">
        <f t="shared" si="2"/>
        <v>6.3972521913928215</v>
      </c>
      <c r="J37" s="83">
        <f>+'ฐานข้อมูล(รายปี)'!F55</f>
        <v>43253.2</v>
      </c>
      <c r="K37" s="84">
        <f t="shared" si="3"/>
        <v>6.1131342243197393</v>
      </c>
      <c r="L37" s="83">
        <f>+'ฐานข้อมูล(รายปี)'!G55</f>
        <v>45524.7</v>
      </c>
      <c r="M37" s="84">
        <f t="shared" si="4"/>
        <v>5.5848931870024838</v>
      </c>
      <c r="N37" s="83">
        <f>+'ฐานข้อมูล(รายปี)'!H55</f>
        <v>49106.140000000007</v>
      </c>
      <c r="O37" s="84">
        <f t="shared" si="32"/>
        <v>5.4849349574752893</v>
      </c>
      <c r="P37" s="83">
        <f>+'ฐานข้อมูล(รายปี)'!I55</f>
        <v>67999.8</v>
      </c>
      <c r="Q37" s="84">
        <f t="shared" si="32"/>
        <v>7.4803231720324508</v>
      </c>
      <c r="R37" s="83">
        <f>+'ฐานข้อมูล(รายปี)'!J55</f>
        <v>49294.899999999994</v>
      </c>
      <c r="S37" s="84">
        <f t="shared" si="6"/>
        <v>6.0434094092992066</v>
      </c>
      <c r="T37" s="83">
        <f>+'ฐานข้อมูล(รายปี)'!K55</f>
        <v>56363.599999999991</v>
      </c>
      <c r="U37" s="84">
        <f t="shared" si="7"/>
        <v>7.1045482969395541</v>
      </c>
      <c r="V37" s="83">
        <f>+'ฐานข้อมูล(รายปี)'!L55</f>
        <v>44074.6</v>
      </c>
      <c r="W37" s="84">
        <f t="shared" si="8"/>
        <v>5.3907640001466444</v>
      </c>
      <c r="X37" s="83">
        <f>+'ฐานข้อมูล(รายปี)'!M55</f>
        <v>59134.69</v>
      </c>
      <c r="Y37" s="84">
        <f t="shared" si="9"/>
        <v>6.758525384731545</v>
      </c>
      <c r="Z37" s="83">
        <f>+'ฐานข้อมูล(รายปี)'!N55</f>
        <v>57862.439000000013</v>
      </c>
      <c r="AA37" s="84">
        <f t="shared" si="10"/>
        <v>6.0308716984327271</v>
      </c>
      <c r="AB37" s="83">
        <f>+'ฐานข้อมูล(รายปี)'!O55</f>
        <v>64113.959999999992</v>
      </c>
      <c r="AC37" s="84">
        <f t="shared" si="11"/>
        <v>5.8047503457273359</v>
      </c>
      <c r="AD37" s="83">
        <f>+'ฐานข้อมูล(รายปี)'!P55</f>
        <v>52610.68</v>
      </c>
      <c r="AE37" s="84">
        <f t="shared" si="12"/>
        <v>4.0788410574927614</v>
      </c>
      <c r="AF37" s="83">
        <f>+'ฐานข้อมูล(รายปี)'!Q55</f>
        <v>82113.646000000008</v>
      </c>
      <c r="AG37" s="84">
        <f t="shared" si="13"/>
        <v>5.5692167236332368</v>
      </c>
      <c r="AH37" s="83">
        <f>+'ฐานข้อมูล(รายปี)'!R55</f>
        <v>77165.481000000029</v>
      </c>
      <c r="AI37" s="84">
        <f t="shared" si="14"/>
        <v>4.879203438787413</v>
      </c>
      <c r="AJ37" s="83">
        <f>+'ฐานข้อมูล(รายปี)'!S55</f>
        <v>86128.624599999981</v>
      </c>
      <c r="AK37" s="84">
        <f t="shared" si="15"/>
        <v>5.0538961480980076</v>
      </c>
      <c r="AL37" s="83">
        <f>+'ฐานข้อมูล(รายปี)'!T55</f>
        <v>101430.00011379999</v>
      </c>
      <c r="AM37" s="84">
        <f t="shared" si="16"/>
        <v>5.5194348361766705</v>
      </c>
      <c r="AN37" s="83">
        <f>+'ฐานข้อมูล(รายปี)'!U55</f>
        <v>86640.67</v>
      </c>
      <c r="AO37" s="84">
        <f t="shared" si="17"/>
        <v>5.1440243689614116</v>
      </c>
      <c r="AP37" s="83">
        <f>+'ฐานข้อมูล(รายปี)'!V55</f>
        <v>91553.22</v>
      </c>
      <c r="AQ37" s="84">
        <f t="shared" si="18"/>
        <v>4.5705060166189906</v>
      </c>
      <c r="AR37" s="83">
        <f>+'ฐานข้อมูล(รายปี)'!W55</f>
        <v>98794.73000000001</v>
      </c>
      <c r="AS37" s="84">
        <f t="shared" si="19"/>
        <v>4.4412715403868051</v>
      </c>
      <c r="AT37" s="83">
        <f>+'ฐานข้อมูล(รายปี)'!X55</f>
        <v>122748.742067021</v>
      </c>
      <c r="AU37" s="84">
        <f t="shared" si="20"/>
        <v>5.2115745295693614</v>
      </c>
      <c r="AV37" s="83">
        <f>+'ฐานข้อมูล(รายปี)'!Y55</f>
        <v>101448.08018482001</v>
      </c>
      <c r="AW37" s="84">
        <f t="shared" si="21"/>
        <v>3.944539119832438</v>
      </c>
      <c r="AX37" s="83">
        <f>+'ฐานข้อมูล(รายปี)'!Z55</f>
        <v>136690.6052853</v>
      </c>
      <c r="AY37" s="84">
        <f t="shared" si="22"/>
        <v>5.4612868027600747</v>
      </c>
      <c r="AZ37" s="83">
        <f>+'ฐานข้อมูล(รายปี)'!AA55</f>
        <v>161253.31</v>
      </c>
      <c r="BA37" s="84">
        <f t="shared" si="23"/>
        <v>6.154723361501742</v>
      </c>
      <c r="BB37" s="83">
        <f>+'ฐานข้อมูล(รายปี)'!AB55</f>
        <v>133726.5944</v>
      </c>
      <c r="BC37" s="84">
        <f t="shared" si="24"/>
        <v>4.7538172499756168</v>
      </c>
      <c r="BD37" s="83">
        <f>+'ฐานข้อมูล(รายปี)'!AC55</f>
        <v>162265.39601761999</v>
      </c>
      <c r="BE37" s="84">
        <f t="shared" si="25"/>
        <v>5.8102030118617218</v>
      </c>
      <c r="BF37" s="83">
        <f>+'ฐานข้อมูล(รายปี)'!AD55</f>
        <v>157040.71149579002</v>
      </c>
      <c r="BG37" s="84">
        <f t="shared" si="26"/>
        <v>5.2802197003383409</v>
      </c>
      <c r="BH37" s="83">
        <f>+'ฐานข้อมูล(รายปี)'!AE55</f>
        <v>169159.17300000004</v>
      </c>
      <c r="BI37" s="84">
        <f t="shared" si="27"/>
        <v>5.5261428064358329</v>
      </c>
      <c r="BJ37" s="83">
        <f>+'ฐานข้อมูล(รายปี)'!AF55</f>
        <v>188860.72939999998</v>
      </c>
      <c r="BK37" s="84">
        <f t="shared" si="28"/>
        <v>6.5930052415558755</v>
      </c>
      <c r="BL37" s="83">
        <f>+'ฐานข้อมูล(รายปี)'!AG55</f>
        <v>160069.872</v>
      </c>
      <c r="BM37" s="84">
        <f t="shared" si="29"/>
        <v>5.6577220929461536</v>
      </c>
      <c r="BN37" s="83">
        <f>+'ฐานข้อมูล(รายปี)'!AH55</f>
        <v>143658.30900000001</v>
      </c>
      <c r="BO37" s="84">
        <f t="shared" si="30"/>
        <v>4.6774835301092592</v>
      </c>
      <c r="BP37" s="83">
        <f>+'ฐานข้อมูล(รายปี)'!AI55</f>
        <v>150391.61999999997</v>
      </c>
      <c r="BQ37" s="84">
        <f t="shared" si="33"/>
        <v>4.7018854606250375</v>
      </c>
      <c r="BR37" s="83">
        <f>+'ฐานข้อมูล(รายปี)'!AJ55</f>
        <v>219506.48999999996</v>
      </c>
      <c r="BS37" s="84">
        <f t="shared" si="33"/>
        <v>6.5893728919801084</v>
      </c>
      <c r="BT37" s="83"/>
      <c r="BU37" s="84"/>
    </row>
    <row r="38" spans="1:73" ht="24" thickBot="1">
      <c r="A38" s="93" t="s">
        <v>202</v>
      </c>
      <c r="B38" s="94">
        <f>+'ฐานข้อมูล(รายปี)'!B14+'ฐานข้อมูล(รายปี)'!B28+'ฐานข้อมูล(รายปี)'!B47</f>
        <v>1485.6</v>
      </c>
      <c r="C38" s="84">
        <f t="shared" si="0"/>
        <v>0.36686998118976405</v>
      </c>
      <c r="D38" s="94">
        <f>+'ฐานข้อมูล(รายปี)'!C14+'ฐานข้อมูล(รายปี)'!C28+'ฐานข้อมูล(รายปี)'!C47</f>
        <v>1622.2000000000003</v>
      </c>
      <c r="E38" s="84">
        <f t="shared" si="0"/>
        <v>0.34010239551841409</v>
      </c>
      <c r="F38" s="94">
        <f>+'ฐานข้อมูล(รายปี)'!D14+'ฐานข้อมูล(รายปี)'!D28+'ฐานข้อมูล(รายปี)'!D47</f>
        <v>1579.9</v>
      </c>
      <c r="G38" s="84">
        <f t="shared" si="1"/>
        <v>0.30072455602632292</v>
      </c>
      <c r="H38" s="94">
        <f>+'ฐานข้อมูล(รายปี)'!E14+'ฐานข้อมูล(รายปี)'!E28+'ฐานข้อมูล(รายปี)'!E47</f>
        <v>1587.6999999999998</v>
      </c>
      <c r="I38" s="84">
        <f t="shared" si="2"/>
        <v>0.26108917781493496</v>
      </c>
      <c r="J38" s="94">
        <f>+'ฐานข้อมูล(รายปี)'!F14+'ฐานข้อมูล(รายปี)'!F28+'ฐานข้อมูล(รายปี)'!F47</f>
        <v>1652.8000000000102</v>
      </c>
      <c r="K38" s="84">
        <f t="shared" si="3"/>
        <v>0.23359631763559061</v>
      </c>
      <c r="L38" s="94">
        <f>+'ฐานข้อมูล(รายปี)'!G14+'ฐานข้อมูล(รายปี)'!G28+'ฐานข้อมูล(รายปี)'!G47</f>
        <v>1772.6000000000004</v>
      </c>
      <c r="M38" s="84">
        <f t="shared" si="4"/>
        <v>0.21745956949261841</v>
      </c>
      <c r="N38" s="94">
        <f>+'ฐานข้อมูล(รายปี)'!H14+'ฐานข้อมูล(รายปี)'!H28+'ฐานข้อมูล(รายปี)'!H47</f>
        <v>1719.04</v>
      </c>
      <c r="O38" s="84">
        <f t="shared" si="32"/>
        <v>0.19200903571932798</v>
      </c>
      <c r="P38" s="94">
        <f>+'ฐานข้อมูล(รายปี)'!I14+'ฐานข้อมูล(รายปี)'!I28+'ฐานข้อมูล(รายปี)'!I47</f>
        <v>1997.78</v>
      </c>
      <c r="Q38" s="84">
        <f t="shared" si="32"/>
        <v>0.21976594087957596</v>
      </c>
      <c r="R38" s="94">
        <f>+'ฐานข้อมูล(รายปี)'!J14+'ฐานข้อมูล(รายปี)'!J28+'ฐานข้อมูล(รายปี)'!J47</f>
        <v>2614.3999999999996</v>
      </c>
      <c r="S38" s="84">
        <f t="shared" si="6"/>
        <v>0.3205177322536783</v>
      </c>
      <c r="T38" s="94">
        <f>+'ฐานข้อมูล(รายปี)'!K14+'ฐานข้อมูล(รายปี)'!K28+'ฐานข้อมูล(รายปี)'!K47</f>
        <v>1479.6</v>
      </c>
      <c r="U38" s="84">
        <f t="shared" si="7"/>
        <v>0.18650138848745937</v>
      </c>
      <c r="V38" s="94">
        <f>+'ฐานข้อมูล(รายปี)'!L14+'ฐานข้อมูล(รายปี)'!L28+'ฐานข้อมูล(รายปี)'!L47</f>
        <v>6017.44</v>
      </c>
      <c r="W38" s="84">
        <f t="shared" si="8"/>
        <v>0.73599304191172299</v>
      </c>
      <c r="X38" s="94">
        <f>+'ฐานข้อมูล(รายปี)'!M14+'ฐานข้อมูล(รายปี)'!M28+'ฐานข้อมูล(รายปี)'!M47</f>
        <v>1851.5900000000001</v>
      </c>
      <c r="Y38" s="84">
        <f t="shared" si="9"/>
        <v>0.21161889944996895</v>
      </c>
      <c r="Z38" s="94">
        <f>+'ฐานข้อมูล(รายปี)'!N14+'ฐานข้อมูล(รายปี)'!N28+'ฐานข้อมูล(รายปี)'!N47</f>
        <v>2587.2209999999995</v>
      </c>
      <c r="AA38" s="84">
        <f t="shared" si="10"/>
        <v>0.26966021785723227</v>
      </c>
      <c r="AB38" s="94">
        <f>+'ฐานข้อมูล(รายปี)'!O14+'ฐานข้อมูล(รายปี)'!O28+'ฐานข้อมูล(รายปี)'!O47</f>
        <v>2074.09381884</v>
      </c>
      <c r="AC38" s="84">
        <f t="shared" si="11"/>
        <v>0.18778432672045875</v>
      </c>
      <c r="AD38" s="94">
        <f>+'ฐานข้อมูล(รายปี)'!P14+'ฐานข้อมูล(รายปี)'!P28+'ฐานข้อมูล(รายปี)'!P47</f>
        <v>2778.0572739899999</v>
      </c>
      <c r="AE38" s="84">
        <f t="shared" si="12"/>
        <v>0.21537935014747633</v>
      </c>
      <c r="AF38" s="94">
        <f>+'ฐานข้อมูล(รายปี)'!Q14+'ฐานข้อมูล(รายปี)'!Q28+'ฐานข้อมูล(รายปี)'!Q47</f>
        <v>3865.4119809800004</v>
      </c>
      <c r="AG38" s="84">
        <f t="shared" si="13"/>
        <v>0.26216491529563907</v>
      </c>
      <c r="AH38" s="94">
        <f>+'ฐานข้อมูล(รายปี)'!R14+'ฐานข้อมูล(รายปี)'!R28+'ฐานข้อมูล(รายปี)'!R47</f>
        <v>2896.51042456</v>
      </c>
      <c r="AI38" s="84">
        <f t="shared" si="14"/>
        <v>0.18314748305653319</v>
      </c>
      <c r="AJ38" s="94">
        <f>+'ฐานข้อมูล(รายปี)'!S14+'ฐานข้อมูล(รายปี)'!S28+'ฐานข้อมูล(รายปี)'!S47</f>
        <v>2609.9374255500002</v>
      </c>
      <c r="AK38" s="84">
        <f t="shared" si="15"/>
        <v>0.15314714199864257</v>
      </c>
      <c r="AL38" s="94">
        <f>+'ฐานข้อมูล(รายปี)'!T14+'ฐานข้อมูล(รายปี)'!T28+'ฐานข้อมูล(รายปี)'!T47</f>
        <v>2719.5832296680001</v>
      </c>
      <c r="AM38" s="84">
        <f t="shared" si="16"/>
        <v>0.14798937593286232</v>
      </c>
      <c r="AN38" s="94">
        <f>+'ฐานข้อมูล(รายปี)'!U14+'ฐานข้อมูล(รายปี)'!U28+'ฐานข้อมูล(รายปี)'!U47</f>
        <v>3448.0889552500007</v>
      </c>
      <c r="AO38" s="84">
        <f t="shared" si="17"/>
        <v>0.20471971895130425</v>
      </c>
      <c r="AP38" s="94">
        <f>+'ฐานข้อมูล(รายปี)'!V14+'ฐานข้อมูล(รายปี)'!V28+'ฐานข้อมูล(รายปี)'!V47</f>
        <v>4109.7352069400004</v>
      </c>
      <c r="AQ38" s="84">
        <f t="shared" si="18"/>
        <v>0.20516558008587971</v>
      </c>
      <c r="AR38" s="94">
        <f>+'ฐานข้อมูล(รายปี)'!W14+'ฐานข้อมูล(รายปี)'!W28+'ฐานข้อมูล(รายปี)'!W47</f>
        <v>3375.4050633700003</v>
      </c>
      <c r="AS38" s="84">
        <f t="shared" si="19"/>
        <v>0.15173977848031672</v>
      </c>
      <c r="AT38" s="94">
        <f>+'ฐานข้อมูล(รายปี)'!X14+'ฐานข้อมูล(รายปี)'!X28+'ฐานข้อมูล(รายปี)'!X47</f>
        <v>3099.0057305499995</v>
      </c>
      <c r="AU38" s="84">
        <f t="shared" si="20"/>
        <v>0.13157527368798258</v>
      </c>
      <c r="AV38" s="94">
        <f>+'ฐานข้อมูล(รายปี)'!Y14+'ฐานข้อมูล(รายปี)'!Y28+'ฐานข้อมูล(รายปี)'!Y47</f>
        <v>3364.3009525699999</v>
      </c>
      <c r="AW38" s="84">
        <f t="shared" si="21"/>
        <v>0.13081190589437713</v>
      </c>
      <c r="AX38" s="94">
        <f>+'ฐานข้อมูล(รายปี)'!Z14+'ฐานข้อมูล(รายปี)'!Z28+'ฐานข้อมูล(รายปี)'!Z47</f>
        <v>3846.3251787300001</v>
      </c>
      <c r="AY38" s="84">
        <f t="shared" si="22"/>
        <v>0.1536746793525316</v>
      </c>
      <c r="AZ38" s="94">
        <f>+'ฐานข้อมูล(รายปี)'!AA14+'ฐานข้อมูล(รายปี)'!AA28+'ฐานข้อมูล(รายปี)'!AA47</f>
        <v>4230.9799835200001</v>
      </c>
      <c r="BA38" s="84">
        <f t="shared" si="23"/>
        <v>0.16148822834468826</v>
      </c>
      <c r="BB38" s="94">
        <f>+'ฐานข้อมูล(รายปี)'!AB14+'ฐานข้อมูล(รายปี)'!AB28+'ฐานข้อมูล(รายปี)'!AB47</f>
        <v>4098.8670310100006</v>
      </c>
      <c r="BC38" s="84">
        <f t="shared" si="24"/>
        <v>0.14570972127718884</v>
      </c>
      <c r="BD38" s="94">
        <f>+'ฐานข้อมูล(รายปี)'!AC14+'ฐานข้อมูล(รายปี)'!AC28+'ฐานข้อมูล(รายปี)'!AC47</f>
        <v>4819.2214015900008</v>
      </c>
      <c r="BE38" s="84">
        <f t="shared" si="25"/>
        <v>0.17256085024626058</v>
      </c>
      <c r="BF38" s="94">
        <f>+'ฐานข้อมูล(รายปี)'!AD14+'ฐานข้อมูล(รายปี)'!AD28+'ฐานข้อมูล(รายปี)'!AD47</f>
        <v>5882.7692361200006</v>
      </c>
      <c r="BG38" s="84">
        <f t="shared" si="26"/>
        <v>0.19779784310221929</v>
      </c>
      <c r="BH38" s="94">
        <f>+'ฐานข้อมูล(รายปี)'!AE14+'ฐานข้อมูล(รายปี)'!AE28+'ฐานข้อมูล(รายปี)'!AE47</f>
        <v>3057.4981491799999</v>
      </c>
      <c r="BI38" s="84">
        <f t="shared" si="27"/>
        <v>9.9883270313587597E-2</v>
      </c>
      <c r="BJ38" s="94">
        <f>+'ฐานข้อมูล(รายปี)'!AF14+'ฐานข้อมูล(รายปี)'!AF28+'ฐานข้อมูล(รายปี)'!AF47</f>
        <v>3033.5653060299992</v>
      </c>
      <c r="BK38" s="84">
        <f t="shared" si="28"/>
        <v>0.10589979201498223</v>
      </c>
      <c r="BL38" s="94">
        <f>+'ฐานข้อมูล(รายปี)'!AG14+'ฐานข้อมูล(รายปี)'!AG28+'ฐานข้อมูล(รายปี)'!AG47</f>
        <v>2780.9111732700003</v>
      </c>
      <c r="BM38" s="84">
        <f t="shared" si="29"/>
        <v>9.8292216935929655E-2</v>
      </c>
      <c r="BN38" s="94">
        <f>+'ฐานข้อมูล(รายปี)'!AH14+'ฐานข้อมูล(รายปี)'!AH28+'ฐานข้อมูล(รายปี)'!AH47</f>
        <v>2689.6009909900004</v>
      </c>
      <c r="BO38" s="84">
        <f t="shared" si="30"/>
        <v>8.7572827673485051E-2</v>
      </c>
      <c r="BP38" s="94">
        <f>+'ฐานข้อมูล(รายปี)'!AI14+'ฐานข้อมูล(รายปี)'!AI28+'ฐานข้อมูล(รายปี)'!AI47</f>
        <v>2702.0924396700002</v>
      </c>
      <c r="BQ38" s="84">
        <f t="shared" si="33"/>
        <v>8.4478970007432666E-2</v>
      </c>
      <c r="BR38" s="94">
        <f>+'ฐานข้อมูล(รายปี)'!AJ14+'ฐานข้อมูล(รายปี)'!AJ28+'ฐานข้อมูล(รายปี)'!AJ47</f>
        <v>3096.0561827299998</v>
      </c>
      <c r="BS38" s="84">
        <f t="shared" si="33"/>
        <v>9.2940617302606748E-2</v>
      </c>
      <c r="BT38" s="94"/>
      <c r="BU38" s="84"/>
    </row>
    <row r="39" spans="1:73" ht="24" thickBot="1">
      <c r="A39" s="76" t="s">
        <v>203</v>
      </c>
      <c r="B39" s="77">
        <f>+B34+B6</f>
        <v>404939.10000000003</v>
      </c>
      <c r="C39" s="78">
        <f>+B39/B$39*100</f>
        <v>100</v>
      </c>
      <c r="D39" s="77">
        <f>+D34+D6</f>
        <v>476973.99999999994</v>
      </c>
      <c r="E39" s="78">
        <f t="shared" si="0"/>
        <v>100</v>
      </c>
      <c r="F39" s="77">
        <f>+F34+F6</f>
        <v>525364.47999999998</v>
      </c>
      <c r="G39" s="78">
        <f t="shared" si="1"/>
        <v>100</v>
      </c>
      <c r="H39" s="77">
        <f>+H34+H6</f>
        <v>608106.4</v>
      </c>
      <c r="I39" s="78">
        <f t="shared" si="2"/>
        <v>100</v>
      </c>
      <c r="J39" s="77">
        <f>+J34+J6</f>
        <v>707545.4</v>
      </c>
      <c r="K39" s="78">
        <f t="shared" si="3"/>
        <v>100</v>
      </c>
      <c r="L39" s="77">
        <f>+L34+L6</f>
        <v>815140.02999999991</v>
      </c>
      <c r="M39" s="78">
        <f t="shared" si="4"/>
        <v>100</v>
      </c>
      <c r="N39" s="77">
        <f>+N34+N6</f>
        <v>895291.2</v>
      </c>
      <c r="O39" s="78">
        <f t="shared" ref="O39:Q39" si="34">+N39/N$39*100</f>
        <v>100</v>
      </c>
      <c r="P39" s="77">
        <f>+P34+P6</f>
        <v>909048.96</v>
      </c>
      <c r="Q39" s="78">
        <f t="shared" si="34"/>
        <v>100</v>
      </c>
      <c r="R39" s="77">
        <f>+R34+R6</f>
        <v>815680.29999999993</v>
      </c>
      <c r="S39" s="78">
        <f t="shared" si="6"/>
        <v>100</v>
      </c>
      <c r="T39" s="77">
        <f>+T34+T6</f>
        <v>793345.29999999993</v>
      </c>
      <c r="U39" s="78">
        <f t="shared" si="7"/>
        <v>100</v>
      </c>
      <c r="V39" s="77">
        <f>+V34+V6</f>
        <v>817594.68599999999</v>
      </c>
      <c r="W39" s="78">
        <f t="shared" si="8"/>
        <v>100</v>
      </c>
      <c r="X39" s="77">
        <f>+X34+X6</f>
        <v>874964.38400000008</v>
      </c>
      <c r="Y39" s="78">
        <f t="shared" si="9"/>
        <v>100</v>
      </c>
      <c r="Z39" s="77">
        <f>+Z34+Z6</f>
        <v>959437.40628800006</v>
      </c>
      <c r="AA39" s="78">
        <f t="shared" si="10"/>
        <v>100</v>
      </c>
      <c r="AB39" s="77">
        <f>+AB34+AB6</f>
        <v>1104508.4832492741</v>
      </c>
      <c r="AC39" s="78">
        <f t="shared" si="11"/>
        <v>100</v>
      </c>
      <c r="AD39" s="77">
        <f>+AD34+AD6</f>
        <v>1289843.8369731293</v>
      </c>
      <c r="AE39" s="78">
        <f t="shared" si="12"/>
        <v>100</v>
      </c>
      <c r="AF39" s="77">
        <f>+AF34+AF6</f>
        <v>1474420.014066733</v>
      </c>
      <c r="AG39" s="78">
        <f t="shared" si="13"/>
        <v>100</v>
      </c>
      <c r="AH39" s="77">
        <f>+AH34+AH6</f>
        <v>1581518.0073569</v>
      </c>
      <c r="AI39" s="78">
        <f t="shared" si="14"/>
        <v>100</v>
      </c>
      <c r="AJ39" s="77">
        <f>+AJ34+AJ6</f>
        <v>1704202.5019135738</v>
      </c>
      <c r="AK39" s="78">
        <f t="shared" si="15"/>
        <v>100</v>
      </c>
      <c r="AL39" s="77">
        <f>+AL34+AL6</f>
        <v>1837688.1533048567</v>
      </c>
      <c r="AM39" s="78">
        <f t="shared" si="16"/>
        <v>100</v>
      </c>
      <c r="AN39" s="77">
        <f>+AN34+AN6</f>
        <v>1684297.4252373714</v>
      </c>
      <c r="AO39" s="78">
        <f t="shared" si="17"/>
        <v>100</v>
      </c>
      <c r="AP39" s="77">
        <f>+AP34+AP6</f>
        <v>2003130.9370800487</v>
      </c>
      <c r="AQ39" s="78">
        <f t="shared" si="18"/>
        <v>100</v>
      </c>
      <c r="AR39" s="77">
        <f>+AR34+AR6</f>
        <v>2224469.4813547847</v>
      </c>
      <c r="AS39" s="78">
        <f t="shared" si="19"/>
        <v>100</v>
      </c>
      <c r="AT39" s="77">
        <f>+AT34+AT6</f>
        <v>2355310.1154089007</v>
      </c>
      <c r="AU39" s="78">
        <f t="shared" si="20"/>
        <v>100</v>
      </c>
      <c r="AV39" s="77">
        <f>+AV34+AV6</f>
        <v>2571861.4292543628</v>
      </c>
      <c r="AW39" s="78">
        <f t="shared" si="21"/>
        <v>100</v>
      </c>
      <c r="AX39" s="77">
        <f>+AX34+AX6</f>
        <v>2502901.0601717173</v>
      </c>
      <c r="AY39" s="78">
        <f t="shared" si="22"/>
        <v>100</v>
      </c>
      <c r="AZ39" s="77">
        <f>+AZ34+AZ6</f>
        <v>2619992.8173644911</v>
      </c>
      <c r="BA39" s="78">
        <f t="shared" si="23"/>
        <v>100</v>
      </c>
      <c r="BB39" s="77">
        <f>+BB34+BB6</f>
        <v>2813036.0795986825</v>
      </c>
      <c r="BC39" s="78">
        <f t="shared" si="24"/>
        <v>100</v>
      </c>
      <c r="BD39" s="77">
        <f>+BD34+BD6</f>
        <v>2792766.3747092797</v>
      </c>
      <c r="BE39" s="78">
        <f t="shared" si="25"/>
        <v>100</v>
      </c>
      <c r="BF39" s="77">
        <f>+BF34+BF6</f>
        <v>2974132.1461629206</v>
      </c>
      <c r="BG39" s="78">
        <f t="shared" si="26"/>
        <v>100</v>
      </c>
      <c r="BH39" s="77">
        <f>+BH34+BH6</f>
        <v>3061071.3281422006</v>
      </c>
      <c r="BI39" s="78">
        <f t="shared" si="27"/>
        <v>100</v>
      </c>
      <c r="BJ39" s="77">
        <f>+BJ34+BJ6</f>
        <v>2864562.0999905495</v>
      </c>
      <c r="BK39" s="78">
        <f t="shared" si="28"/>
        <v>100</v>
      </c>
      <c r="BL39" s="77">
        <f>+BL34+BL6</f>
        <v>2829228.2542398009</v>
      </c>
      <c r="BM39" s="78">
        <f t="shared" si="29"/>
        <v>100</v>
      </c>
      <c r="BN39" s="77">
        <f>+BN34+BN6</f>
        <v>3071273.4331454583</v>
      </c>
      <c r="BO39" s="78">
        <f t="shared" si="30"/>
        <v>100</v>
      </c>
      <c r="BP39" s="77">
        <f>+BP34+BP6</f>
        <v>3198538.5705250232</v>
      </c>
      <c r="BQ39" s="78">
        <f t="shared" ref="BQ39:BS39" si="35">+BP39/BP$39*100</f>
        <v>100</v>
      </c>
      <c r="BR39" s="77">
        <f>+BR34+BR6</f>
        <v>3331219.7321107779</v>
      </c>
      <c r="BS39" s="78">
        <f t="shared" si="35"/>
        <v>100</v>
      </c>
      <c r="BT39" s="77"/>
      <c r="BU39" s="78"/>
    </row>
    <row r="40" spans="1:73" ht="26.25">
      <c r="A40" s="36" t="s">
        <v>82</v>
      </c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</row>
    <row r="41" spans="1:73" ht="26.25">
      <c r="A41" s="36" t="s">
        <v>204</v>
      </c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</row>
    <row r="42" spans="1:73">
      <c r="A42" s="36" t="s">
        <v>83</v>
      </c>
      <c r="B42" s="38"/>
      <c r="D42" s="38"/>
      <c r="F42" s="38"/>
      <c r="H42" s="38"/>
      <c r="J42" s="38"/>
      <c r="L42" s="38"/>
      <c r="N42" s="38"/>
      <c r="P42" s="38"/>
      <c r="R42" s="38"/>
      <c r="T42" s="38"/>
      <c r="V42" s="38"/>
      <c r="X42" s="38"/>
      <c r="Z42" s="38"/>
      <c r="AB42" s="38"/>
      <c r="AD42" s="38"/>
      <c r="AF42" s="38"/>
      <c r="AH42" s="38"/>
      <c r="AJ42" s="38"/>
      <c r="AL42" s="38"/>
      <c r="AN42" s="38"/>
      <c r="AP42" s="38"/>
      <c r="AR42" s="38"/>
      <c r="AT42" s="38"/>
      <c r="AV42" s="38"/>
      <c r="AX42" s="38"/>
      <c r="AZ42" s="38"/>
      <c r="BB42" s="38"/>
      <c r="BD42" s="38"/>
      <c r="BF42" s="38"/>
      <c r="BH42" s="38"/>
      <c r="BJ42" s="38"/>
      <c r="BL42" s="38"/>
      <c r="BN42" s="38"/>
      <c r="BP42" s="38"/>
      <c r="BR42" s="38"/>
      <c r="BT42" s="38"/>
    </row>
    <row r="43" spans="1:73">
      <c r="A43" s="38"/>
      <c r="B43" s="38"/>
      <c r="D43" s="38"/>
      <c r="F43" s="38"/>
      <c r="H43" s="38"/>
      <c r="J43" s="38"/>
      <c r="L43" s="38"/>
      <c r="N43" s="38"/>
      <c r="P43" s="38"/>
      <c r="R43" s="38"/>
      <c r="T43" s="38"/>
      <c r="V43" s="38"/>
      <c r="X43" s="38"/>
      <c r="Z43" s="38"/>
      <c r="AB43" s="38"/>
      <c r="AD43" s="38"/>
      <c r="AF43" s="38"/>
      <c r="AH43" s="38"/>
      <c r="AJ43" s="38"/>
      <c r="AL43" s="38"/>
      <c r="AN43" s="38"/>
      <c r="AP43" s="38"/>
      <c r="AR43" s="38"/>
      <c r="AT43" s="38"/>
      <c r="AV43" s="38"/>
      <c r="AX43" s="38"/>
      <c r="AZ43" s="38"/>
      <c r="BB43" s="38"/>
      <c r="BD43" s="38"/>
      <c r="BF43" s="38"/>
      <c r="BH43" s="38"/>
      <c r="BJ43" s="38"/>
      <c r="BL43" s="38"/>
      <c r="BN43" s="38"/>
      <c r="BP43" s="38"/>
      <c r="BR43" s="38"/>
      <c r="BT43" s="38"/>
    </row>
    <row r="44" spans="1:73">
      <c r="A44" s="38"/>
      <c r="B44" s="38"/>
      <c r="D44" s="38"/>
      <c r="F44" s="38"/>
      <c r="H44" s="38"/>
      <c r="J44" s="38"/>
      <c r="L44" s="38"/>
      <c r="N44" s="38"/>
      <c r="P44" s="38"/>
      <c r="R44" s="38"/>
      <c r="T44" s="38"/>
      <c r="V44" s="38"/>
      <c r="X44" s="38"/>
      <c r="Z44" s="38"/>
      <c r="AB44" s="38"/>
      <c r="AD44" s="38"/>
      <c r="AF44" s="38"/>
      <c r="AH44" s="38"/>
      <c r="AJ44" s="38"/>
      <c r="AL44" s="38"/>
      <c r="AN44" s="38"/>
      <c r="AP44" s="38"/>
      <c r="AR44" s="38"/>
      <c r="AT44" s="38"/>
      <c r="AV44" s="38"/>
      <c r="AX44" s="38"/>
      <c r="AZ44" s="38"/>
      <c r="BB44" s="38"/>
      <c r="BD44" s="38"/>
      <c r="BF44" s="38"/>
      <c r="BH44" s="38"/>
      <c r="BJ44" s="38"/>
      <c r="BL44" s="38"/>
      <c r="BN44" s="38"/>
      <c r="BP44" s="38"/>
      <c r="BR44" s="38"/>
      <c r="BT44" s="38"/>
    </row>
    <row r="45" spans="1:73">
      <c r="A45" s="38"/>
      <c r="B45" s="38"/>
      <c r="D45" s="38"/>
      <c r="F45" s="38"/>
      <c r="H45" s="38"/>
      <c r="J45" s="38"/>
      <c r="L45" s="38"/>
      <c r="N45" s="38"/>
      <c r="P45" s="38"/>
      <c r="R45" s="38"/>
      <c r="T45" s="38"/>
      <c r="V45" s="38"/>
      <c r="X45" s="38"/>
      <c r="Z45" s="38"/>
      <c r="AB45" s="38"/>
      <c r="AD45" s="38"/>
      <c r="AF45" s="38"/>
      <c r="AH45" s="38"/>
      <c r="AJ45" s="38"/>
      <c r="AL45" s="38"/>
      <c r="AN45" s="38"/>
      <c r="AP45" s="38"/>
      <c r="AR45" s="38"/>
      <c r="AT45" s="38"/>
      <c r="AV45" s="38"/>
      <c r="AX45" s="38"/>
      <c r="AZ45" s="38"/>
      <c r="BB45" s="38"/>
      <c r="BD45" s="38"/>
      <c r="BF45" s="38"/>
      <c r="BH45" s="38"/>
      <c r="BJ45" s="38"/>
      <c r="BL45" s="38"/>
      <c r="BN45" s="38"/>
      <c r="BP45" s="38"/>
      <c r="BR45" s="38"/>
      <c r="BT45" s="38"/>
    </row>
    <row r="46" spans="1:73">
      <c r="A46" s="38"/>
      <c r="B46" s="38"/>
      <c r="D46" s="38"/>
      <c r="F46" s="38"/>
      <c r="H46" s="38"/>
      <c r="J46" s="38"/>
      <c r="L46" s="38"/>
      <c r="N46" s="38"/>
      <c r="P46" s="38"/>
      <c r="R46" s="38"/>
      <c r="T46" s="38"/>
      <c r="V46" s="38"/>
      <c r="X46" s="38"/>
      <c r="Z46" s="38"/>
      <c r="AB46" s="38"/>
      <c r="AD46" s="38"/>
      <c r="AF46" s="38"/>
      <c r="AH46" s="38"/>
      <c r="AJ46" s="38"/>
      <c r="AL46" s="38"/>
      <c r="AN46" s="38"/>
      <c r="AP46" s="38"/>
      <c r="AR46" s="38"/>
      <c r="AT46" s="38"/>
      <c r="AV46" s="38"/>
      <c r="AX46" s="38"/>
      <c r="AZ46" s="38"/>
      <c r="BB46" s="38"/>
      <c r="BD46" s="38"/>
      <c r="BF46" s="38"/>
      <c r="BH46" s="38"/>
      <c r="BJ46" s="38"/>
      <c r="BL46" s="38"/>
      <c r="BN46" s="38"/>
      <c r="BP46" s="38"/>
      <c r="BR46" s="38"/>
      <c r="BT46" s="38"/>
    </row>
    <row r="47" spans="1:73">
      <c r="A47" s="38"/>
      <c r="B47" s="38"/>
      <c r="D47" s="38"/>
      <c r="F47" s="38"/>
      <c r="H47" s="38"/>
      <c r="J47" s="38"/>
      <c r="L47" s="38"/>
      <c r="N47" s="38"/>
      <c r="P47" s="38"/>
      <c r="R47" s="38"/>
      <c r="T47" s="38"/>
      <c r="V47" s="38"/>
      <c r="X47" s="38"/>
      <c r="Z47" s="38"/>
      <c r="AB47" s="38"/>
      <c r="AD47" s="38"/>
      <c r="AF47" s="38"/>
      <c r="AH47" s="38"/>
      <c r="AJ47" s="38"/>
      <c r="AL47" s="38"/>
      <c r="AN47" s="38"/>
      <c r="AP47" s="38"/>
      <c r="AR47" s="38"/>
      <c r="AT47" s="38"/>
      <c r="AV47" s="38"/>
      <c r="AX47" s="38"/>
      <c r="AZ47" s="38"/>
      <c r="BB47" s="38"/>
      <c r="BD47" s="38"/>
      <c r="BF47" s="38"/>
      <c r="BH47" s="38"/>
      <c r="BJ47" s="38"/>
      <c r="BL47" s="38"/>
      <c r="BN47" s="38"/>
      <c r="BP47" s="38"/>
      <c r="BR47" s="38"/>
      <c r="BT47" s="38"/>
    </row>
    <row r="48" spans="1:73">
      <c r="A48" s="38"/>
      <c r="B48" s="38"/>
      <c r="D48" s="38"/>
      <c r="F48" s="38"/>
      <c r="H48" s="38"/>
      <c r="J48" s="38"/>
      <c r="L48" s="38"/>
      <c r="N48" s="38"/>
      <c r="P48" s="38"/>
      <c r="R48" s="38"/>
      <c r="T48" s="38"/>
      <c r="V48" s="38"/>
      <c r="X48" s="38"/>
      <c r="Z48" s="38"/>
      <c r="AB48" s="38"/>
      <c r="AD48" s="38"/>
      <c r="AF48" s="38"/>
      <c r="AH48" s="38"/>
      <c r="AJ48" s="38"/>
      <c r="AL48" s="38"/>
      <c r="AN48" s="38"/>
      <c r="AP48" s="38"/>
      <c r="AR48" s="38"/>
      <c r="AT48" s="38"/>
      <c r="AV48" s="38"/>
      <c r="AX48" s="38"/>
      <c r="AZ48" s="38"/>
      <c r="BB48" s="38"/>
      <c r="BD48" s="38"/>
      <c r="BF48" s="38"/>
      <c r="BH48" s="38"/>
      <c r="BJ48" s="38"/>
      <c r="BL48" s="38"/>
      <c r="BN48" s="38"/>
      <c r="BP48" s="38"/>
      <c r="BR48" s="38"/>
      <c r="BT48" s="38"/>
    </row>
    <row r="49" spans="1:72">
      <c r="A49" s="38"/>
      <c r="B49" s="38"/>
      <c r="D49" s="38"/>
      <c r="F49" s="38"/>
      <c r="H49" s="38"/>
      <c r="J49" s="38"/>
      <c r="L49" s="38"/>
      <c r="N49" s="38"/>
      <c r="P49" s="38"/>
      <c r="R49" s="38"/>
      <c r="T49" s="38"/>
      <c r="V49" s="38"/>
      <c r="X49" s="38"/>
      <c r="Z49" s="38"/>
      <c r="AB49" s="38"/>
      <c r="AD49" s="38"/>
      <c r="AF49" s="38"/>
      <c r="AH49" s="38"/>
      <c r="AJ49" s="38"/>
      <c r="AL49" s="38"/>
      <c r="AN49" s="38"/>
      <c r="AP49" s="38"/>
      <c r="AR49" s="38"/>
      <c r="AT49" s="38"/>
      <c r="AV49" s="38"/>
      <c r="AX49" s="38"/>
      <c r="AZ49" s="38"/>
      <c r="BB49" s="38"/>
      <c r="BD49" s="38"/>
      <c r="BF49" s="38"/>
      <c r="BH49" s="38"/>
      <c r="BJ49" s="38"/>
      <c r="BL49" s="38"/>
      <c r="BN49" s="38"/>
      <c r="BP49" s="38"/>
      <c r="BR49" s="38"/>
      <c r="BT49" s="38"/>
    </row>
    <row r="50" spans="1:72">
      <c r="A50" s="38"/>
      <c r="B50" s="38"/>
      <c r="D50" s="38"/>
      <c r="F50" s="38"/>
      <c r="H50" s="38"/>
      <c r="J50" s="38"/>
      <c r="L50" s="38"/>
      <c r="N50" s="38"/>
      <c r="P50" s="38"/>
      <c r="R50" s="38"/>
      <c r="T50" s="38"/>
      <c r="V50" s="38"/>
      <c r="X50" s="38"/>
      <c r="Z50" s="38"/>
      <c r="AB50" s="38"/>
      <c r="AD50" s="38"/>
      <c r="AF50" s="38"/>
      <c r="AH50" s="38"/>
      <c r="AJ50" s="38"/>
      <c r="AL50" s="38"/>
      <c r="AN50" s="38"/>
      <c r="AP50" s="38"/>
      <c r="AR50" s="38"/>
      <c r="AT50" s="38"/>
      <c r="AV50" s="38"/>
      <c r="AX50" s="38"/>
      <c r="AZ50" s="38"/>
      <c r="BB50" s="38"/>
      <c r="BD50" s="38"/>
      <c r="BF50" s="38"/>
      <c r="BH50" s="38"/>
      <c r="BJ50" s="38"/>
      <c r="BL50" s="38"/>
      <c r="BN50" s="38"/>
      <c r="BP50" s="38"/>
      <c r="BR50" s="38"/>
      <c r="BT50" s="38"/>
    </row>
    <row r="51" spans="1:72">
      <c r="A51" s="38"/>
      <c r="B51" s="38"/>
      <c r="D51" s="38"/>
      <c r="F51" s="38"/>
      <c r="H51" s="38"/>
      <c r="J51" s="38"/>
      <c r="L51" s="38"/>
      <c r="N51" s="38"/>
      <c r="P51" s="38"/>
      <c r="R51" s="38"/>
      <c r="T51" s="38"/>
      <c r="V51" s="38"/>
      <c r="X51" s="38"/>
      <c r="Z51" s="38"/>
      <c r="AB51" s="38"/>
      <c r="AD51" s="38"/>
      <c r="AF51" s="38"/>
      <c r="AH51" s="38"/>
      <c r="AJ51" s="38"/>
      <c r="AL51" s="38"/>
      <c r="AN51" s="38"/>
      <c r="AP51" s="38"/>
      <c r="AR51" s="38"/>
      <c r="AT51" s="38"/>
      <c r="AV51" s="38"/>
      <c r="AX51" s="38"/>
      <c r="AZ51" s="38"/>
      <c r="BB51" s="38"/>
      <c r="BD51" s="38"/>
      <c r="BF51" s="38"/>
      <c r="BH51" s="38"/>
      <c r="BJ51" s="38"/>
      <c r="BL51" s="38"/>
      <c r="BN51" s="38"/>
      <c r="BP51" s="38"/>
      <c r="BR51" s="38"/>
      <c r="BT51" s="38"/>
    </row>
    <row r="52" spans="1:72">
      <c r="A52" s="38"/>
      <c r="B52" s="38"/>
      <c r="D52" s="38"/>
      <c r="F52" s="38"/>
      <c r="H52" s="38"/>
      <c r="J52" s="38"/>
      <c r="L52" s="38"/>
      <c r="N52" s="38"/>
      <c r="P52" s="38"/>
      <c r="R52" s="38"/>
      <c r="T52" s="38"/>
      <c r="V52" s="38"/>
      <c r="X52" s="38"/>
      <c r="Z52" s="38"/>
      <c r="AB52" s="38"/>
      <c r="AD52" s="38"/>
      <c r="AF52" s="38"/>
      <c r="AH52" s="38"/>
      <c r="AJ52" s="38"/>
      <c r="AL52" s="38"/>
      <c r="AN52" s="38"/>
      <c r="AP52" s="38"/>
      <c r="AR52" s="38"/>
      <c r="AT52" s="38"/>
      <c r="AV52" s="38"/>
      <c r="AX52" s="38"/>
      <c r="AZ52" s="38"/>
      <c r="BB52" s="38"/>
      <c r="BD52" s="38"/>
      <c r="BF52" s="38"/>
      <c r="BH52" s="38"/>
      <c r="BJ52" s="38"/>
      <c r="BL52" s="38"/>
      <c r="BN52" s="38"/>
      <c r="BP52" s="38"/>
      <c r="BR52" s="38"/>
      <c r="BT52" s="38"/>
    </row>
    <row r="53" spans="1:72">
      <c r="A53" s="38"/>
      <c r="B53" s="38"/>
      <c r="D53" s="38"/>
      <c r="F53" s="38"/>
      <c r="H53" s="38"/>
      <c r="J53" s="38"/>
      <c r="L53" s="38"/>
      <c r="N53" s="38"/>
      <c r="P53" s="38"/>
      <c r="R53" s="38"/>
      <c r="T53" s="38"/>
      <c r="V53" s="38"/>
      <c r="X53" s="38"/>
      <c r="Z53" s="38"/>
      <c r="AB53" s="38"/>
      <c r="AD53" s="38"/>
      <c r="AF53" s="38"/>
      <c r="AH53" s="38"/>
      <c r="AJ53" s="38"/>
      <c r="AL53" s="38"/>
      <c r="AN53" s="38"/>
      <c r="AP53" s="38"/>
      <c r="AR53" s="38"/>
      <c r="AT53" s="38"/>
      <c r="AV53" s="38"/>
      <c r="AX53" s="38"/>
      <c r="AZ53" s="38"/>
      <c r="BB53" s="38"/>
      <c r="BD53" s="38"/>
      <c r="BF53" s="38"/>
      <c r="BH53" s="38"/>
      <c r="BJ53" s="38"/>
      <c r="BL53" s="38"/>
      <c r="BN53" s="38"/>
      <c r="BP53" s="38"/>
      <c r="BR53" s="38"/>
      <c r="BT53" s="38"/>
    </row>
    <row r="54" spans="1:72">
      <c r="A54" s="38"/>
      <c r="B54" s="38"/>
      <c r="D54" s="38"/>
      <c r="F54" s="38"/>
      <c r="H54" s="38"/>
      <c r="J54" s="38"/>
      <c r="L54" s="38"/>
      <c r="N54" s="38"/>
      <c r="P54" s="38"/>
      <c r="R54" s="38"/>
      <c r="T54" s="38"/>
      <c r="V54" s="38"/>
      <c r="X54" s="38"/>
      <c r="Z54" s="38"/>
      <c r="AB54" s="38"/>
      <c r="AD54" s="38"/>
      <c r="AF54" s="38"/>
      <c r="AH54" s="38"/>
      <c r="AJ54" s="38"/>
      <c r="AL54" s="38"/>
      <c r="AN54" s="38"/>
      <c r="AP54" s="38"/>
      <c r="AR54" s="38"/>
      <c r="AT54" s="38"/>
      <c r="AV54" s="38"/>
      <c r="AX54" s="38"/>
      <c r="AZ54" s="38"/>
      <c r="BB54" s="38"/>
      <c r="BD54" s="38"/>
      <c r="BF54" s="38"/>
      <c r="BH54" s="38"/>
      <c r="BJ54" s="38"/>
      <c r="BL54" s="38"/>
      <c r="BN54" s="38"/>
      <c r="BP54" s="38"/>
      <c r="BR54" s="38"/>
      <c r="BT54" s="38"/>
    </row>
    <row r="55" spans="1:72">
      <c r="A55" s="38"/>
      <c r="B55" s="38"/>
      <c r="D55" s="38"/>
      <c r="F55" s="38"/>
      <c r="H55" s="38"/>
      <c r="J55" s="38"/>
      <c r="L55" s="38"/>
      <c r="N55" s="38"/>
      <c r="P55" s="38"/>
      <c r="R55" s="38"/>
      <c r="T55" s="38"/>
      <c r="V55" s="38"/>
      <c r="X55" s="38"/>
      <c r="Z55" s="38"/>
      <c r="AB55" s="38"/>
      <c r="AD55" s="38"/>
      <c r="AF55" s="38"/>
      <c r="AH55" s="38"/>
      <c r="AJ55" s="38"/>
      <c r="AL55" s="38"/>
      <c r="AN55" s="38"/>
      <c r="AP55" s="38"/>
      <c r="AR55" s="38"/>
      <c r="AT55" s="38"/>
      <c r="AV55" s="38"/>
      <c r="AX55" s="38"/>
      <c r="AZ55" s="38"/>
      <c r="BB55" s="38"/>
      <c r="BD55" s="38"/>
      <c r="BF55" s="38"/>
      <c r="BH55" s="38"/>
      <c r="BJ55" s="38"/>
      <c r="BL55" s="38"/>
      <c r="BN55" s="38"/>
      <c r="BP55" s="38"/>
      <c r="BR55" s="38"/>
      <c r="BT55" s="38"/>
    </row>
    <row r="56" spans="1:72">
      <c r="A56" s="38"/>
      <c r="B56" s="38"/>
      <c r="D56" s="38"/>
      <c r="F56" s="38"/>
      <c r="H56" s="38"/>
      <c r="J56" s="38"/>
      <c r="L56" s="38"/>
      <c r="N56" s="38"/>
      <c r="P56" s="38"/>
      <c r="R56" s="38"/>
      <c r="T56" s="38"/>
      <c r="V56" s="38"/>
      <c r="X56" s="38"/>
      <c r="Z56" s="38"/>
      <c r="AB56" s="38"/>
      <c r="AD56" s="38"/>
      <c r="AF56" s="38"/>
      <c r="AH56" s="38"/>
      <c r="AJ56" s="38"/>
      <c r="AL56" s="38"/>
      <c r="AN56" s="38"/>
      <c r="AP56" s="38"/>
      <c r="AR56" s="38"/>
      <c r="AT56" s="38"/>
      <c r="AV56" s="38"/>
      <c r="AX56" s="38"/>
      <c r="AZ56" s="38"/>
      <c r="BB56" s="38"/>
      <c r="BD56" s="38"/>
      <c r="BF56" s="38"/>
      <c r="BH56" s="38"/>
      <c r="BJ56" s="38"/>
      <c r="BL56" s="38"/>
      <c r="BN56" s="38"/>
      <c r="BP56" s="38"/>
      <c r="BR56" s="38"/>
      <c r="BT56" s="38"/>
    </row>
    <row r="57" spans="1:72">
      <c r="A57" s="38"/>
      <c r="B57" s="38"/>
      <c r="D57" s="38"/>
      <c r="F57" s="38"/>
      <c r="H57" s="38"/>
      <c r="J57" s="38"/>
      <c r="L57" s="38"/>
      <c r="N57" s="38"/>
      <c r="P57" s="38"/>
      <c r="R57" s="38"/>
      <c r="T57" s="38"/>
      <c r="V57" s="38"/>
      <c r="X57" s="38"/>
      <c r="Z57" s="38"/>
      <c r="AB57" s="38"/>
      <c r="AD57" s="38"/>
      <c r="AF57" s="38"/>
      <c r="AH57" s="38"/>
      <c r="AJ57" s="38"/>
      <c r="AL57" s="38"/>
      <c r="AN57" s="38"/>
      <c r="AP57" s="38"/>
      <c r="AR57" s="38"/>
      <c r="AT57" s="38"/>
      <c r="AV57" s="38"/>
      <c r="AX57" s="38"/>
      <c r="AZ57" s="38"/>
      <c r="BB57" s="38"/>
      <c r="BD57" s="38"/>
      <c r="BF57" s="38"/>
      <c r="BH57" s="38"/>
      <c r="BJ57" s="38"/>
      <c r="BL57" s="38"/>
      <c r="BN57" s="38"/>
      <c r="BP57" s="38"/>
      <c r="BR57" s="38"/>
      <c r="BT57" s="38"/>
    </row>
    <row r="58" spans="1:72">
      <c r="A58" s="38"/>
      <c r="B58" s="38"/>
      <c r="D58" s="38"/>
      <c r="F58" s="38"/>
      <c r="H58" s="38"/>
      <c r="J58" s="38"/>
      <c r="L58" s="38"/>
      <c r="N58" s="38"/>
      <c r="P58" s="38"/>
      <c r="R58" s="38"/>
      <c r="T58" s="38"/>
      <c r="V58" s="38"/>
      <c r="X58" s="38"/>
      <c r="Z58" s="38"/>
      <c r="AB58" s="38"/>
      <c r="AD58" s="38"/>
      <c r="AF58" s="38"/>
      <c r="AH58" s="38"/>
      <c r="AJ58" s="38"/>
      <c r="AL58" s="38"/>
      <c r="AN58" s="38"/>
      <c r="AP58" s="38"/>
      <c r="AR58" s="38"/>
      <c r="AT58" s="38"/>
      <c r="AV58" s="38"/>
      <c r="AX58" s="38"/>
      <c r="AZ58" s="38"/>
      <c r="BB58" s="38"/>
      <c r="BD58" s="38"/>
      <c r="BF58" s="38"/>
      <c r="BH58" s="38"/>
      <c r="BJ58" s="38"/>
      <c r="BL58" s="38"/>
      <c r="BN58" s="38"/>
      <c r="BP58" s="38"/>
      <c r="BR58" s="38"/>
      <c r="BT58" s="38"/>
    </row>
    <row r="59" spans="1:72">
      <c r="A59" s="38"/>
      <c r="B59" s="38"/>
      <c r="D59" s="38"/>
      <c r="F59" s="38"/>
      <c r="H59" s="38"/>
      <c r="J59" s="38"/>
      <c r="L59" s="38"/>
      <c r="N59" s="38"/>
      <c r="P59" s="38"/>
      <c r="R59" s="38"/>
      <c r="T59" s="38"/>
      <c r="V59" s="38"/>
      <c r="X59" s="38"/>
      <c r="Z59" s="38"/>
      <c r="AB59" s="38"/>
      <c r="AD59" s="38"/>
      <c r="AF59" s="38"/>
      <c r="AH59" s="38"/>
      <c r="AJ59" s="38"/>
      <c r="AL59" s="38"/>
      <c r="AN59" s="38"/>
      <c r="AP59" s="38"/>
      <c r="AR59" s="38"/>
      <c r="AT59" s="38"/>
      <c r="AV59" s="38"/>
      <c r="AX59" s="38"/>
      <c r="AZ59" s="38"/>
      <c r="BB59" s="38"/>
      <c r="BD59" s="38"/>
      <c r="BF59" s="38"/>
      <c r="BH59" s="38"/>
      <c r="BJ59" s="38"/>
      <c r="BL59" s="38"/>
      <c r="BN59" s="38"/>
      <c r="BP59" s="38"/>
      <c r="BR59" s="38"/>
      <c r="BT59" s="38"/>
    </row>
    <row r="60" spans="1:72">
      <c r="A60" s="38"/>
      <c r="B60" s="38"/>
      <c r="D60" s="38"/>
      <c r="F60" s="38"/>
      <c r="H60" s="38"/>
      <c r="J60" s="38"/>
      <c r="L60" s="38"/>
      <c r="N60" s="38"/>
      <c r="P60" s="38"/>
      <c r="R60" s="38"/>
      <c r="T60" s="38"/>
      <c r="V60" s="38"/>
      <c r="X60" s="38"/>
      <c r="Z60" s="38"/>
      <c r="AB60" s="38"/>
      <c r="AD60" s="38"/>
      <c r="AF60" s="38"/>
      <c r="AH60" s="38"/>
      <c r="AJ60" s="38"/>
      <c r="AL60" s="38"/>
      <c r="AN60" s="38"/>
      <c r="AP60" s="38"/>
      <c r="AR60" s="38"/>
      <c r="AT60" s="38"/>
      <c r="AV60" s="38"/>
      <c r="AX60" s="38"/>
      <c r="AZ60" s="38"/>
      <c r="BB60" s="38"/>
      <c r="BD60" s="38"/>
      <c r="BF60" s="38"/>
      <c r="BH60" s="38"/>
      <c r="BJ60" s="38"/>
      <c r="BL60" s="38"/>
      <c r="BN60" s="38"/>
      <c r="BP60" s="38"/>
      <c r="BR60" s="38"/>
      <c r="BT60" s="38"/>
    </row>
    <row r="61" spans="1:72">
      <c r="A61" s="38"/>
      <c r="B61" s="38"/>
      <c r="D61" s="38"/>
      <c r="F61" s="38"/>
      <c r="H61" s="38"/>
      <c r="J61" s="38"/>
      <c r="L61" s="38"/>
      <c r="N61" s="38"/>
      <c r="P61" s="38"/>
      <c r="R61" s="38"/>
      <c r="T61" s="38"/>
      <c r="V61" s="38"/>
      <c r="X61" s="38"/>
      <c r="Z61" s="38"/>
      <c r="AB61" s="38"/>
      <c r="AD61" s="38"/>
      <c r="AF61" s="38"/>
      <c r="AH61" s="38"/>
      <c r="AJ61" s="38"/>
      <c r="AL61" s="38"/>
      <c r="AN61" s="38"/>
      <c r="AP61" s="38"/>
      <c r="AR61" s="38"/>
      <c r="AT61" s="38"/>
      <c r="AV61" s="38"/>
      <c r="AX61" s="38"/>
      <c r="AZ61" s="38"/>
      <c r="BB61" s="38"/>
      <c r="BD61" s="38"/>
      <c r="BF61" s="38"/>
      <c r="BH61" s="38"/>
      <c r="BJ61" s="38"/>
      <c r="BL61" s="38"/>
      <c r="BN61" s="38"/>
      <c r="BP61" s="38"/>
      <c r="BR61" s="38"/>
      <c r="BT61" s="38"/>
    </row>
    <row r="62" spans="1:72">
      <c r="A62" s="38"/>
      <c r="B62" s="38"/>
      <c r="D62" s="38"/>
      <c r="F62" s="38"/>
      <c r="H62" s="38"/>
      <c r="J62" s="38"/>
      <c r="L62" s="38"/>
      <c r="N62" s="38"/>
      <c r="P62" s="38"/>
      <c r="R62" s="38"/>
      <c r="T62" s="38"/>
      <c r="V62" s="38"/>
      <c r="X62" s="38"/>
      <c r="Z62" s="38"/>
      <c r="AB62" s="38"/>
      <c r="AD62" s="38"/>
      <c r="AF62" s="38"/>
      <c r="AH62" s="38"/>
      <c r="AJ62" s="38"/>
      <c r="AL62" s="38"/>
      <c r="AN62" s="38"/>
      <c r="AP62" s="38"/>
      <c r="AR62" s="38"/>
      <c r="AT62" s="38"/>
      <c r="AV62" s="38"/>
      <c r="AX62" s="38"/>
      <c r="AZ62" s="38"/>
      <c r="BB62" s="38"/>
      <c r="BD62" s="38"/>
      <c r="BF62" s="38"/>
      <c r="BH62" s="38"/>
      <c r="BJ62" s="38"/>
      <c r="BL62" s="38"/>
      <c r="BN62" s="38"/>
      <c r="BP62" s="38"/>
      <c r="BR62" s="38"/>
      <c r="BT62" s="38"/>
    </row>
    <row r="63" spans="1:72">
      <c r="A63" s="38"/>
      <c r="B63" s="38"/>
      <c r="D63" s="38"/>
      <c r="F63" s="38"/>
      <c r="H63" s="38"/>
      <c r="J63" s="38"/>
      <c r="L63" s="38"/>
      <c r="N63" s="38"/>
      <c r="P63" s="38"/>
      <c r="R63" s="38"/>
      <c r="T63" s="38"/>
      <c r="V63" s="38"/>
      <c r="X63" s="38"/>
      <c r="Z63" s="38"/>
      <c r="AB63" s="38"/>
      <c r="AD63" s="38"/>
      <c r="AF63" s="38"/>
      <c r="AH63" s="38"/>
      <c r="AJ63" s="38"/>
      <c r="AL63" s="38"/>
      <c r="AN63" s="38"/>
      <c r="AP63" s="38"/>
      <c r="AR63" s="38"/>
      <c r="AT63" s="38"/>
      <c r="AV63" s="38"/>
      <c r="AX63" s="38"/>
      <c r="AZ63" s="38"/>
      <c r="BB63" s="38"/>
      <c r="BD63" s="38"/>
      <c r="BF63" s="38"/>
      <c r="BH63" s="38"/>
      <c r="BJ63" s="38"/>
      <c r="BL63" s="38"/>
      <c r="BN63" s="38"/>
      <c r="BP63" s="38"/>
      <c r="BR63" s="38"/>
      <c r="BT63" s="38"/>
    </row>
    <row r="64" spans="1:72">
      <c r="A64" s="38"/>
      <c r="B64" s="38"/>
      <c r="D64" s="38"/>
      <c r="F64" s="38"/>
      <c r="H64" s="38"/>
      <c r="J64" s="38"/>
      <c r="L64" s="38"/>
      <c r="N64" s="38"/>
      <c r="P64" s="38"/>
      <c r="R64" s="38"/>
      <c r="T64" s="38"/>
      <c r="V64" s="38"/>
      <c r="X64" s="38"/>
      <c r="Z64" s="38"/>
      <c r="AB64" s="38"/>
      <c r="AD64" s="38"/>
      <c r="AF64" s="38"/>
      <c r="AH64" s="38"/>
      <c r="AJ64" s="38"/>
      <c r="AL64" s="38"/>
      <c r="AN64" s="38"/>
      <c r="AP64" s="38"/>
      <c r="AR64" s="38"/>
      <c r="AT64" s="38"/>
      <c r="AV64" s="38"/>
      <c r="AX64" s="38"/>
      <c r="AZ64" s="38"/>
      <c r="BB64" s="38"/>
      <c r="BD64" s="38"/>
      <c r="BF64" s="38"/>
      <c r="BH64" s="38"/>
      <c r="BJ64" s="38"/>
      <c r="BL64" s="38"/>
      <c r="BN64" s="38"/>
      <c r="BP64" s="38"/>
      <c r="BR64" s="38"/>
      <c r="BT64" s="38"/>
    </row>
    <row r="65" spans="1:72">
      <c r="A65" s="38"/>
      <c r="B65" s="38"/>
      <c r="D65" s="38"/>
      <c r="F65" s="38"/>
      <c r="H65" s="38"/>
      <c r="J65" s="38"/>
      <c r="L65" s="38"/>
      <c r="N65" s="38"/>
      <c r="P65" s="38"/>
      <c r="R65" s="38"/>
      <c r="T65" s="38"/>
      <c r="V65" s="38"/>
      <c r="X65" s="38"/>
      <c r="Z65" s="38"/>
      <c r="AB65" s="38"/>
      <c r="AD65" s="38"/>
      <c r="AF65" s="38"/>
      <c r="AH65" s="38"/>
      <c r="AJ65" s="38"/>
      <c r="AL65" s="38"/>
      <c r="AN65" s="38"/>
      <c r="AP65" s="38"/>
      <c r="AR65" s="38"/>
      <c r="AT65" s="38"/>
      <c r="AV65" s="38"/>
      <c r="AX65" s="38"/>
      <c r="AZ65" s="38"/>
      <c r="BB65" s="38"/>
      <c r="BD65" s="38"/>
      <c r="BF65" s="38"/>
      <c r="BH65" s="38"/>
      <c r="BJ65" s="38"/>
      <c r="BL65" s="38"/>
      <c r="BN65" s="38"/>
      <c r="BP65" s="38"/>
      <c r="BR65" s="38"/>
      <c r="BT65" s="38"/>
    </row>
    <row r="66" spans="1:72">
      <c r="A66" s="38"/>
      <c r="B66" s="38"/>
      <c r="D66" s="38"/>
      <c r="F66" s="38"/>
      <c r="H66" s="38"/>
      <c r="J66" s="38"/>
      <c r="L66" s="38"/>
      <c r="N66" s="38"/>
      <c r="P66" s="38"/>
      <c r="R66" s="38"/>
      <c r="T66" s="38"/>
      <c r="V66" s="38"/>
      <c r="X66" s="38"/>
      <c r="Z66" s="38"/>
      <c r="AB66" s="38"/>
      <c r="AD66" s="38"/>
      <c r="AF66" s="38"/>
      <c r="AH66" s="38"/>
      <c r="AJ66" s="38"/>
      <c r="AL66" s="38"/>
      <c r="AN66" s="38"/>
      <c r="AP66" s="38"/>
      <c r="AR66" s="38"/>
      <c r="AT66" s="38"/>
      <c r="AV66" s="38"/>
      <c r="AX66" s="38"/>
      <c r="AZ66" s="38"/>
      <c r="BB66" s="38"/>
      <c r="BD66" s="38"/>
      <c r="BF66" s="38"/>
      <c r="BH66" s="38"/>
      <c r="BJ66" s="38"/>
      <c r="BL66" s="38"/>
      <c r="BN66" s="38"/>
      <c r="BP66" s="38"/>
      <c r="BR66" s="38"/>
      <c r="BT66" s="38"/>
    </row>
    <row r="67" spans="1:72">
      <c r="A67" s="38"/>
      <c r="B67" s="38"/>
      <c r="D67" s="38"/>
      <c r="F67" s="38"/>
      <c r="H67" s="38"/>
      <c r="J67" s="38"/>
      <c r="L67" s="38"/>
      <c r="N67" s="38"/>
      <c r="P67" s="38"/>
      <c r="R67" s="38"/>
      <c r="T67" s="38"/>
      <c r="V67" s="38"/>
      <c r="X67" s="38"/>
      <c r="Z67" s="38"/>
      <c r="AB67" s="38"/>
      <c r="AD67" s="38"/>
      <c r="AF67" s="38"/>
      <c r="AH67" s="38"/>
      <c r="AJ67" s="38"/>
      <c r="AL67" s="38"/>
      <c r="AN67" s="38"/>
      <c r="AP67" s="38"/>
      <c r="AR67" s="38"/>
      <c r="AT67" s="38"/>
      <c r="AV67" s="38"/>
      <c r="AX67" s="38"/>
      <c r="AZ67" s="38"/>
      <c r="BB67" s="38"/>
      <c r="BD67" s="38"/>
      <c r="BF67" s="38"/>
      <c r="BH67" s="38"/>
      <c r="BJ67" s="38"/>
      <c r="BL67" s="38"/>
      <c r="BN67" s="38"/>
      <c r="BP67" s="38"/>
      <c r="BR67" s="38"/>
      <c r="BT67" s="38"/>
    </row>
    <row r="68" spans="1:72">
      <c r="A68" s="38"/>
      <c r="B68" s="38"/>
      <c r="D68" s="38"/>
      <c r="F68" s="38"/>
      <c r="H68" s="38"/>
      <c r="J68" s="38"/>
      <c r="L68" s="38"/>
      <c r="N68" s="38"/>
      <c r="P68" s="38"/>
      <c r="R68" s="38"/>
      <c r="T68" s="38"/>
      <c r="V68" s="38"/>
      <c r="X68" s="38"/>
      <c r="Z68" s="38"/>
      <c r="AB68" s="38"/>
      <c r="AD68" s="38"/>
      <c r="AF68" s="38"/>
      <c r="AH68" s="38"/>
      <c r="AJ68" s="38"/>
      <c r="AL68" s="38"/>
      <c r="AN68" s="38"/>
      <c r="AP68" s="38"/>
      <c r="AR68" s="38"/>
      <c r="AT68" s="38"/>
      <c r="AV68" s="38"/>
      <c r="AX68" s="38"/>
      <c r="AZ68" s="38"/>
      <c r="BB68" s="38"/>
      <c r="BD68" s="38"/>
      <c r="BF68" s="38"/>
      <c r="BH68" s="38"/>
      <c r="BJ68" s="38"/>
      <c r="BL68" s="38"/>
      <c r="BN68" s="38"/>
      <c r="BP68" s="38"/>
      <c r="BR68" s="38"/>
      <c r="BT68" s="38"/>
    </row>
    <row r="69" spans="1:72">
      <c r="A69" s="38"/>
      <c r="B69" s="38"/>
      <c r="D69" s="38"/>
      <c r="F69" s="38"/>
      <c r="H69" s="38"/>
      <c r="J69" s="38"/>
      <c r="L69" s="38"/>
      <c r="N69" s="38"/>
      <c r="P69" s="38"/>
      <c r="R69" s="38"/>
      <c r="T69" s="38"/>
      <c r="V69" s="38"/>
      <c r="X69" s="38"/>
      <c r="Z69" s="38"/>
      <c r="AB69" s="38"/>
      <c r="AD69" s="38"/>
      <c r="AF69" s="38"/>
      <c r="AH69" s="38"/>
      <c r="AJ69" s="38"/>
      <c r="AL69" s="38"/>
      <c r="AN69" s="38"/>
      <c r="AP69" s="38"/>
      <c r="AR69" s="38"/>
      <c r="AT69" s="38"/>
      <c r="AV69" s="38"/>
      <c r="AX69" s="38"/>
      <c r="AZ69" s="38"/>
      <c r="BB69" s="38"/>
      <c r="BD69" s="38"/>
      <c r="BF69" s="38"/>
      <c r="BH69" s="38"/>
      <c r="BJ69" s="38"/>
      <c r="BL69" s="38"/>
      <c r="BN69" s="38"/>
      <c r="BP69" s="38"/>
      <c r="BR69" s="38"/>
      <c r="BT69" s="38"/>
    </row>
    <row r="70" spans="1:72">
      <c r="A70" s="38"/>
      <c r="B70" s="38"/>
      <c r="D70" s="38"/>
      <c r="F70" s="38"/>
      <c r="H70" s="38"/>
      <c r="J70" s="38"/>
      <c r="L70" s="38"/>
      <c r="N70" s="38"/>
      <c r="P70" s="38"/>
      <c r="R70" s="38"/>
      <c r="T70" s="38"/>
      <c r="V70" s="38"/>
      <c r="X70" s="38"/>
      <c r="Z70" s="38"/>
      <c r="AB70" s="38"/>
      <c r="AD70" s="38"/>
      <c r="AF70" s="38"/>
      <c r="AH70" s="38"/>
      <c r="AJ70" s="38"/>
      <c r="AL70" s="38"/>
      <c r="AN70" s="38"/>
      <c r="AP70" s="38"/>
      <c r="AR70" s="38"/>
      <c r="AT70" s="38"/>
      <c r="AV70" s="38"/>
      <c r="AX70" s="38"/>
      <c r="AZ70" s="38"/>
      <c r="BB70" s="38"/>
      <c r="BD70" s="38"/>
      <c r="BF70" s="38"/>
      <c r="BH70" s="38"/>
      <c r="BJ70" s="38"/>
      <c r="BL70" s="38"/>
      <c r="BN70" s="38"/>
      <c r="BP70" s="38"/>
      <c r="BR70" s="38"/>
      <c r="BT70" s="38"/>
    </row>
    <row r="71" spans="1:72">
      <c r="A71" s="38"/>
      <c r="B71" s="38"/>
      <c r="D71" s="38"/>
      <c r="F71" s="38"/>
      <c r="H71" s="38"/>
      <c r="J71" s="38"/>
      <c r="L71" s="38"/>
      <c r="N71" s="38"/>
      <c r="P71" s="38"/>
      <c r="R71" s="38"/>
      <c r="T71" s="38"/>
      <c r="V71" s="38"/>
      <c r="X71" s="38"/>
      <c r="Z71" s="38"/>
      <c r="AB71" s="38"/>
      <c r="AD71" s="38"/>
      <c r="AF71" s="38"/>
      <c r="AH71" s="38"/>
      <c r="AJ71" s="38"/>
      <c r="AL71" s="38"/>
      <c r="AN71" s="38"/>
      <c r="AP71" s="38"/>
      <c r="AR71" s="38"/>
      <c r="AT71" s="38"/>
      <c r="AV71" s="38"/>
      <c r="AX71" s="38"/>
      <c r="AZ71" s="38"/>
      <c r="BB71" s="38"/>
      <c r="BD71" s="38"/>
      <c r="BF71" s="38"/>
      <c r="BH71" s="38"/>
      <c r="BJ71" s="38"/>
      <c r="BL71" s="38"/>
      <c r="BN71" s="38"/>
      <c r="BP71" s="38"/>
      <c r="BR71" s="38"/>
      <c r="BT71" s="38"/>
    </row>
    <row r="72" spans="1:72">
      <c r="A72" s="38"/>
      <c r="B72" s="38"/>
      <c r="D72" s="38"/>
      <c r="F72" s="38"/>
      <c r="H72" s="38"/>
      <c r="J72" s="38"/>
      <c r="L72" s="38"/>
      <c r="N72" s="38"/>
      <c r="P72" s="38"/>
      <c r="R72" s="38"/>
      <c r="T72" s="38"/>
      <c r="V72" s="38"/>
      <c r="X72" s="38"/>
      <c r="Z72" s="38"/>
      <c r="AB72" s="38"/>
      <c r="AD72" s="38"/>
      <c r="AF72" s="38"/>
      <c r="AH72" s="38"/>
      <c r="AJ72" s="38"/>
      <c r="AL72" s="38"/>
      <c r="AN72" s="38"/>
      <c r="AP72" s="38"/>
      <c r="AR72" s="38"/>
      <c r="AT72" s="38"/>
      <c r="AV72" s="38"/>
      <c r="AX72" s="38"/>
      <c r="AZ72" s="38"/>
      <c r="BB72" s="38"/>
      <c r="BD72" s="38"/>
      <c r="BF72" s="38"/>
      <c r="BH72" s="38"/>
      <c r="BJ72" s="38"/>
      <c r="BL72" s="38"/>
      <c r="BN72" s="38"/>
      <c r="BP72" s="38"/>
      <c r="BR72" s="38"/>
      <c r="BT72" s="38"/>
    </row>
    <row r="73" spans="1:72">
      <c r="A73" s="38"/>
      <c r="B73" s="38"/>
      <c r="D73" s="38"/>
      <c r="F73" s="38"/>
      <c r="H73" s="38"/>
      <c r="J73" s="38"/>
      <c r="L73" s="38"/>
      <c r="N73" s="38"/>
      <c r="P73" s="38"/>
      <c r="R73" s="38"/>
      <c r="T73" s="38"/>
      <c r="V73" s="38"/>
      <c r="X73" s="38"/>
      <c r="Z73" s="38"/>
      <c r="AB73" s="38"/>
      <c r="AD73" s="38"/>
      <c r="AF73" s="38"/>
      <c r="AH73" s="38"/>
      <c r="AJ73" s="38"/>
      <c r="AL73" s="38"/>
      <c r="AN73" s="38"/>
      <c r="AP73" s="38"/>
      <c r="AR73" s="38"/>
      <c r="AT73" s="38"/>
      <c r="AV73" s="38"/>
      <c r="AX73" s="38"/>
      <c r="AZ73" s="38"/>
      <c r="BB73" s="38"/>
      <c r="BD73" s="38"/>
      <c r="BF73" s="38"/>
      <c r="BH73" s="38"/>
      <c r="BJ73" s="38"/>
      <c r="BL73" s="38"/>
      <c r="BN73" s="38"/>
      <c r="BP73" s="38"/>
      <c r="BR73" s="38"/>
      <c r="BT73" s="38"/>
    </row>
    <row r="74" spans="1:72">
      <c r="A74" s="38"/>
      <c r="B74" s="38"/>
      <c r="D74" s="38"/>
      <c r="F74" s="38"/>
      <c r="H74" s="38"/>
      <c r="J74" s="38"/>
      <c r="L74" s="38"/>
      <c r="N74" s="38"/>
      <c r="P74" s="38"/>
      <c r="R74" s="38"/>
      <c r="T74" s="38"/>
      <c r="V74" s="38"/>
      <c r="X74" s="38"/>
      <c r="Z74" s="38"/>
      <c r="AB74" s="38"/>
      <c r="AD74" s="38"/>
      <c r="AF74" s="38"/>
      <c r="AH74" s="38"/>
      <c r="AJ74" s="38"/>
      <c r="AL74" s="38"/>
      <c r="AN74" s="38"/>
      <c r="AP74" s="38"/>
      <c r="AR74" s="38"/>
      <c r="AT74" s="38"/>
      <c r="AV74" s="38"/>
      <c r="AX74" s="38"/>
      <c r="AZ74" s="38"/>
      <c r="BB74" s="38"/>
      <c r="BD74" s="38"/>
      <c r="BF74" s="38"/>
      <c r="BH74" s="38"/>
      <c r="BJ74" s="38"/>
      <c r="BL74" s="38"/>
      <c r="BN74" s="38"/>
      <c r="BP74" s="38"/>
      <c r="BR74" s="38"/>
      <c r="BT74" s="38"/>
    </row>
    <row r="75" spans="1:72">
      <c r="A75" s="38"/>
      <c r="B75" s="38"/>
      <c r="D75" s="38"/>
      <c r="F75" s="38"/>
      <c r="H75" s="38"/>
      <c r="J75" s="38"/>
      <c r="L75" s="38"/>
      <c r="N75" s="38"/>
      <c r="P75" s="38"/>
      <c r="R75" s="38"/>
      <c r="T75" s="38"/>
      <c r="V75" s="38"/>
      <c r="X75" s="38"/>
      <c r="Z75" s="38"/>
      <c r="AB75" s="38"/>
      <c r="AD75" s="38"/>
      <c r="AF75" s="38"/>
      <c r="AH75" s="38"/>
      <c r="AJ75" s="38"/>
      <c r="AL75" s="38"/>
      <c r="AN75" s="38"/>
      <c r="AP75" s="38"/>
      <c r="AR75" s="38"/>
      <c r="AT75" s="38"/>
      <c r="AV75" s="38"/>
      <c r="AX75" s="38"/>
      <c r="AZ75" s="38"/>
      <c r="BB75" s="38"/>
      <c r="BD75" s="38"/>
      <c r="BF75" s="38"/>
      <c r="BH75" s="38"/>
      <c r="BJ75" s="38"/>
      <c r="BL75" s="38"/>
      <c r="BN75" s="38"/>
      <c r="BP75" s="38"/>
      <c r="BR75" s="38"/>
      <c r="BT75" s="38"/>
    </row>
    <row r="76" spans="1:72">
      <c r="A76" s="38"/>
      <c r="B76" s="38"/>
      <c r="D76" s="38"/>
      <c r="F76" s="38"/>
      <c r="H76" s="38"/>
      <c r="J76" s="38"/>
      <c r="L76" s="38"/>
      <c r="N76" s="38"/>
      <c r="P76" s="38"/>
      <c r="R76" s="38"/>
      <c r="T76" s="38"/>
      <c r="V76" s="38"/>
      <c r="X76" s="38"/>
      <c r="Z76" s="38"/>
      <c r="AB76" s="38"/>
      <c r="AD76" s="38"/>
      <c r="AF76" s="38"/>
      <c r="AH76" s="38"/>
      <c r="AJ76" s="38"/>
      <c r="AL76" s="38"/>
      <c r="AN76" s="38"/>
      <c r="AP76" s="38"/>
      <c r="AR76" s="38"/>
      <c r="AT76" s="38"/>
      <c r="AV76" s="38"/>
      <c r="AX76" s="38"/>
      <c r="AZ76" s="38"/>
      <c r="BB76" s="38"/>
      <c r="BD76" s="38"/>
      <c r="BF76" s="38"/>
      <c r="BH76" s="38"/>
      <c r="BJ76" s="38"/>
      <c r="BL76" s="38"/>
      <c r="BN76" s="38"/>
      <c r="BP76" s="38"/>
      <c r="BR76" s="38"/>
      <c r="BT76" s="38"/>
    </row>
    <row r="77" spans="1:72">
      <c r="A77" s="38"/>
      <c r="B77" s="38"/>
      <c r="D77" s="38"/>
      <c r="F77" s="38"/>
      <c r="H77" s="38"/>
      <c r="J77" s="38"/>
      <c r="L77" s="38"/>
      <c r="N77" s="38"/>
      <c r="P77" s="38"/>
      <c r="R77" s="38"/>
      <c r="T77" s="38"/>
      <c r="V77" s="38"/>
      <c r="X77" s="38"/>
      <c r="Z77" s="38"/>
      <c r="AB77" s="38"/>
      <c r="AD77" s="38"/>
      <c r="AF77" s="38"/>
      <c r="AH77" s="38"/>
      <c r="AJ77" s="38"/>
      <c r="AL77" s="38"/>
      <c r="AN77" s="38"/>
      <c r="AP77" s="38"/>
      <c r="AR77" s="38"/>
      <c r="AT77" s="38"/>
      <c r="AV77" s="38"/>
      <c r="AX77" s="38"/>
      <c r="AZ77" s="38"/>
      <c r="BB77" s="38"/>
      <c r="BD77" s="38"/>
      <c r="BF77" s="38"/>
      <c r="BH77" s="38"/>
      <c r="BJ77" s="38"/>
      <c r="BL77" s="38"/>
      <c r="BN77" s="38"/>
      <c r="BP77" s="38"/>
      <c r="BR77" s="38"/>
      <c r="BT77" s="38"/>
    </row>
    <row r="78" spans="1:72">
      <c r="A78" s="38"/>
      <c r="B78" s="38"/>
      <c r="D78" s="38"/>
      <c r="F78" s="38"/>
      <c r="H78" s="38"/>
      <c r="J78" s="38"/>
      <c r="L78" s="38"/>
      <c r="N78" s="38"/>
      <c r="P78" s="38"/>
      <c r="R78" s="38"/>
      <c r="T78" s="38"/>
      <c r="V78" s="38"/>
      <c r="X78" s="38"/>
      <c r="Z78" s="38"/>
      <c r="AB78" s="38"/>
      <c r="AD78" s="38"/>
      <c r="AF78" s="38"/>
      <c r="AH78" s="38"/>
      <c r="AJ78" s="38"/>
      <c r="AL78" s="38"/>
      <c r="AN78" s="38"/>
      <c r="AP78" s="38"/>
      <c r="AR78" s="38"/>
      <c r="AT78" s="38"/>
      <c r="AV78" s="38"/>
      <c r="AX78" s="38"/>
      <c r="AZ78" s="38"/>
      <c r="BB78" s="38"/>
      <c r="BD78" s="38"/>
      <c r="BF78" s="38"/>
      <c r="BH78" s="38"/>
      <c r="BJ78" s="38"/>
      <c r="BL78" s="38"/>
      <c r="BN78" s="38"/>
      <c r="BP78" s="38"/>
      <c r="BR78" s="38"/>
      <c r="BT78" s="38"/>
    </row>
    <row r="79" spans="1:72">
      <c r="A79" s="38"/>
      <c r="B79" s="38"/>
      <c r="D79" s="38"/>
      <c r="F79" s="38"/>
      <c r="H79" s="38"/>
      <c r="J79" s="38"/>
      <c r="L79" s="38"/>
      <c r="N79" s="38"/>
      <c r="P79" s="38"/>
      <c r="R79" s="38"/>
      <c r="T79" s="38"/>
      <c r="V79" s="38"/>
      <c r="X79" s="38"/>
      <c r="Z79" s="38"/>
      <c r="AB79" s="38"/>
      <c r="AD79" s="38"/>
      <c r="AF79" s="38"/>
      <c r="AH79" s="38"/>
      <c r="AJ79" s="38"/>
      <c r="AL79" s="38"/>
      <c r="AN79" s="38"/>
      <c r="AP79" s="38"/>
      <c r="AR79" s="38"/>
      <c r="AT79" s="38"/>
      <c r="AV79" s="38"/>
      <c r="AX79" s="38"/>
      <c r="AZ79" s="38"/>
      <c r="BB79" s="38"/>
      <c r="BD79" s="38"/>
      <c r="BF79" s="38"/>
      <c r="BH79" s="38"/>
      <c r="BJ79" s="38"/>
      <c r="BL79" s="38"/>
      <c r="BN79" s="38"/>
      <c r="BP79" s="38"/>
      <c r="BR79" s="38"/>
      <c r="BT79" s="38"/>
    </row>
    <row r="80" spans="1:72">
      <c r="A80" s="38"/>
      <c r="B80" s="38"/>
      <c r="D80" s="38"/>
      <c r="F80" s="38"/>
      <c r="H80" s="38"/>
      <c r="J80" s="38"/>
      <c r="L80" s="38"/>
      <c r="N80" s="38"/>
      <c r="P80" s="38"/>
      <c r="R80" s="38"/>
      <c r="T80" s="38"/>
      <c r="V80" s="38"/>
      <c r="X80" s="38"/>
      <c r="Z80" s="38"/>
      <c r="AB80" s="38"/>
      <c r="AD80" s="38"/>
      <c r="AF80" s="38"/>
      <c r="AH80" s="38"/>
      <c r="AJ80" s="38"/>
      <c r="AL80" s="38"/>
      <c r="AN80" s="38"/>
      <c r="AP80" s="38"/>
      <c r="AR80" s="38"/>
      <c r="AT80" s="38"/>
      <c r="AV80" s="38"/>
      <c r="AX80" s="38"/>
      <c r="AZ80" s="38"/>
      <c r="BB80" s="38"/>
      <c r="BD80" s="38"/>
      <c r="BF80" s="38"/>
      <c r="BH80" s="38"/>
      <c r="BJ80" s="38"/>
      <c r="BL80" s="38"/>
      <c r="BN80" s="38"/>
      <c r="BP80" s="38"/>
      <c r="BR80" s="38"/>
      <c r="BT80" s="38"/>
    </row>
    <row r="81" spans="1:72">
      <c r="A81" s="38"/>
      <c r="B81" s="38"/>
      <c r="D81" s="38"/>
      <c r="F81" s="38"/>
      <c r="H81" s="38"/>
      <c r="J81" s="38"/>
      <c r="L81" s="38"/>
      <c r="N81" s="38"/>
      <c r="P81" s="38"/>
      <c r="R81" s="38"/>
      <c r="T81" s="38"/>
      <c r="V81" s="38"/>
      <c r="X81" s="38"/>
      <c r="Z81" s="38"/>
      <c r="AB81" s="38"/>
      <c r="AD81" s="38"/>
      <c r="AF81" s="38"/>
      <c r="AH81" s="38"/>
      <c r="AJ81" s="38"/>
      <c r="AL81" s="38"/>
      <c r="AN81" s="38"/>
      <c r="AP81" s="38"/>
      <c r="AR81" s="38"/>
      <c r="AT81" s="38"/>
      <c r="AV81" s="38"/>
      <c r="AX81" s="38"/>
      <c r="AZ81" s="38"/>
      <c r="BB81" s="38"/>
      <c r="BD81" s="38"/>
      <c r="BF81" s="38"/>
      <c r="BH81" s="38"/>
      <c r="BJ81" s="38"/>
      <c r="BL81" s="38"/>
      <c r="BN81" s="38"/>
      <c r="BP81" s="38"/>
      <c r="BR81" s="38"/>
      <c r="BT81" s="38"/>
    </row>
    <row r="82" spans="1:72">
      <c r="A82" s="38"/>
      <c r="B82" s="38"/>
      <c r="D82" s="38"/>
      <c r="F82" s="38"/>
      <c r="H82" s="38"/>
      <c r="J82" s="38"/>
      <c r="L82" s="38"/>
      <c r="N82" s="38"/>
      <c r="P82" s="38"/>
      <c r="R82" s="38"/>
      <c r="T82" s="38"/>
      <c r="V82" s="38"/>
      <c r="X82" s="38"/>
      <c r="Z82" s="38"/>
      <c r="AB82" s="38"/>
      <c r="AD82" s="38"/>
      <c r="AF82" s="38"/>
      <c r="AH82" s="38"/>
      <c r="AJ82" s="38"/>
      <c r="AL82" s="38"/>
      <c r="AN82" s="38"/>
      <c r="AP82" s="38"/>
      <c r="AR82" s="38"/>
      <c r="AT82" s="38"/>
      <c r="AV82" s="38"/>
      <c r="AX82" s="38"/>
      <c r="AZ82" s="38"/>
      <c r="BB82" s="38"/>
      <c r="BD82" s="38"/>
      <c r="BF82" s="38"/>
      <c r="BH82" s="38"/>
      <c r="BJ82" s="38"/>
      <c r="BL82" s="38"/>
      <c r="BN82" s="38"/>
      <c r="BP82" s="38"/>
      <c r="BR82" s="38"/>
      <c r="BT82" s="38"/>
    </row>
    <row r="83" spans="1:72">
      <c r="A83" s="38"/>
      <c r="B83" s="38"/>
      <c r="D83" s="38"/>
      <c r="F83" s="38"/>
      <c r="H83" s="38"/>
      <c r="J83" s="38"/>
      <c r="L83" s="38"/>
      <c r="N83" s="38"/>
      <c r="P83" s="38"/>
      <c r="R83" s="38"/>
      <c r="T83" s="38"/>
      <c r="V83" s="38"/>
      <c r="X83" s="38"/>
      <c r="Z83" s="38"/>
      <c r="AB83" s="38"/>
      <c r="AD83" s="38"/>
      <c r="AF83" s="38"/>
      <c r="AH83" s="38"/>
      <c r="AJ83" s="38"/>
      <c r="AL83" s="38"/>
      <c r="AN83" s="38"/>
      <c r="AP83" s="38"/>
      <c r="AR83" s="38"/>
      <c r="AT83" s="38"/>
      <c r="AV83" s="38"/>
      <c r="AX83" s="38"/>
      <c r="AZ83" s="38"/>
      <c r="BB83" s="38"/>
      <c r="BD83" s="38"/>
      <c r="BF83" s="38"/>
      <c r="BH83" s="38"/>
      <c r="BJ83" s="38"/>
      <c r="BL83" s="38"/>
      <c r="BN83" s="38"/>
      <c r="BP83" s="38"/>
      <c r="BR83" s="38"/>
      <c r="BT83" s="38"/>
    </row>
    <row r="84" spans="1:72">
      <c r="A84" s="38"/>
      <c r="B84" s="38"/>
      <c r="D84" s="38"/>
      <c r="F84" s="38"/>
      <c r="H84" s="38"/>
      <c r="J84" s="38"/>
      <c r="L84" s="38"/>
      <c r="N84" s="38"/>
      <c r="P84" s="38"/>
      <c r="R84" s="38"/>
      <c r="T84" s="38"/>
      <c r="V84" s="38"/>
      <c r="X84" s="38"/>
      <c r="Z84" s="38"/>
      <c r="AB84" s="38"/>
      <c r="AD84" s="38"/>
      <c r="AF84" s="38"/>
      <c r="AH84" s="38"/>
      <c r="AJ84" s="38"/>
      <c r="AL84" s="38"/>
      <c r="AN84" s="38"/>
      <c r="AP84" s="38"/>
      <c r="AR84" s="38"/>
      <c r="AT84" s="38"/>
      <c r="AV84" s="38"/>
      <c r="AX84" s="38"/>
      <c r="AZ84" s="38"/>
      <c r="BB84" s="38"/>
      <c r="BD84" s="38"/>
      <c r="BF84" s="38"/>
      <c r="BH84" s="38"/>
      <c r="BJ84" s="38"/>
      <c r="BL84" s="38"/>
      <c r="BN84" s="38"/>
      <c r="BP84" s="38"/>
      <c r="BR84" s="38"/>
      <c r="BT84" s="38"/>
    </row>
    <row r="85" spans="1:72">
      <c r="A85" s="38"/>
      <c r="B85" s="38"/>
      <c r="D85" s="38"/>
      <c r="F85" s="38"/>
      <c r="H85" s="38"/>
      <c r="J85" s="38"/>
      <c r="L85" s="38"/>
      <c r="N85" s="38"/>
      <c r="P85" s="38"/>
      <c r="R85" s="38"/>
      <c r="T85" s="38"/>
      <c r="V85" s="38"/>
      <c r="X85" s="38"/>
      <c r="Z85" s="38"/>
      <c r="AB85" s="38"/>
      <c r="AD85" s="38"/>
      <c r="AF85" s="38"/>
      <c r="AH85" s="38"/>
      <c r="AJ85" s="38"/>
      <c r="AL85" s="38"/>
      <c r="AN85" s="38"/>
      <c r="AP85" s="38"/>
      <c r="AR85" s="38"/>
      <c r="AT85" s="38"/>
      <c r="AV85" s="38"/>
      <c r="AX85" s="38"/>
      <c r="AZ85" s="38"/>
      <c r="BB85" s="38"/>
      <c r="BD85" s="38"/>
      <c r="BF85" s="38"/>
      <c r="BH85" s="38"/>
      <c r="BJ85" s="38"/>
      <c r="BL85" s="38"/>
      <c r="BN85" s="38"/>
      <c r="BP85" s="38"/>
      <c r="BR85" s="38"/>
      <c r="BT85" s="38"/>
    </row>
    <row r="86" spans="1:72">
      <c r="A86" s="38"/>
      <c r="B86" s="38"/>
      <c r="D86" s="38"/>
      <c r="F86" s="38"/>
      <c r="H86" s="38"/>
      <c r="J86" s="38"/>
      <c r="L86" s="38"/>
      <c r="N86" s="38"/>
      <c r="P86" s="38"/>
      <c r="R86" s="38"/>
      <c r="T86" s="38"/>
      <c r="V86" s="38"/>
      <c r="X86" s="38"/>
      <c r="Z86" s="38"/>
      <c r="AB86" s="38"/>
      <c r="AD86" s="38"/>
      <c r="AF86" s="38"/>
      <c r="AH86" s="38"/>
      <c r="AJ86" s="38"/>
      <c r="AL86" s="38"/>
      <c r="AN86" s="38"/>
      <c r="AP86" s="38"/>
      <c r="AR86" s="38"/>
      <c r="AT86" s="38"/>
      <c r="AV86" s="38"/>
      <c r="AX86" s="38"/>
      <c r="AZ86" s="38"/>
      <c r="BB86" s="38"/>
      <c r="BD86" s="38"/>
      <c r="BF86" s="38"/>
      <c r="BH86" s="38"/>
      <c r="BJ86" s="38"/>
      <c r="BL86" s="38"/>
      <c r="BN86" s="38"/>
      <c r="BP86" s="38"/>
      <c r="BR86" s="38"/>
      <c r="BT86" s="38"/>
    </row>
    <row r="87" spans="1:72">
      <c r="A87" s="38"/>
      <c r="B87" s="38"/>
      <c r="D87" s="38"/>
      <c r="F87" s="38"/>
      <c r="H87" s="38"/>
      <c r="J87" s="38"/>
      <c r="L87" s="38"/>
      <c r="N87" s="38"/>
      <c r="P87" s="38"/>
      <c r="R87" s="38"/>
      <c r="T87" s="38"/>
      <c r="V87" s="38"/>
      <c r="X87" s="38"/>
      <c r="Z87" s="38"/>
      <c r="AB87" s="38"/>
      <c r="AD87" s="38"/>
      <c r="AF87" s="38"/>
      <c r="AH87" s="38"/>
      <c r="AJ87" s="38"/>
      <c r="AL87" s="38"/>
      <c r="AN87" s="38"/>
      <c r="AP87" s="38"/>
      <c r="AR87" s="38"/>
      <c r="AT87" s="38"/>
      <c r="AV87" s="38"/>
      <c r="AX87" s="38"/>
      <c r="AZ87" s="38"/>
      <c r="BB87" s="38"/>
      <c r="BD87" s="38"/>
      <c r="BF87" s="38"/>
      <c r="BH87" s="38"/>
      <c r="BJ87" s="38"/>
      <c r="BL87" s="38"/>
      <c r="BN87" s="38"/>
      <c r="BP87" s="38"/>
      <c r="BR87" s="38"/>
      <c r="BT87" s="38"/>
    </row>
    <row r="88" spans="1:72">
      <c r="A88" s="38"/>
      <c r="B88" s="38"/>
      <c r="D88" s="38"/>
      <c r="F88" s="38"/>
      <c r="H88" s="38"/>
      <c r="J88" s="38"/>
      <c r="L88" s="38"/>
      <c r="N88" s="38"/>
      <c r="P88" s="38"/>
      <c r="R88" s="38"/>
      <c r="T88" s="38"/>
      <c r="V88" s="38"/>
      <c r="X88" s="38"/>
      <c r="Z88" s="38"/>
      <c r="AB88" s="38"/>
      <c r="AD88" s="38"/>
      <c r="AF88" s="38"/>
      <c r="AH88" s="38"/>
      <c r="AJ88" s="38"/>
      <c r="AL88" s="38"/>
      <c r="AN88" s="38"/>
      <c r="AP88" s="38"/>
      <c r="AR88" s="38"/>
      <c r="AT88" s="38"/>
      <c r="AV88" s="38"/>
      <c r="AX88" s="38"/>
      <c r="AZ88" s="38"/>
      <c r="BB88" s="38"/>
      <c r="BD88" s="38"/>
      <c r="BF88" s="38"/>
      <c r="BH88" s="38"/>
      <c r="BJ88" s="38"/>
      <c r="BL88" s="38"/>
      <c r="BN88" s="38"/>
      <c r="BP88" s="38"/>
      <c r="BR88" s="38"/>
      <c r="BT88" s="38"/>
    </row>
    <row r="89" spans="1:72">
      <c r="A89" s="38"/>
      <c r="B89" s="38"/>
      <c r="D89" s="38"/>
      <c r="F89" s="38"/>
      <c r="H89" s="38"/>
      <c r="J89" s="38"/>
      <c r="L89" s="38"/>
      <c r="N89" s="38"/>
      <c r="P89" s="38"/>
      <c r="R89" s="38"/>
      <c r="T89" s="38"/>
      <c r="V89" s="38"/>
      <c r="X89" s="38"/>
      <c r="Z89" s="38"/>
      <c r="AB89" s="38"/>
      <c r="AD89" s="38"/>
      <c r="AF89" s="38"/>
      <c r="AH89" s="38"/>
      <c r="AJ89" s="38"/>
      <c r="AL89" s="38"/>
      <c r="AN89" s="38"/>
      <c r="AP89" s="38"/>
      <c r="AR89" s="38"/>
      <c r="AT89" s="38"/>
      <c r="AV89" s="38"/>
      <c r="AX89" s="38"/>
      <c r="AZ89" s="38"/>
      <c r="BB89" s="38"/>
      <c r="BD89" s="38"/>
      <c r="BF89" s="38"/>
      <c r="BH89" s="38"/>
      <c r="BJ89" s="38"/>
      <c r="BL89" s="38"/>
      <c r="BN89" s="38"/>
      <c r="BP89" s="38"/>
      <c r="BR89" s="38"/>
      <c r="BT89" s="38"/>
    </row>
    <row r="90" spans="1:72">
      <c r="A90" s="38"/>
      <c r="B90" s="38"/>
      <c r="D90" s="38"/>
      <c r="F90" s="38"/>
      <c r="H90" s="38"/>
      <c r="J90" s="38"/>
      <c r="L90" s="38"/>
      <c r="N90" s="38"/>
      <c r="P90" s="38"/>
      <c r="R90" s="38"/>
      <c r="T90" s="38"/>
      <c r="V90" s="38"/>
      <c r="X90" s="38"/>
      <c r="Z90" s="38"/>
      <c r="AB90" s="38"/>
      <c r="AD90" s="38"/>
      <c r="AF90" s="38"/>
      <c r="AH90" s="38"/>
      <c r="AJ90" s="38"/>
      <c r="AL90" s="38"/>
      <c r="AN90" s="38"/>
      <c r="AP90" s="38"/>
      <c r="AR90" s="38"/>
      <c r="AT90" s="38"/>
      <c r="AV90" s="38"/>
      <c r="AX90" s="38"/>
      <c r="AZ90" s="38"/>
      <c r="BB90" s="38"/>
      <c r="BD90" s="38"/>
      <c r="BF90" s="38"/>
      <c r="BH90" s="38"/>
      <c r="BJ90" s="38"/>
      <c r="BL90" s="38"/>
      <c r="BN90" s="38"/>
      <c r="BP90" s="38"/>
      <c r="BR90" s="38"/>
      <c r="BT90" s="38"/>
    </row>
    <row r="91" spans="1:72">
      <c r="A91" s="38"/>
      <c r="B91" s="38"/>
      <c r="D91" s="38"/>
      <c r="F91" s="38"/>
      <c r="H91" s="38"/>
      <c r="J91" s="38"/>
      <c r="L91" s="38"/>
      <c r="N91" s="38"/>
      <c r="P91" s="38"/>
      <c r="R91" s="38"/>
      <c r="T91" s="38"/>
      <c r="V91" s="38"/>
      <c r="X91" s="38"/>
      <c r="Z91" s="38"/>
      <c r="AB91" s="38"/>
      <c r="AD91" s="38"/>
      <c r="AF91" s="38"/>
      <c r="AH91" s="38"/>
      <c r="AJ91" s="38"/>
      <c r="AL91" s="38"/>
      <c r="AN91" s="38"/>
      <c r="AP91" s="38"/>
      <c r="AR91" s="38"/>
      <c r="AT91" s="38"/>
      <c r="AV91" s="38"/>
      <c r="AX91" s="38"/>
      <c r="AZ91" s="38"/>
      <c r="BB91" s="38"/>
      <c r="BD91" s="38"/>
      <c r="BF91" s="38"/>
      <c r="BH91" s="38"/>
      <c r="BJ91" s="38"/>
      <c r="BL91" s="38"/>
      <c r="BN91" s="38"/>
      <c r="BP91" s="38"/>
      <c r="BR91" s="38"/>
      <c r="BT91" s="38"/>
    </row>
    <row r="92" spans="1:72">
      <c r="A92" s="38"/>
      <c r="B92" s="38"/>
      <c r="D92" s="38"/>
      <c r="F92" s="38"/>
      <c r="H92" s="38"/>
      <c r="J92" s="38"/>
      <c r="L92" s="38"/>
      <c r="N92" s="38"/>
      <c r="P92" s="38"/>
      <c r="R92" s="38"/>
      <c r="T92" s="38"/>
      <c r="V92" s="38"/>
      <c r="X92" s="38"/>
      <c r="Z92" s="38"/>
      <c r="AB92" s="38"/>
      <c r="AD92" s="38"/>
      <c r="AF92" s="38"/>
      <c r="AH92" s="38"/>
      <c r="AJ92" s="38"/>
      <c r="AL92" s="38"/>
      <c r="AN92" s="38"/>
      <c r="AP92" s="38"/>
      <c r="AR92" s="38"/>
      <c r="AT92" s="38"/>
      <c r="AV92" s="38"/>
      <c r="AX92" s="38"/>
      <c r="AZ92" s="38"/>
      <c r="BB92" s="38"/>
      <c r="BD92" s="38"/>
      <c r="BF92" s="38"/>
      <c r="BH92" s="38"/>
      <c r="BJ92" s="38"/>
      <c r="BL92" s="38"/>
      <c r="BN92" s="38"/>
      <c r="BP92" s="38"/>
      <c r="BR92" s="38"/>
      <c r="BT92" s="38"/>
    </row>
    <row r="93" spans="1:72">
      <c r="A93" s="38"/>
      <c r="B93" s="38"/>
      <c r="D93" s="38"/>
      <c r="F93" s="38"/>
      <c r="H93" s="38"/>
      <c r="J93" s="38"/>
      <c r="L93" s="38"/>
      <c r="N93" s="38"/>
      <c r="P93" s="38"/>
      <c r="R93" s="38"/>
      <c r="T93" s="38"/>
      <c r="V93" s="38"/>
      <c r="X93" s="38"/>
      <c r="Z93" s="38"/>
      <c r="AB93" s="38"/>
      <c r="AD93" s="38"/>
      <c r="AF93" s="38"/>
      <c r="AH93" s="38"/>
      <c r="AJ93" s="38"/>
      <c r="AL93" s="38"/>
      <c r="AN93" s="38"/>
      <c r="AP93" s="38"/>
      <c r="AR93" s="38"/>
      <c r="AT93" s="38"/>
      <c r="AV93" s="38"/>
      <c r="AX93" s="38"/>
      <c r="AZ93" s="38"/>
      <c r="BB93" s="38"/>
      <c r="BD93" s="38"/>
      <c r="BF93" s="38"/>
      <c r="BH93" s="38"/>
      <c r="BJ93" s="38"/>
      <c r="BL93" s="38"/>
      <c r="BN93" s="38"/>
      <c r="BP93" s="38"/>
      <c r="BR93" s="38"/>
      <c r="BT93" s="38"/>
    </row>
    <row r="94" spans="1:72">
      <c r="A94" s="38"/>
      <c r="B94" s="38"/>
      <c r="D94" s="38"/>
      <c r="F94" s="38"/>
      <c r="H94" s="38"/>
      <c r="J94" s="38"/>
      <c r="L94" s="38"/>
      <c r="N94" s="38"/>
      <c r="P94" s="38"/>
      <c r="R94" s="38"/>
      <c r="T94" s="38"/>
      <c r="V94" s="38"/>
      <c r="X94" s="38"/>
      <c r="Z94" s="38"/>
      <c r="AB94" s="38"/>
      <c r="AD94" s="38"/>
      <c r="AF94" s="38"/>
      <c r="AH94" s="38"/>
      <c r="AJ94" s="38"/>
      <c r="AL94" s="38"/>
      <c r="AN94" s="38"/>
      <c r="AP94" s="38"/>
      <c r="AR94" s="38"/>
      <c r="AT94" s="38"/>
      <c r="AV94" s="38"/>
      <c r="AX94" s="38"/>
      <c r="AZ94" s="38"/>
      <c r="BB94" s="38"/>
      <c r="BD94" s="38"/>
      <c r="BF94" s="38"/>
      <c r="BH94" s="38"/>
      <c r="BJ94" s="38"/>
      <c r="BL94" s="38"/>
      <c r="BN94" s="38"/>
      <c r="BP94" s="38"/>
      <c r="BR94" s="38"/>
      <c r="BT94" s="38"/>
    </row>
    <row r="95" spans="1:72">
      <c r="A95" s="38"/>
      <c r="B95" s="38"/>
      <c r="D95" s="38"/>
      <c r="F95" s="38"/>
      <c r="H95" s="38"/>
      <c r="J95" s="38"/>
      <c r="L95" s="38"/>
      <c r="N95" s="38"/>
      <c r="P95" s="38"/>
      <c r="R95" s="38"/>
      <c r="T95" s="38"/>
      <c r="V95" s="38"/>
      <c r="X95" s="38"/>
      <c r="Z95" s="38"/>
      <c r="AB95" s="38"/>
      <c r="AD95" s="38"/>
      <c r="AF95" s="38"/>
      <c r="AH95" s="38"/>
      <c r="AJ95" s="38"/>
      <c r="AL95" s="38"/>
      <c r="AN95" s="38"/>
      <c r="AP95" s="38"/>
      <c r="AR95" s="38"/>
      <c r="AT95" s="38"/>
      <c r="AV95" s="38"/>
      <c r="AX95" s="38"/>
      <c r="AZ95" s="38"/>
      <c r="BB95" s="38"/>
      <c r="BD95" s="38"/>
      <c r="BF95" s="38"/>
      <c r="BH95" s="38"/>
      <c r="BJ95" s="38"/>
      <c r="BL95" s="38"/>
      <c r="BN95" s="38"/>
      <c r="BP95" s="38"/>
      <c r="BR95" s="38"/>
      <c r="BT95" s="38"/>
    </row>
    <row r="96" spans="1:72">
      <c r="A96" s="38"/>
      <c r="B96" s="38"/>
      <c r="D96" s="38"/>
      <c r="F96" s="38"/>
      <c r="H96" s="38"/>
      <c r="J96" s="38"/>
      <c r="L96" s="38"/>
      <c r="N96" s="38"/>
      <c r="P96" s="38"/>
      <c r="R96" s="38"/>
      <c r="T96" s="38"/>
      <c r="V96" s="38"/>
      <c r="X96" s="38"/>
      <c r="Z96" s="38"/>
      <c r="AB96" s="38"/>
      <c r="AD96" s="38"/>
      <c r="AF96" s="38"/>
      <c r="AH96" s="38"/>
      <c r="AJ96" s="38"/>
      <c r="AL96" s="38"/>
      <c r="AN96" s="38"/>
      <c r="AP96" s="38"/>
      <c r="AR96" s="38"/>
      <c r="AT96" s="38"/>
      <c r="AV96" s="38"/>
      <c r="AX96" s="38"/>
      <c r="AZ96" s="38"/>
      <c r="BB96" s="38"/>
      <c r="BD96" s="38"/>
      <c r="BF96" s="38"/>
      <c r="BH96" s="38"/>
      <c r="BJ96" s="38"/>
      <c r="BL96" s="38"/>
      <c r="BN96" s="38"/>
      <c r="BP96" s="38"/>
      <c r="BR96" s="38"/>
      <c r="BT96" s="38"/>
    </row>
    <row r="97" spans="1:72">
      <c r="A97" s="38"/>
      <c r="B97" s="38"/>
      <c r="D97" s="38"/>
      <c r="F97" s="38"/>
      <c r="H97" s="38"/>
      <c r="J97" s="38"/>
      <c r="L97" s="38"/>
      <c r="N97" s="38"/>
      <c r="P97" s="38"/>
      <c r="R97" s="38"/>
      <c r="T97" s="38"/>
      <c r="V97" s="38"/>
      <c r="X97" s="38"/>
      <c r="Z97" s="38"/>
      <c r="AB97" s="38"/>
      <c r="AD97" s="38"/>
      <c r="AF97" s="38"/>
      <c r="AH97" s="38"/>
      <c r="AJ97" s="38"/>
      <c r="AL97" s="38"/>
      <c r="AN97" s="38"/>
      <c r="AP97" s="38"/>
      <c r="AR97" s="38"/>
      <c r="AT97" s="38"/>
      <c r="AV97" s="38"/>
      <c r="AX97" s="38"/>
      <c r="AZ97" s="38"/>
      <c r="BB97" s="38"/>
      <c r="BD97" s="38"/>
      <c r="BF97" s="38"/>
      <c r="BH97" s="38"/>
      <c r="BJ97" s="38"/>
      <c r="BL97" s="38"/>
      <c r="BN97" s="38"/>
      <c r="BP97" s="38"/>
      <c r="BR97" s="38"/>
      <c r="BT97" s="38"/>
    </row>
    <row r="98" spans="1:72">
      <c r="A98" s="38"/>
      <c r="B98" s="38"/>
      <c r="D98" s="38"/>
      <c r="F98" s="38"/>
      <c r="H98" s="38"/>
      <c r="J98" s="38"/>
      <c r="L98" s="38"/>
      <c r="N98" s="38"/>
      <c r="P98" s="38"/>
      <c r="R98" s="38"/>
      <c r="T98" s="38"/>
      <c r="V98" s="38"/>
      <c r="X98" s="38"/>
      <c r="Z98" s="38"/>
      <c r="AB98" s="38"/>
      <c r="AD98" s="38"/>
      <c r="AF98" s="38"/>
      <c r="AH98" s="38"/>
      <c r="AJ98" s="38"/>
      <c r="AL98" s="38"/>
      <c r="AN98" s="38"/>
      <c r="AP98" s="38"/>
      <c r="AR98" s="38"/>
      <c r="AT98" s="38"/>
      <c r="AV98" s="38"/>
      <c r="AX98" s="38"/>
      <c r="AZ98" s="38"/>
      <c r="BB98" s="38"/>
      <c r="BD98" s="38"/>
      <c r="BF98" s="38"/>
      <c r="BH98" s="38"/>
      <c r="BJ98" s="38"/>
      <c r="BL98" s="38"/>
      <c r="BN98" s="38"/>
      <c r="BP98" s="38"/>
      <c r="BR98" s="38"/>
      <c r="BT98" s="38"/>
    </row>
    <row r="99" spans="1:72">
      <c r="A99" s="38"/>
      <c r="B99" s="38"/>
      <c r="D99" s="38"/>
      <c r="F99" s="38"/>
      <c r="H99" s="38"/>
      <c r="J99" s="38"/>
      <c r="L99" s="38"/>
      <c r="N99" s="38"/>
      <c r="P99" s="38"/>
      <c r="R99" s="38"/>
      <c r="T99" s="38"/>
      <c r="V99" s="38"/>
      <c r="X99" s="38"/>
      <c r="Z99" s="38"/>
      <c r="AB99" s="38"/>
      <c r="AD99" s="38"/>
      <c r="AF99" s="38"/>
      <c r="AH99" s="38"/>
      <c r="AJ99" s="38"/>
      <c r="AL99" s="38"/>
      <c r="AN99" s="38"/>
      <c r="AP99" s="38"/>
      <c r="AR99" s="38"/>
      <c r="AT99" s="38"/>
      <c r="AV99" s="38"/>
      <c r="AX99" s="38"/>
      <c r="AZ99" s="38"/>
      <c r="BB99" s="38"/>
      <c r="BD99" s="38"/>
      <c r="BF99" s="38"/>
      <c r="BH99" s="38"/>
      <c r="BJ99" s="38"/>
      <c r="BL99" s="38"/>
      <c r="BN99" s="38"/>
      <c r="BP99" s="38"/>
      <c r="BR99" s="38"/>
      <c r="BT99" s="38"/>
    </row>
    <row r="100" spans="1:72">
      <c r="A100" s="38"/>
      <c r="B100" s="38"/>
      <c r="D100" s="38"/>
      <c r="F100" s="38"/>
      <c r="H100" s="38"/>
      <c r="J100" s="38"/>
      <c r="L100" s="38"/>
      <c r="N100" s="38"/>
      <c r="P100" s="38"/>
      <c r="R100" s="38"/>
      <c r="T100" s="38"/>
      <c r="V100" s="38"/>
      <c r="X100" s="38"/>
      <c r="Z100" s="38"/>
      <c r="AB100" s="38"/>
      <c r="AD100" s="38"/>
      <c r="AF100" s="38"/>
      <c r="AH100" s="38"/>
      <c r="AJ100" s="38"/>
      <c r="AL100" s="38"/>
      <c r="AN100" s="38"/>
      <c r="AP100" s="38"/>
      <c r="AR100" s="38"/>
      <c r="AT100" s="38"/>
      <c r="AV100" s="38"/>
      <c r="AX100" s="38"/>
      <c r="AZ100" s="38"/>
      <c r="BB100" s="38"/>
      <c r="BD100" s="38"/>
      <c r="BF100" s="38"/>
      <c r="BH100" s="38"/>
      <c r="BJ100" s="38"/>
      <c r="BL100" s="38"/>
      <c r="BN100" s="38"/>
      <c r="BP100" s="38"/>
      <c r="BR100" s="38"/>
      <c r="BT100" s="38"/>
    </row>
    <row r="101" spans="1:72">
      <c r="A101" s="38"/>
      <c r="B101" s="38"/>
      <c r="D101" s="38"/>
      <c r="F101" s="38"/>
      <c r="H101" s="38"/>
      <c r="J101" s="38"/>
      <c r="L101" s="38"/>
      <c r="N101" s="38"/>
      <c r="P101" s="38"/>
      <c r="R101" s="38"/>
      <c r="T101" s="38"/>
      <c r="V101" s="38"/>
      <c r="X101" s="38"/>
      <c r="Z101" s="38"/>
      <c r="AB101" s="38"/>
      <c r="AD101" s="38"/>
      <c r="AF101" s="38"/>
      <c r="AH101" s="38"/>
      <c r="AJ101" s="38"/>
      <c r="AL101" s="38"/>
      <c r="AN101" s="38"/>
      <c r="AP101" s="38"/>
      <c r="AR101" s="38"/>
      <c r="AT101" s="38"/>
      <c r="AV101" s="38"/>
      <c r="AX101" s="38"/>
      <c r="AZ101" s="38"/>
      <c r="BB101" s="38"/>
      <c r="BD101" s="38"/>
      <c r="BF101" s="38"/>
      <c r="BH101" s="38"/>
      <c r="BJ101" s="38"/>
      <c r="BL101" s="38"/>
      <c r="BN101" s="38"/>
      <c r="BP101" s="38"/>
      <c r="BR101" s="38"/>
      <c r="BT101" s="38"/>
    </row>
    <row r="102" spans="1:72">
      <c r="A102" s="38"/>
      <c r="B102" s="38"/>
      <c r="D102" s="38"/>
      <c r="F102" s="38"/>
      <c r="H102" s="38"/>
      <c r="J102" s="38"/>
      <c r="L102" s="38"/>
      <c r="N102" s="38"/>
      <c r="P102" s="38"/>
      <c r="R102" s="38"/>
      <c r="T102" s="38"/>
      <c r="V102" s="38"/>
      <c r="X102" s="38"/>
      <c r="Z102" s="38"/>
      <c r="AB102" s="38"/>
      <c r="AD102" s="38"/>
      <c r="AF102" s="38"/>
      <c r="AH102" s="38"/>
      <c r="AJ102" s="38"/>
      <c r="AL102" s="38"/>
      <c r="AN102" s="38"/>
      <c r="AP102" s="38"/>
      <c r="AR102" s="38"/>
      <c r="AT102" s="38"/>
      <c r="AV102" s="38"/>
      <c r="AX102" s="38"/>
      <c r="AZ102" s="38"/>
      <c r="BB102" s="38"/>
      <c r="BD102" s="38"/>
      <c r="BF102" s="38"/>
      <c r="BH102" s="38"/>
      <c r="BJ102" s="38"/>
      <c r="BL102" s="38"/>
      <c r="BN102" s="38"/>
      <c r="BP102" s="38"/>
      <c r="BR102" s="38"/>
      <c r="BT102" s="38"/>
    </row>
    <row r="103" spans="1:72">
      <c r="A103" s="38"/>
      <c r="B103" s="38"/>
      <c r="D103" s="38"/>
      <c r="F103" s="38"/>
      <c r="H103" s="38"/>
      <c r="J103" s="38"/>
      <c r="L103" s="38"/>
      <c r="N103" s="38"/>
      <c r="P103" s="38"/>
      <c r="R103" s="38"/>
      <c r="T103" s="38"/>
      <c r="V103" s="38"/>
      <c r="X103" s="38"/>
      <c r="Z103" s="38"/>
      <c r="AB103" s="38"/>
      <c r="AD103" s="38"/>
      <c r="AF103" s="38"/>
      <c r="AH103" s="38"/>
      <c r="AJ103" s="38"/>
      <c r="AL103" s="38"/>
      <c r="AN103" s="38"/>
      <c r="AP103" s="38"/>
      <c r="AR103" s="38"/>
      <c r="AT103" s="38"/>
      <c r="AV103" s="38"/>
      <c r="AX103" s="38"/>
      <c r="AZ103" s="38"/>
      <c r="BB103" s="38"/>
      <c r="BD103" s="38"/>
      <c r="BF103" s="38"/>
      <c r="BH103" s="38"/>
      <c r="BJ103" s="38"/>
      <c r="BL103" s="38"/>
      <c r="BN103" s="38"/>
      <c r="BP103" s="38"/>
      <c r="BR103" s="38"/>
      <c r="BT103" s="38"/>
    </row>
    <row r="104" spans="1:72">
      <c r="A104" s="38"/>
      <c r="B104" s="38"/>
      <c r="D104" s="38"/>
      <c r="F104" s="38"/>
      <c r="H104" s="38"/>
      <c r="J104" s="38"/>
      <c r="L104" s="38"/>
      <c r="N104" s="38"/>
      <c r="P104" s="38"/>
      <c r="R104" s="38"/>
      <c r="T104" s="38"/>
      <c r="V104" s="38"/>
      <c r="X104" s="38"/>
      <c r="Z104" s="38"/>
      <c r="AB104" s="38"/>
      <c r="AD104" s="38"/>
      <c r="AF104" s="38"/>
      <c r="AH104" s="38"/>
      <c r="AJ104" s="38"/>
      <c r="AL104" s="38"/>
      <c r="AN104" s="38"/>
      <c r="AP104" s="38"/>
      <c r="AR104" s="38"/>
      <c r="AT104" s="38"/>
      <c r="AV104" s="38"/>
      <c r="AX104" s="38"/>
      <c r="AZ104" s="38"/>
      <c r="BB104" s="38"/>
      <c r="BD104" s="38"/>
      <c r="BF104" s="38"/>
      <c r="BH104" s="38"/>
      <c r="BJ104" s="38"/>
      <c r="BL104" s="38"/>
      <c r="BN104" s="38"/>
      <c r="BP104" s="38"/>
      <c r="BR104" s="38"/>
      <c r="BT104" s="38"/>
    </row>
    <row r="105" spans="1:72">
      <c r="A105" s="38"/>
      <c r="B105" s="38"/>
      <c r="D105" s="38"/>
      <c r="F105" s="38"/>
      <c r="H105" s="38"/>
      <c r="J105" s="38"/>
      <c r="L105" s="38"/>
      <c r="N105" s="38"/>
      <c r="P105" s="38"/>
      <c r="R105" s="38"/>
      <c r="T105" s="38"/>
      <c r="V105" s="38"/>
      <c r="X105" s="38"/>
      <c r="Z105" s="38"/>
      <c r="AB105" s="38"/>
      <c r="AD105" s="38"/>
      <c r="AF105" s="38"/>
      <c r="AH105" s="38"/>
      <c r="AJ105" s="38"/>
      <c r="AL105" s="38"/>
      <c r="AN105" s="38"/>
      <c r="AP105" s="38"/>
      <c r="AR105" s="38"/>
      <c r="AT105" s="38"/>
      <c r="AV105" s="38"/>
      <c r="AX105" s="38"/>
      <c r="AZ105" s="38"/>
      <c r="BB105" s="38"/>
      <c r="BD105" s="38"/>
      <c r="BF105" s="38"/>
      <c r="BH105" s="38"/>
      <c r="BJ105" s="38"/>
      <c r="BL105" s="38"/>
      <c r="BN105" s="38"/>
      <c r="BP105" s="38"/>
      <c r="BR105" s="38"/>
      <c r="BT105" s="38"/>
    </row>
    <row r="106" spans="1:72">
      <c r="A106" s="38"/>
      <c r="B106" s="38"/>
      <c r="D106" s="38"/>
      <c r="F106" s="38"/>
      <c r="H106" s="38"/>
      <c r="J106" s="38"/>
      <c r="L106" s="38"/>
      <c r="N106" s="38"/>
      <c r="P106" s="38"/>
      <c r="R106" s="38"/>
      <c r="T106" s="38"/>
      <c r="V106" s="38"/>
      <c r="X106" s="38"/>
      <c r="Z106" s="38"/>
      <c r="AB106" s="38"/>
      <c r="AD106" s="38"/>
      <c r="AF106" s="38"/>
      <c r="AH106" s="38"/>
      <c r="AJ106" s="38"/>
      <c r="AL106" s="38"/>
      <c r="AN106" s="38"/>
      <c r="AP106" s="38"/>
      <c r="AR106" s="38"/>
      <c r="AT106" s="38"/>
      <c r="AV106" s="38"/>
      <c r="AX106" s="38"/>
      <c r="AZ106" s="38"/>
      <c r="BB106" s="38"/>
      <c r="BD106" s="38"/>
      <c r="BF106" s="38"/>
      <c r="BH106" s="38"/>
      <c r="BJ106" s="38"/>
      <c r="BL106" s="38"/>
      <c r="BN106" s="38"/>
      <c r="BP106" s="38"/>
      <c r="BR106" s="38"/>
      <c r="BT106" s="38"/>
    </row>
    <row r="107" spans="1:72">
      <c r="A107" s="38"/>
      <c r="B107" s="38"/>
      <c r="D107" s="38"/>
      <c r="F107" s="38"/>
      <c r="H107" s="38"/>
      <c r="J107" s="38"/>
      <c r="L107" s="38"/>
      <c r="N107" s="38"/>
      <c r="P107" s="38"/>
      <c r="R107" s="38"/>
      <c r="T107" s="38"/>
      <c r="V107" s="38"/>
      <c r="X107" s="38"/>
      <c r="Z107" s="38"/>
      <c r="AB107" s="38"/>
      <c r="AD107" s="38"/>
      <c r="AF107" s="38"/>
      <c r="AH107" s="38"/>
      <c r="AJ107" s="38"/>
      <c r="AL107" s="38"/>
      <c r="AN107" s="38"/>
      <c r="AP107" s="38"/>
      <c r="AR107" s="38"/>
      <c r="AT107" s="38"/>
      <c r="AV107" s="38"/>
      <c r="AX107" s="38"/>
      <c r="AZ107" s="38"/>
      <c r="BB107" s="38"/>
      <c r="BD107" s="38"/>
      <c r="BF107" s="38"/>
      <c r="BH107" s="38"/>
      <c r="BJ107" s="38"/>
      <c r="BL107" s="38"/>
      <c r="BN107" s="38"/>
      <c r="BP107" s="38"/>
      <c r="BR107" s="38"/>
      <c r="BT107" s="38"/>
    </row>
    <row r="108" spans="1:72">
      <c r="A108" s="38"/>
      <c r="B108" s="38"/>
      <c r="D108" s="38"/>
      <c r="F108" s="38"/>
      <c r="H108" s="38"/>
      <c r="J108" s="38"/>
      <c r="L108" s="38"/>
      <c r="N108" s="38"/>
      <c r="P108" s="38"/>
      <c r="R108" s="38"/>
      <c r="T108" s="38"/>
      <c r="V108" s="38"/>
      <c r="X108" s="38"/>
      <c r="Z108" s="38"/>
      <c r="AB108" s="38"/>
      <c r="AD108" s="38"/>
      <c r="AF108" s="38"/>
      <c r="AH108" s="38"/>
      <c r="AJ108" s="38"/>
      <c r="AL108" s="38"/>
      <c r="AN108" s="38"/>
      <c r="AP108" s="38"/>
      <c r="AR108" s="38"/>
      <c r="AT108" s="38"/>
      <c r="AV108" s="38"/>
      <c r="AX108" s="38"/>
      <c r="AZ108" s="38"/>
      <c r="BB108" s="38"/>
      <c r="BD108" s="38"/>
      <c r="BF108" s="38"/>
      <c r="BH108" s="38"/>
      <c r="BJ108" s="38"/>
      <c r="BL108" s="38"/>
      <c r="BN108" s="38"/>
      <c r="BP108" s="38"/>
      <c r="BR108" s="38"/>
      <c r="BT108" s="38"/>
    </row>
    <row r="109" spans="1:72">
      <c r="A109" s="38"/>
      <c r="B109" s="38"/>
      <c r="D109" s="38"/>
      <c r="F109" s="38"/>
      <c r="H109" s="38"/>
      <c r="J109" s="38"/>
      <c r="L109" s="38"/>
      <c r="N109" s="38"/>
      <c r="P109" s="38"/>
      <c r="R109" s="38"/>
      <c r="T109" s="38"/>
      <c r="V109" s="38"/>
      <c r="X109" s="38"/>
      <c r="Z109" s="38"/>
      <c r="AB109" s="38"/>
      <c r="AD109" s="38"/>
      <c r="AF109" s="38"/>
      <c r="AH109" s="38"/>
      <c r="AJ109" s="38"/>
      <c r="AL109" s="38"/>
      <c r="AN109" s="38"/>
      <c r="AP109" s="38"/>
      <c r="AR109" s="38"/>
      <c r="AT109" s="38"/>
      <c r="AV109" s="38"/>
      <c r="AX109" s="38"/>
      <c r="AZ109" s="38"/>
      <c r="BB109" s="38"/>
      <c r="BD109" s="38"/>
      <c r="BF109" s="38"/>
      <c r="BH109" s="38"/>
      <c r="BJ109" s="38"/>
      <c r="BL109" s="38"/>
      <c r="BN109" s="38"/>
      <c r="BP109" s="38"/>
      <c r="BR109" s="38"/>
      <c r="BT109" s="38"/>
    </row>
    <row r="110" spans="1:72">
      <c r="A110" s="38"/>
      <c r="B110" s="38"/>
      <c r="D110" s="38"/>
      <c r="F110" s="38"/>
      <c r="H110" s="38"/>
      <c r="J110" s="38"/>
      <c r="L110" s="38"/>
      <c r="N110" s="38"/>
      <c r="P110" s="38"/>
      <c r="R110" s="38"/>
      <c r="T110" s="38"/>
      <c r="V110" s="38"/>
      <c r="X110" s="38"/>
      <c r="Z110" s="38"/>
      <c r="AB110" s="38"/>
      <c r="AD110" s="38"/>
      <c r="AF110" s="38"/>
      <c r="AH110" s="38"/>
      <c r="AJ110" s="38"/>
      <c r="AL110" s="38"/>
      <c r="AN110" s="38"/>
      <c r="AP110" s="38"/>
      <c r="AR110" s="38"/>
      <c r="AT110" s="38"/>
      <c r="AV110" s="38"/>
      <c r="AX110" s="38"/>
      <c r="AZ110" s="38"/>
      <c r="BB110" s="38"/>
      <c r="BD110" s="38"/>
      <c r="BF110" s="38"/>
      <c r="BH110" s="38"/>
      <c r="BJ110" s="38"/>
      <c r="BL110" s="38"/>
      <c r="BN110" s="38"/>
      <c r="BP110" s="38"/>
      <c r="BR110" s="38"/>
      <c r="BT110" s="38"/>
    </row>
    <row r="111" spans="1:72">
      <c r="A111" s="38"/>
      <c r="B111" s="38"/>
      <c r="D111" s="38"/>
      <c r="F111" s="38"/>
      <c r="H111" s="38"/>
      <c r="J111" s="38"/>
      <c r="L111" s="38"/>
      <c r="N111" s="38"/>
      <c r="P111" s="38"/>
      <c r="R111" s="38"/>
      <c r="T111" s="38"/>
      <c r="V111" s="38"/>
      <c r="X111" s="38"/>
      <c r="Z111" s="38"/>
      <c r="AB111" s="38"/>
      <c r="AD111" s="38"/>
      <c r="AF111" s="38"/>
      <c r="AH111" s="38"/>
      <c r="AJ111" s="38"/>
      <c r="AL111" s="38"/>
      <c r="AN111" s="38"/>
      <c r="AP111" s="38"/>
      <c r="AR111" s="38"/>
      <c r="AT111" s="38"/>
      <c r="AV111" s="38"/>
      <c r="AX111" s="38"/>
      <c r="AZ111" s="38"/>
      <c r="BB111" s="38"/>
      <c r="BD111" s="38"/>
      <c r="BF111" s="38"/>
      <c r="BH111" s="38"/>
      <c r="BJ111" s="38"/>
      <c r="BL111" s="38"/>
      <c r="BN111" s="38"/>
      <c r="BP111" s="38"/>
      <c r="BR111" s="38"/>
      <c r="BT111" s="38"/>
    </row>
    <row r="112" spans="1:72">
      <c r="A112" s="38"/>
      <c r="B112" s="38"/>
      <c r="D112" s="38"/>
      <c r="F112" s="38"/>
      <c r="H112" s="38"/>
      <c r="J112" s="38"/>
      <c r="L112" s="38"/>
      <c r="N112" s="38"/>
      <c r="P112" s="38"/>
      <c r="R112" s="38"/>
      <c r="T112" s="38"/>
      <c r="V112" s="38"/>
      <c r="X112" s="38"/>
      <c r="Z112" s="38"/>
      <c r="AB112" s="38"/>
      <c r="AD112" s="38"/>
      <c r="AF112" s="38"/>
      <c r="AH112" s="38"/>
      <c r="AJ112" s="38"/>
      <c r="AL112" s="38"/>
      <c r="AN112" s="38"/>
      <c r="AP112" s="38"/>
      <c r="AR112" s="38"/>
      <c r="AT112" s="38"/>
      <c r="AV112" s="38"/>
      <c r="AX112" s="38"/>
      <c r="AZ112" s="38"/>
      <c r="BB112" s="38"/>
      <c r="BD112" s="38"/>
      <c r="BF112" s="38"/>
      <c r="BH112" s="38"/>
      <c r="BJ112" s="38"/>
      <c r="BL112" s="38"/>
      <c r="BN112" s="38"/>
      <c r="BP112" s="38"/>
      <c r="BR112" s="38"/>
      <c r="BT112" s="38"/>
    </row>
    <row r="113" spans="1:72">
      <c r="A113" s="38"/>
      <c r="B113" s="38"/>
      <c r="D113" s="38"/>
      <c r="F113" s="38"/>
      <c r="H113" s="38"/>
      <c r="J113" s="38"/>
      <c r="L113" s="38"/>
      <c r="N113" s="38"/>
      <c r="P113" s="38"/>
      <c r="R113" s="38"/>
      <c r="T113" s="38"/>
      <c r="V113" s="38"/>
      <c r="X113" s="38"/>
      <c r="Z113" s="38"/>
      <c r="AB113" s="38"/>
      <c r="AD113" s="38"/>
      <c r="AF113" s="38"/>
      <c r="AH113" s="38"/>
      <c r="AJ113" s="38"/>
      <c r="AL113" s="38"/>
      <c r="AN113" s="38"/>
      <c r="AP113" s="38"/>
      <c r="AR113" s="38"/>
      <c r="AT113" s="38"/>
      <c r="AV113" s="38"/>
      <c r="AX113" s="38"/>
      <c r="AZ113" s="38"/>
      <c r="BB113" s="38"/>
      <c r="BD113" s="38"/>
      <c r="BF113" s="38"/>
      <c r="BH113" s="38"/>
      <c r="BJ113" s="38"/>
      <c r="BL113" s="38"/>
      <c r="BN113" s="38"/>
      <c r="BP113" s="38"/>
      <c r="BR113" s="38"/>
      <c r="BT113" s="38"/>
    </row>
    <row r="114" spans="1:72">
      <c r="A114" s="38"/>
      <c r="B114" s="38"/>
      <c r="D114" s="38"/>
      <c r="F114" s="38"/>
      <c r="H114" s="38"/>
      <c r="J114" s="38"/>
      <c r="L114" s="38"/>
      <c r="N114" s="38"/>
      <c r="P114" s="38"/>
      <c r="R114" s="38"/>
      <c r="T114" s="38"/>
      <c r="V114" s="38"/>
      <c r="X114" s="38"/>
      <c r="Z114" s="38"/>
      <c r="AB114" s="38"/>
      <c r="AD114" s="38"/>
      <c r="AF114" s="38"/>
      <c r="AH114" s="38"/>
      <c r="AJ114" s="38"/>
      <c r="AL114" s="38"/>
      <c r="AN114" s="38"/>
      <c r="AP114" s="38"/>
      <c r="AR114" s="38"/>
      <c r="AT114" s="38"/>
      <c r="AV114" s="38"/>
      <c r="AX114" s="38"/>
      <c r="AZ114" s="38"/>
      <c r="BB114" s="38"/>
      <c r="BD114" s="38"/>
      <c r="BF114" s="38"/>
      <c r="BH114" s="38"/>
      <c r="BJ114" s="38"/>
      <c r="BL114" s="38"/>
      <c r="BN114" s="38"/>
      <c r="BP114" s="38"/>
      <c r="BR114" s="38"/>
      <c r="BT114" s="38"/>
    </row>
    <row r="115" spans="1:72">
      <c r="A115" s="38"/>
      <c r="B115" s="38"/>
      <c r="D115" s="38"/>
      <c r="F115" s="38"/>
      <c r="H115" s="38"/>
      <c r="J115" s="38"/>
      <c r="L115" s="38"/>
      <c r="N115" s="38"/>
      <c r="P115" s="38"/>
      <c r="R115" s="38"/>
      <c r="T115" s="38"/>
      <c r="V115" s="38"/>
      <c r="X115" s="38"/>
      <c r="Z115" s="38"/>
      <c r="AB115" s="38"/>
      <c r="AD115" s="38"/>
      <c r="AF115" s="38"/>
      <c r="AH115" s="38"/>
      <c r="AJ115" s="38"/>
      <c r="AL115" s="38"/>
      <c r="AN115" s="38"/>
      <c r="AP115" s="38"/>
      <c r="AR115" s="38"/>
      <c r="AT115" s="38"/>
      <c r="AV115" s="38"/>
      <c r="AX115" s="38"/>
      <c r="AZ115" s="38"/>
      <c r="BB115" s="38"/>
      <c r="BD115" s="38"/>
      <c r="BF115" s="38"/>
      <c r="BH115" s="38"/>
      <c r="BJ115" s="38"/>
      <c r="BL115" s="38"/>
      <c r="BN115" s="38"/>
      <c r="BP115" s="38"/>
      <c r="BR115" s="38"/>
      <c r="BT115" s="38"/>
    </row>
    <row r="116" spans="1:72">
      <c r="A116" s="38"/>
      <c r="B116" s="38"/>
      <c r="D116" s="38"/>
      <c r="F116" s="38"/>
      <c r="H116" s="38"/>
      <c r="J116" s="38"/>
      <c r="L116" s="38"/>
      <c r="N116" s="38"/>
      <c r="P116" s="38"/>
      <c r="R116" s="38"/>
      <c r="T116" s="38"/>
      <c r="V116" s="38"/>
      <c r="X116" s="38"/>
      <c r="Z116" s="38"/>
      <c r="AB116" s="38"/>
      <c r="AD116" s="38"/>
      <c r="AF116" s="38"/>
      <c r="AH116" s="38"/>
      <c r="AJ116" s="38"/>
      <c r="AL116" s="38"/>
      <c r="AN116" s="38"/>
      <c r="AP116" s="38"/>
      <c r="AR116" s="38"/>
      <c r="AT116" s="38"/>
      <c r="AV116" s="38"/>
      <c r="AX116" s="38"/>
      <c r="AZ116" s="38"/>
      <c r="BB116" s="38"/>
      <c r="BD116" s="38"/>
      <c r="BF116" s="38"/>
      <c r="BH116" s="38"/>
      <c r="BJ116" s="38"/>
      <c r="BL116" s="38"/>
      <c r="BN116" s="38"/>
      <c r="BP116" s="38"/>
      <c r="BR116" s="38"/>
      <c r="BT116" s="38"/>
    </row>
    <row r="117" spans="1:72">
      <c r="A117" s="38"/>
      <c r="B117" s="38"/>
      <c r="D117" s="38"/>
      <c r="F117" s="38"/>
      <c r="H117" s="38"/>
      <c r="J117" s="38"/>
      <c r="L117" s="38"/>
      <c r="N117" s="38"/>
      <c r="P117" s="38"/>
      <c r="R117" s="38"/>
      <c r="T117" s="38"/>
      <c r="V117" s="38"/>
      <c r="X117" s="38"/>
      <c r="Z117" s="38"/>
      <c r="AB117" s="38"/>
      <c r="AD117" s="38"/>
      <c r="AF117" s="38"/>
      <c r="AH117" s="38"/>
      <c r="AJ117" s="38"/>
      <c r="AL117" s="38"/>
      <c r="AN117" s="38"/>
      <c r="AP117" s="38"/>
      <c r="AR117" s="38"/>
      <c r="AT117" s="38"/>
      <c r="AV117" s="38"/>
      <c r="AX117" s="38"/>
      <c r="AZ117" s="38"/>
      <c r="BB117" s="38"/>
      <c r="BD117" s="38"/>
      <c r="BF117" s="38"/>
      <c r="BH117" s="38"/>
      <c r="BJ117" s="38"/>
      <c r="BL117" s="38"/>
      <c r="BN117" s="38"/>
      <c r="BP117" s="38"/>
      <c r="BR117" s="38"/>
      <c r="BT117" s="38"/>
    </row>
    <row r="118" spans="1:72">
      <c r="A118" s="38"/>
      <c r="B118" s="38"/>
      <c r="D118" s="38"/>
      <c r="F118" s="38"/>
      <c r="H118" s="38"/>
      <c r="J118" s="38"/>
      <c r="L118" s="38"/>
      <c r="N118" s="38"/>
      <c r="P118" s="38"/>
      <c r="R118" s="38"/>
      <c r="T118" s="38"/>
      <c r="V118" s="38"/>
      <c r="X118" s="38"/>
      <c r="Z118" s="38"/>
      <c r="AB118" s="38"/>
      <c r="AD118" s="38"/>
      <c r="AF118" s="38"/>
      <c r="AH118" s="38"/>
      <c r="AJ118" s="38"/>
      <c r="AL118" s="38"/>
      <c r="AN118" s="38"/>
      <c r="AP118" s="38"/>
      <c r="AR118" s="38"/>
      <c r="AT118" s="38"/>
      <c r="AV118" s="38"/>
      <c r="AX118" s="38"/>
      <c r="AZ118" s="38"/>
      <c r="BB118" s="38"/>
      <c r="BD118" s="38"/>
      <c r="BF118" s="38"/>
      <c r="BH118" s="38"/>
      <c r="BJ118" s="38"/>
      <c r="BL118" s="38"/>
      <c r="BN118" s="38"/>
      <c r="BP118" s="38"/>
      <c r="BR118" s="38"/>
      <c r="BT118" s="38"/>
    </row>
    <row r="119" spans="1:72">
      <c r="A119" s="38"/>
      <c r="B119" s="38"/>
      <c r="D119" s="38"/>
      <c r="F119" s="38"/>
      <c r="H119" s="38"/>
      <c r="J119" s="38"/>
      <c r="L119" s="38"/>
      <c r="N119" s="38"/>
      <c r="P119" s="38"/>
      <c r="R119" s="38"/>
      <c r="T119" s="38"/>
      <c r="V119" s="38"/>
      <c r="X119" s="38"/>
      <c r="Z119" s="38"/>
      <c r="AB119" s="38"/>
      <c r="AD119" s="38"/>
      <c r="AF119" s="38"/>
      <c r="AH119" s="38"/>
      <c r="AJ119" s="38"/>
      <c r="AL119" s="38"/>
      <c r="AN119" s="38"/>
      <c r="AP119" s="38"/>
      <c r="AR119" s="38"/>
      <c r="AT119" s="38"/>
      <c r="AV119" s="38"/>
      <c r="AX119" s="38"/>
      <c r="AZ119" s="38"/>
      <c r="BB119" s="38"/>
      <c r="BD119" s="38"/>
      <c r="BF119" s="38"/>
      <c r="BH119" s="38"/>
      <c r="BJ119" s="38"/>
      <c r="BL119" s="38"/>
      <c r="BN119" s="38"/>
      <c r="BP119" s="38"/>
      <c r="BR119" s="38"/>
      <c r="BT119" s="38"/>
    </row>
    <row r="120" spans="1:72">
      <c r="A120" s="38"/>
      <c r="B120" s="38"/>
      <c r="D120" s="38"/>
      <c r="F120" s="38"/>
      <c r="H120" s="38"/>
      <c r="J120" s="38"/>
      <c r="L120" s="38"/>
      <c r="N120" s="38"/>
      <c r="P120" s="38"/>
      <c r="R120" s="38"/>
      <c r="T120" s="38"/>
      <c r="V120" s="38"/>
      <c r="X120" s="38"/>
      <c r="Z120" s="38"/>
      <c r="AB120" s="38"/>
      <c r="AD120" s="38"/>
      <c r="AF120" s="38"/>
      <c r="AH120" s="38"/>
      <c r="AJ120" s="38"/>
      <c r="AL120" s="38"/>
      <c r="AN120" s="38"/>
      <c r="AP120" s="38"/>
      <c r="AR120" s="38"/>
      <c r="AT120" s="38"/>
      <c r="AV120" s="38"/>
      <c r="AX120" s="38"/>
      <c r="AZ120" s="38"/>
      <c r="BB120" s="38"/>
      <c r="BD120" s="38"/>
      <c r="BF120" s="38"/>
      <c r="BH120" s="38"/>
      <c r="BJ120" s="38"/>
      <c r="BL120" s="38"/>
      <c r="BN120" s="38"/>
      <c r="BP120" s="38"/>
      <c r="BR120" s="38"/>
      <c r="BT120" s="38"/>
    </row>
    <row r="121" spans="1:72">
      <c r="A121" s="38"/>
      <c r="B121" s="38"/>
      <c r="D121" s="38"/>
      <c r="F121" s="38"/>
      <c r="H121" s="38"/>
      <c r="J121" s="38"/>
      <c r="L121" s="38"/>
      <c r="N121" s="38"/>
      <c r="P121" s="38"/>
      <c r="R121" s="38"/>
      <c r="T121" s="38"/>
      <c r="V121" s="38"/>
      <c r="X121" s="38"/>
      <c r="Z121" s="38"/>
      <c r="AB121" s="38"/>
      <c r="AD121" s="38"/>
      <c r="AF121" s="38"/>
      <c r="AH121" s="38"/>
      <c r="AJ121" s="38"/>
      <c r="AL121" s="38"/>
      <c r="AN121" s="38"/>
      <c r="AP121" s="38"/>
      <c r="AR121" s="38"/>
      <c r="AT121" s="38"/>
      <c r="AV121" s="38"/>
      <c r="AX121" s="38"/>
      <c r="AZ121" s="38"/>
      <c r="BB121" s="38"/>
      <c r="BD121" s="38"/>
      <c r="BF121" s="38"/>
      <c r="BH121" s="38"/>
      <c r="BJ121" s="38"/>
      <c r="BL121" s="38"/>
      <c r="BN121" s="38"/>
      <c r="BP121" s="38"/>
      <c r="BR121" s="38"/>
      <c r="BT121" s="38"/>
    </row>
    <row r="122" spans="1:72">
      <c r="A122" s="38"/>
      <c r="B122" s="38"/>
      <c r="D122" s="38"/>
      <c r="F122" s="38"/>
      <c r="H122" s="38"/>
      <c r="J122" s="38"/>
      <c r="L122" s="38"/>
      <c r="N122" s="38"/>
      <c r="P122" s="38"/>
      <c r="R122" s="38"/>
      <c r="T122" s="38"/>
      <c r="V122" s="38"/>
      <c r="X122" s="38"/>
      <c r="Z122" s="38"/>
      <c r="AB122" s="38"/>
      <c r="AD122" s="38"/>
      <c r="AF122" s="38"/>
      <c r="AH122" s="38"/>
      <c r="AJ122" s="38"/>
      <c r="AL122" s="38"/>
      <c r="AN122" s="38"/>
      <c r="AP122" s="38"/>
      <c r="AR122" s="38"/>
      <c r="AT122" s="38"/>
      <c r="AV122" s="38"/>
      <c r="AX122" s="38"/>
      <c r="AZ122" s="38"/>
      <c r="BB122" s="38"/>
      <c r="BD122" s="38"/>
      <c r="BF122" s="38"/>
      <c r="BH122" s="38"/>
      <c r="BJ122" s="38"/>
      <c r="BL122" s="38"/>
      <c r="BN122" s="38"/>
      <c r="BP122" s="38"/>
      <c r="BR122" s="38"/>
      <c r="BT122" s="38"/>
    </row>
    <row r="123" spans="1:72">
      <c r="A123" s="38"/>
      <c r="B123" s="38"/>
      <c r="D123" s="38"/>
      <c r="F123" s="38"/>
      <c r="H123" s="38"/>
      <c r="J123" s="38"/>
      <c r="L123" s="38"/>
      <c r="N123" s="38"/>
      <c r="P123" s="38"/>
      <c r="R123" s="38"/>
      <c r="T123" s="38"/>
      <c r="V123" s="38"/>
      <c r="X123" s="38"/>
      <c r="Z123" s="38"/>
      <c r="AB123" s="38"/>
      <c r="AD123" s="38"/>
      <c r="AF123" s="38"/>
      <c r="AH123" s="38"/>
      <c r="AJ123" s="38"/>
      <c r="AL123" s="38"/>
      <c r="AN123" s="38"/>
      <c r="AP123" s="38"/>
      <c r="AR123" s="38"/>
      <c r="AT123" s="38"/>
      <c r="AV123" s="38"/>
      <c r="AX123" s="38"/>
      <c r="AZ123" s="38"/>
      <c r="BB123" s="38"/>
      <c r="BD123" s="38"/>
      <c r="BF123" s="38"/>
      <c r="BH123" s="38"/>
      <c r="BJ123" s="38"/>
      <c r="BL123" s="38"/>
      <c r="BN123" s="38"/>
      <c r="BP123" s="38"/>
      <c r="BR123" s="38"/>
      <c r="BT123" s="38"/>
    </row>
    <row r="124" spans="1:72">
      <c r="A124" s="38"/>
      <c r="B124" s="38"/>
      <c r="D124" s="38"/>
      <c r="F124" s="38"/>
      <c r="H124" s="38"/>
      <c r="J124" s="38"/>
      <c r="L124" s="38"/>
      <c r="N124" s="38"/>
      <c r="P124" s="38"/>
      <c r="R124" s="38"/>
      <c r="T124" s="38"/>
      <c r="V124" s="38"/>
      <c r="X124" s="38"/>
      <c r="Z124" s="38"/>
      <c r="AB124" s="38"/>
      <c r="AD124" s="38"/>
      <c r="AF124" s="38"/>
      <c r="AH124" s="38"/>
      <c r="AJ124" s="38"/>
      <c r="AL124" s="38"/>
      <c r="AN124" s="38"/>
      <c r="AP124" s="38"/>
      <c r="AR124" s="38"/>
      <c r="AT124" s="38"/>
      <c r="AV124" s="38"/>
      <c r="AX124" s="38"/>
      <c r="AZ124" s="38"/>
      <c r="BB124" s="38"/>
      <c r="BD124" s="38"/>
      <c r="BF124" s="38"/>
      <c r="BH124" s="38"/>
      <c r="BJ124" s="38"/>
      <c r="BL124" s="38"/>
      <c r="BN124" s="38"/>
      <c r="BP124" s="38"/>
      <c r="BR124" s="38"/>
      <c r="BT124" s="38"/>
    </row>
    <row r="125" spans="1:72">
      <c r="A125" s="38"/>
      <c r="B125" s="38"/>
      <c r="D125" s="38"/>
      <c r="F125" s="38"/>
      <c r="H125" s="38"/>
      <c r="J125" s="38"/>
      <c r="L125" s="38"/>
      <c r="N125" s="38"/>
      <c r="P125" s="38"/>
      <c r="R125" s="38"/>
      <c r="T125" s="38"/>
      <c r="V125" s="38"/>
      <c r="X125" s="38"/>
      <c r="Z125" s="38"/>
      <c r="AB125" s="38"/>
      <c r="AD125" s="38"/>
      <c r="AF125" s="38"/>
      <c r="AH125" s="38"/>
      <c r="AJ125" s="38"/>
      <c r="AL125" s="38"/>
      <c r="AN125" s="38"/>
      <c r="AP125" s="38"/>
      <c r="AR125" s="38"/>
      <c r="AT125" s="38"/>
      <c r="AV125" s="38"/>
      <c r="AX125" s="38"/>
      <c r="AZ125" s="38"/>
      <c r="BB125" s="38"/>
      <c r="BD125" s="38"/>
      <c r="BF125" s="38"/>
      <c r="BH125" s="38"/>
      <c r="BJ125" s="38"/>
      <c r="BL125" s="38"/>
      <c r="BN125" s="38"/>
      <c r="BP125" s="38"/>
      <c r="BR125" s="38"/>
      <c r="BT125" s="38"/>
    </row>
    <row r="126" spans="1:72">
      <c r="A126" s="38"/>
      <c r="B126" s="38"/>
      <c r="D126" s="38"/>
      <c r="F126" s="38"/>
      <c r="H126" s="38"/>
      <c r="J126" s="38"/>
      <c r="L126" s="38"/>
      <c r="N126" s="38"/>
      <c r="P126" s="38"/>
      <c r="R126" s="38"/>
      <c r="T126" s="38"/>
      <c r="V126" s="38"/>
      <c r="X126" s="38"/>
      <c r="Z126" s="38"/>
      <c r="AB126" s="38"/>
      <c r="AD126" s="38"/>
      <c r="AF126" s="38"/>
      <c r="AH126" s="38"/>
      <c r="AJ126" s="38"/>
      <c r="AL126" s="38"/>
      <c r="AN126" s="38"/>
      <c r="AP126" s="38"/>
      <c r="AR126" s="38"/>
      <c r="AT126" s="38"/>
      <c r="AV126" s="38"/>
      <c r="AX126" s="38"/>
      <c r="AZ126" s="38"/>
      <c r="BB126" s="38"/>
      <c r="BD126" s="38"/>
      <c r="BF126" s="38"/>
      <c r="BH126" s="38"/>
      <c r="BJ126" s="38"/>
      <c r="BL126" s="38"/>
      <c r="BN126" s="38"/>
      <c r="BP126" s="38"/>
      <c r="BR126" s="38"/>
      <c r="BT126" s="38"/>
    </row>
    <row r="127" spans="1:72">
      <c r="A127" s="38"/>
      <c r="B127" s="38"/>
      <c r="D127" s="38"/>
      <c r="F127" s="38"/>
      <c r="H127" s="38"/>
      <c r="J127" s="38"/>
      <c r="L127" s="38"/>
      <c r="N127" s="38"/>
      <c r="P127" s="38"/>
      <c r="R127" s="38"/>
      <c r="T127" s="38"/>
      <c r="V127" s="38"/>
      <c r="X127" s="38"/>
      <c r="Z127" s="38"/>
      <c r="AB127" s="38"/>
      <c r="AD127" s="38"/>
      <c r="AF127" s="38"/>
      <c r="AH127" s="38"/>
      <c r="AJ127" s="38"/>
      <c r="AL127" s="38"/>
      <c r="AN127" s="38"/>
      <c r="AP127" s="38"/>
      <c r="AR127" s="38"/>
      <c r="AT127" s="38"/>
      <c r="AV127" s="38"/>
      <c r="AX127" s="38"/>
      <c r="AZ127" s="38"/>
      <c r="BB127" s="38"/>
      <c r="BD127" s="38"/>
      <c r="BF127" s="38"/>
      <c r="BH127" s="38"/>
      <c r="BJ127" s="38"/>
      <c r="BL127" s="38"/>
      <c r="BN127" s="38"/>
      <c r="BP127" s="38"/>
      <c r="BR127" s="38"/>
      <c r="BT127" s="38"/>
    </row>
    <row r="128" spans="1:72">
      <c r="A128" s="38"/>
      <c r="B128" s="38"/>
      <c r="D128" s="38"/>
      <c r="F128" s="38"/>
      <c r="H128" s="38"/>
      <c r="J128" s="38"/>
      <c r="L128" s="38"/>
      <c r="N128" s="38"/>
      <c r="P128" s="38"/>
      <c r="R128" s="38"/>
      <c r="T128" s="38"/>
      <c r="V128" s="38"/>
      <c r="X128" s="38"/>
      <c r="Z128" s="38"/>
      <c r="AB128" s="38"/>
      <c r="AD128" s="38"/>
      <c r="AF128" s="38"/>
      <c r="AH128" s="38"/>
      <c r="AJ128" s="38"/>
      <c r="AL128" s="38"/>
      <c r="AN128" s="38"/>
      <c r="AP128" s="38"/>
      <c r="AR128" s="38"/>
      <c r="AT128" s="38"/>
      <c r="AV128" s="38"/>
      <c r="AX128" s="38"/>
      <c r="AZ128" s="38"/>
      <c r="BB128" s="38"/>
      <c r="BD128" s="38"/>
      <c r="BF128" s="38"/>
      <c r="BH128" s="38"/>
      <c r="BJ128" s="38"/>
      <c r="BL128" s="38"/>
      <c r="BN128" s="38"/>
      <c r="BP128" s="38"/>
      <c r="BR128" s="38"/>
      <c r="BT128" s="38"/>
    </row>
    <row r="129" spans="1:72">
      <c r="A129" s="38"/>
      <c r="B129" s="38"/>
      <c r="D129" s="38"/>
      <c r="F129" s="38"/>
      <c r="H129" s="38"/>
      <c r="J129" s="38"/>
      <c r="L129" s="38"/>
      <c r="N129" s="38"/>
      <c r="P129" s="38"/>
      <c r="R129" s="38"/>
      <c r="T129" s="38"/>
      <c r="V129" s="38"/>
      <c r="X129" s="38"/>
      <c r="Z129" s="38"/>
      <c r="AB129" s="38"/>
      <c r="AD129" s="38"/>
      <c r="AF129" s="38"/>
      <c r="AH129" s="38"/>
      <c r="AJ129" s="38"/>
      <c r="AL129" s="38"/>
      <c r="AN129" s="38"/>
      <c r="AP129" s="38"/>
      <c r="AR129" s="38"/>
      <c r="AT129" s="38"/>
      <c r="AV129" s="38"/>
      <c r="AX129" s="38"/>
      <c r="AZ129" s="38"/>
      <c r="BB129" s="38"/>
      <c r="BD129" s="38"/>
      <c r="BF129" s="38"/>
      <c r="BH129" s="38"/>
      <c r="BJ129" s="38"/>
      <c r="BL129" s="38"/>
      <c r="BN129" s="38"/>
      <c r="BP129" s="38"/>
      <c r="BR129" s="38"/>
      <c r="BT129" s="38"/>
    </row>
    <row r="130" spans="1:72">
      <c r="A130" s="38"/>
      <c r="B130" s="38"/>
      <c r="D130" s="38"/>
      <c r="F130" s="38"/>
      <c r="H130" s="38"/>
      <c r="J130" s="38"/>
      <c r="L130" s="38"/>
      <c r="N130" s="38"/>
      <c r="P130" s="38"/>
      <c r="R130" s="38"/>
      <c r="T130" s="38"/>
      <c r="V130" s="38"/>
      <c r="X130" s="38"/>
      <c r="Z130" s="38"/>
      <c r="AB130" s="38"/>
      <c r="AD130" s="38"/>
      <c r="AF130" s="38"/>
      <c r="AH130" s="38"/>
      <c r="AJ130" s="38"/>
      <c r="AL130" s="38"/>
      <c r="AN130" s="38"/>
      <c r="AP130" s="38"/>
      <c r="AR130" s="38"/>
      <c r="AT130" s="38"/>
      <c r="AV130" s="38"/>
      <c r="AX130" s="38"/>
      <c r="AZ130" s="38"/>
      <c r="BB130" s="38"/>
      <c r="BD130" s="38"/>
      <c r="BF130" s="38"/>
      <c r="BH130" s="38"/>
      <c r="BJ130" s="38"/>
      <c r="BL130" s="38"/>
      <c r="BN130" s="38"/>
      <c r="BP130" s="38"/>
      <c r="BR130" s="38"/>
      <c r="BT130" s="38"/>
    </row>
    <row r="131" spans="1:72">
      <c r="A131" s="38"/>
      <c r="B131" s="38"/>
      <c r="D131" s="38"/>
      <c r="F131" s="38"/>
      <c r="H131" s="38"/>
      <c r="J131" s="38"/>
      <c r="L131" s="38"/>
      <c r="N131" s="38"/>
      <c r="P131" s="38"/>
      <c r="R131" s="38"/>
      <c r="T131" s="38"/>
      <c r="V131" s="38"/>
      <c r="X131" s="38"/>
      <c r="Z131" s="38"/>
      <c r="AB131" s="38"/>
      <c r="AD131" s="38"/>
      <c r="AF131" s="38"/>
      <c r="AH131" s="38"/>
      <c r="AJ131" s="38"/>
      <c r="AL131" s="38"/>
      <c r="AN131" s="38"/>
      <c r="AP131" s="38"/>
      <c r="AR131" s="38"/>
      <c r="AT131" s="38"/>
      <c r="AV131" s="38"/>
      <c r="AX131" s="38"/>
      <c r="AZ131" s="38"/>
      <c r="BB131" s="38"/>
      <c r="BD131" s="38"/>
      <c r="BF131" s="38"/>
      <c r="BH131" s="38"/>
      <c r="BJ131" s="38"/>
      <c r="BL131" s="38"/>
      <c r="BN131" s="38"/>
      <c r="BP131" s="38"/>
      <c r="BR131" s="38"/>
      <c r="BT131" s="38"/>
    </row>
    <row r="132" spans="1:72">
      <c r="A132" s="38"/>
      <c r="B132" s="38"/>
      <c r="D132" s="38"/>
      <c r="F132" s="38"/>
      <c r="H132" s="38"/>
      <c r="J132" s="38"/>
      <c r="L132" s="38"/>
      <c r="N132" s="38"/>
      <c r="P132" s="38"/>
      <c r="R132" s="38"/>
      <c r="T132" s="38"/>
      <c r="V132" s="38"/>
      <c r="X132" s="38"/>
      <c r="Z132" s="38"/>
      <c r="AB132" s="38"/>
      <c r="AD132" s="38"/>
      <c r="AF132" s="38"/>
      <c r="AH132" s="38"/>
      <c r="AJ132" s="38"/>
      <c r="AL132" s="38"/>
      <c r="AN132" s="38"/>
      <c r="AP132" s="38"/>
      <c r="AR132" s="38"/>
      <c r="AT132" s="38"/>
      <c r="AV132" s="38"/>
      <c r="AX132" s="38"/>
      <c r="AZ132" s="38"/>
      <c r="BB132" s="38"/>
      <c r="BD132" s="38"/>
      <c r="BF132" s="38"/>
      <c r="BH132" s="38"/>
      <c r="BJ132" s="38"/>
      <c r="BL132" s="38"/>
      <c r="BN132" s="38"/>
      <c r="BP132" s="38"/>
      <c r="BR132" s="38"/>
      <c r="BT132" s="38"/>
    </row>
    <row r="133" spans="1:72">
      <c r="A133" s="38"/>
      <c r="B133" s="38"/>
      <c r="D133" s="38"/>
      <c r="F133" s="38"/>
      <c r="H133" s="38"/>
      <c r="J133" s="38"/>
      <c r="L133" s="38"/>
      <c r="N133" s="38"/>
      <c r="P133" s="38"/>
      <c r="R133" s="38"/>
      <c r="T133" s="38"/>
      <c r="V133" s="38"/>
      <c r="X133" s="38"/>
      <c r="Z133" s="38"/>
      <c r="AB133" s="38"/>
      <c r="AD133" s="38"/>
      <c r="AF133" s="38"/>
      <c r="AH133" s="38"/>
      <c r="AJ133" s="38"/>
      <c r="AL133" s="38"/>
      <c r="AN133" s="38"/>
      <c r="AP133" s="38"/>
      <c r="AR133" s="38"/>
      <c r="AT133" s="38"/>
      <c r="AV133" s="38"/>
      <c r="AX133" s="38"/>
      <c r="AZ133" s="38"/>
      <c r="BB133" s="38"/>
      <c r="BD133" s="38"/>
      <c r="BF133" s="38"/>
      <c r="BH133" s="38"/>
      <c r="BJ133" s="38"/>
      <c r="BL133" s="38"/>
      <c r="BN133" s="38"/>
      <c r="BP133" s="38"/>
      <c r="BR133" s="38"/>
      <c r="BT133" s="38"/>
    </row>
    <row r="134" spans="1:72">
      <c r="A134" s="38"/>
      <c r="B134" s="38"/>
      <c r="D134" s="38"/>
      <c r="F134" s="38"/>
      <c r="H134" s="38"/>
      <c r="J134" s="38"/>
      <c r="L134" s="38"/>
      <c r="N134" s="38"/>
      <c r="P134" s="38"/>
      <c r="R134" s="38"/>
      <c r="T134" s="38"/>
      <c r="V134" s="38"/>
      <c r="X134" s="38"/>
      <c r="Z134" s="38"/>
      <c r="AB134" s="38"/>
      <c r="AD134" s="38"/>
      <c r="AF134" s="38"/>
      <c r="AH134" s="38"/>
      <c r="AJ134" s="38"/>
      <c r="AL134" s="38"/>
      <c r="AN134" s="38"/>
      <c r="AP134" s="38"/>
      <c r="AR134" s="38"/>
      <c r="AT134" s="38"/>
      <c r="AV134" s="38"/>
      <c r="AX134" s="38"/>
      <c r="AZ134" s="38"/>
      <c r="BB134" s="38"/>
      <c r="BD134" s="38"/>
      <c r="BF134" s="38"/>
      <c r="BH134" s="38"/>
      <c r="BJ134" s="38"/>
      <c r="BL134" s="38"/>
      <c r="BN134" s="38"/>
      <c r="BP134" s="38"/>
      <c r="BR134" s="38"/>
      <c r="BT134" s="38"/>
    </row>
    <row r="135" spans="1:72">
      <c r="A135" s="38"/>
      <c r="B135" s="38"/>
      <c r="D135" s="38"/>
      <c r="F135" s="38"/>
      <c r="H135" s="38"/>
      <c r="J135" s="38"/>
      <c r="L135" s="38"/>
      <c r="N135" s="38"/>
      <c r="P135" s="38"/>
      <c r="R135" s="38"/>
      <c r="T135" s="38"/>
      <c r="V135" s="38"/>
      <c r="X135" s="38"/>
      <c r="Z135" s="38"/>
      <c r="AB135" s="38"/>
      <c r="AD135" s="38"/>
      <c r="AF135" s="38"/>
      <c r="AH135" s="38"/>
      <c r="AJ135" s="38"/>
      <c r="AL135" s="38"/>
      <c r="AN135" s="38"/>
      <c r="AP135" s="38"/>
      <c r="AR135" s="38"/>
      <c r="AT135" s="38"/>
      <c r="AV135" s="38"/>
      <c r="AX135" s="38"/>
      <c r="AZ135" s="38"/>
      <c r="BB135" s="38"/>
      <c r="BD135" s="38"/>
      <c r="BF135" s="38"/>
      <c r="BH135" s="38"/>
      <c r="BJ135" s="38"/>
      <c r="BL135" s="38"/>
      <c r="BN135" s="38"/>
      <c r="BP135" s="38"/>
      <c r="BR135" s="38"/>
      <c r="BT135" s="38"/>
    </row>
    <row r="136" spans="1:72">
      <c r="A136" s="38"/>
      <c r="B136" s="38"/>
      <c r="D136" s="38"/>
      <c r="F136" s="38"/>
      <c r="H136" s="38"/>
      <c r="J136" s="38"/>
      <c r="L136" s="38"/>
      <c r="N136" s="38"/>
      <c r="P136" s="38"/>
      <c r="R136" s="38"/>
      <c r="T136" s="38"/>
      <c r="V136" s="38"/>
      <c r="X136" s="38"/>
      <c r="Z136" s="38"/>
      <c r="AB136" s="38"/>
      <c r="AD136" s="38"/>
      <c r="AF136" s="38"/>
      <c r="AH136" s="38"/>
      <c r="AJ136" s="38"/>
      <c r="AL136" s="38"/>
      <c r="AN136" s="38"/>
      <c r="AP136" s="38"/>
      <c r="AR136" s="38"/>
      <c r="AT136" s="38"/>
      <c r="AV136" s="38"/>
      <c r="AX136" s="38"/>
      <c r="AZ136" s="38"/>
      <c r="BB136" s="38"/>
      <c r="BD136" s="38"/>
      <c r="BF136" s="38"/>
      <c r="BH136" s="38"/>
      <c r="BJ136" s="38"/>
      <c r="BL136" s="38"/>
      <c r="BN136" s="38"/>
      <c r="BP136" s="38"/>
      <c r="BR136" s="38"/>
      <c r="BT136" s="38"/>
    </row>
    <row r="137" spans="1:72">
      <c r="A137" s="38"/>
      <c r="B137" s="38"/>
      <c r="D137" s="38"/>
      <c r="F137" s="38"/>
      <c r="H137" s="38"/>
      <c r="J137" s="38"/>
      <c r="L137" s="38"/>
      <c r="N137" s="38"/>
      <c r="P137" s="38"/>
      <c r="R137" s="38"/>
      <c r="T137" s="38"/>
      <c r="V137" s="38"/>
      <c r="X137" s="38"/>
      <c r="Z137" s="38"/>
      <c r="AB137" s="38"/>
      <c r="AD137" s="38"/>
      <c r="AF137" s="38"/>
      <c r="AH137" s="38"/>
      <c r="AJ137" s="38"/>
      <c r="AL137" s="38"/>
      <c r="AN137" s="38"/>
      <c r="AP137" s="38"/>
      <c r="AR137" s="38"/>
      <c r="AT137" s="38"/>
      <c r="AV137" s="38"/>
      <c r="AX137" s="38"/>
      <c r="AZ137" s="38"/>
      <c r="BB137" s="38"/>
      <c r="BD137" s="38"/>
      <c r="BF137" s="38"/>
      <c r="BH137" s="38"/>
      <c r="BJ137" s="38"/>
      <c r="BL137" s="38"/>
      <c r="BN137" s="38"/>
      <c r="BP137" s="38"/>
      <c r="BR137" s="38"/>
      <c r="BT137" s="38"/>
    </row>
    <row r="138" spans="1:72">
      <c r="A138" s="38"/>
      <c r="B138" s="38"/>
      <c r="D138" s="38"/>
      <c r="F138" s="38"/>
      <c r="H138" s="38"/>
      <c r="J138" s="38"/>
      <c r="L138" s="38"/>
      <c r="N138" s="38"/>
      <c r="P138" s="38"/>
      <c r="R138" s="38"/>
      <c r="T138" s="38"/>
      <c r="V138" s="38"/>
      <c r="X138" s="38"/>
      <c r="Z138" s="38"/>
      <c r="AB138" s="38"/>
      <c r="AD138" s="38"/>
      <c r="AF138" s="38"/>
      <c r="AH138" s="38"/>
      <c r="AJ138" s="38"/>
      <c r="AL138" s="38"/>
      <c r="AN138" s="38"/>
      <c r="AP138" s="38"/>
      <c r="AR138" s="38"/>
      <c r="AT138" s="38"/>
      <c r="AV138" s="38"/>
      <c r="AX138" s="38"/>
      <c r="AZ138" s="38"/>
      <c r="BB138" s="38"/>
      <c r="BD138" s="38"/>
      <c r="BF138" s="38"/>
      <c r="BH138" s="38"/>
      <c r="BJ138" s="38"/>
      <c r="BL138" s="38"/>
      <c r="BN138" s="38"/>
      <c r="BP138" s="38"/>
      <c r="BR138" s="38"/>
      <c r="BT138" s="38"/>
    </row>
    <row r="139" spans="1:72">
      <c r="A139" s="38"/>
      <c r="B139" s="38"/>
      <c r="D139" s="38"/>
      <c r="F139" s="38"/>
      <c r="H139" s="38"/>
      <c r="J139" s="38"/>
      <c r="L139" s="38"/>
      <c r="N139" s="38"/>
      <c r="P139" s="38"/>
      <c r="R139" s="38"/>
      <c r="T139" s="38"/>
      <c r="V139" s="38"/>
      <c r="X139" s="38"/>
      <c r="Z139" s="38"/>
      <c r="AB139" s="38"/>
      <c r="AD139" s="38"/>
      <c r="AF139" s="38"/>
      <c r="AH139" s="38"/>
      <c r="AJ139" s="38"/>
      <c r="AL139" s="38"/>
      <c r="AN139" s="38"/>
      <c r="AP139" s="38"/>
      <c r="AR139" s="38"/>
      <c r="AT139" s="38"/>
      <c r="AV139" s="38"/>
      <c r="AX139" s="38"/>
      <c r="AZ139" s="38"/>
      <c r="BB139" s="38"/>
      <c r="BD139" s="38"/>
      <c r="BF139" s="38"/>
      <c r="BH139" s="38"/>
      <c r="BJ139" s="38"/>
      <c r="BL139" s="38"/>
      <c r="BN139" s="38"/>
      <c r="BP139" s="38"/>
      <c r="BR139" s="38"/>
      <c r="BT139" s="38"/>
    </row>
    <row r="140" spans="1:72">
      <c r="A140" s="38"/>
      <c r="B140" s="38"/>
      <c r="D140" s="38"/>
      <c r="F140" s="38"/>
      <c r="H140" s="38"/>
      <c r="J140" s="38"/>
      <c r="L140" s="38"/>
      <c r="N140" s="38"/>
      <c r="P140" s="38"/>
      <c r="R140" s="38"/>
      <c r="T140" s="38"/>
      <c r="V140" s="38"/>
      <c r="X140" s="38"/>
      <c r="Z140" s="38"/>
      <c r="AB140" s="38"/>
      <c r="AD140" s="38"/>
      <c r="AF140" s="38"/>
      <c r="AH140" s="38"/>
      <c r="AJ140" s="38"/>
      <c r="AL140" s="38"/>
      <c r="AN140" s="38"/>
      <c r="AP140" s="38"/>
      <c r="AR140" s="38"/>
      <c r="AT140" s="38"/>
      <c r="AV140" s="38"/>
      <c r="AX140" s="38"/>
      <c r="AZ140" s="38"/>
      <c r="BB140" s="38"/>
      <c r="BD140" s="38"/>
      <c r="BF140" s="38"/>
      <c r="BH140" s="38"/>
      <c r="BJ140" s="38"/>
      <c r="BL140" s="38"/>
      <c r="BN140" s="38"/>
      <c r="BP140" s="38"/>
      <c r="BR140" s="38"/>
      <c r="BT140" s="38"/>
    </row>
    <row r="141" spans="1:72">
      <c r="A141" s="38"/>
      <c r="B141" s="38"/>
      <c r="D141" s="38"/>
      <c r="F141" s="38"/>
      <c r="H141" s="38"/>
      <c r="J141" s="38"/>
      <c r="L141" s="38"/>
      <c r="N141" s="38"/>
      <c r="P141" s="38"/>
      <c r="R141" s="38"/>
      <c r="T141" s="38"/>
      <c r="V141" s="38"/>
      <c r="X141" s="38"/>
      <c r="Z141" s="38"/>
      <c r="AB141" s="38"/>
      <c r="AD141" s="38"/>
      <c r="AF141" s="38"/>
      <c r="AH141" s="38"/>
      <c r="AJ141" s="38"/>
      <c r="AL141" s="38"/>
      <c r="AN141" s="38"/>
      <c r="AP141" s="38"/>
      <c r="AR141" s="38"/>
      <c r="AT141" s="38"/>
      <c r="AV141" s="38"/>
      <c r="AX141" s="38"/>
      <c r="AZ141" s="38"/>
      <c r="BB141" s="38"/>
      <c r="BD141" s="38"/>
      <c r="BF141" s="38"/>
      <c r="BH141" s="38"/>
      <c r="BJ141" s="38"/>
      <c r="BL141" s="38"/>
      <c r="BN141" s="38"/>
      <c r="BP141" s="38"/>
      <c r="BR141" s="38"/>
      <c r="BT141" s="38"/>
    </row>
    <row r="142" spans="1:72">
      <c r="A142" s="38"/>
      <c r="B142" s="38"/>
      <c r="D142" s="38"/>
      <c r="F142" s="38"/>
      <c r="H142" s="38"/>
      <c r="J142" s="38"/>
      <c r="L142" s="38"/>
      <c r="N142" s="38"/>
      <c r="P142" s="38"/>
      <c r="R142" s="38"/>
      <c r="T142" s="38"/>
      <c r="V142" s="38"/>
      <c r="X142" s="38"/>
      <c r="Z142" s="38"/>
      <c r="AB142" s="38"/>
      <c r="AD142" s="38"/>
      <c r="AF142" s="38"/>
      <c r="AH142" s="38"/>
      <c r="AJ142" s="38"/>
      <c r="AL142" s="38"/>
      <c r="AN142" s="38"/>
      <c r="AP142" s="38"/>
      <c r="AR142" s="38"/>
      <c r="AT142" s="38"/>
      <c r="AV142" s="38"/>
      <c r="AX142" s="38"/>
      <c r="AZ142" s="38"/>
      <c r="BB142" s="38"/>
      <c r="BD142" s="38"/>
      <c r="BF142" s="38"/>
      <c r="BH142" s="38"/>
      <c r="BJ142" s="38"/>
      <c r="BL142" s="38"/>
      <c r="BN142" s="38"/>
      <c r="BP142" s="38"/>
      <c r="BR142" s="38"/>
      <c r="BT142" s="38"/>
    </row>
    <row r="143" spans="1:72">
      <c r="A143" s="38"/>
      <c r="B143" s="38"/>
      <c r="D143" s="38"/>
      <c r="F143" s="38"/>
      <c r="H143" s="38"/>
      <c r="J143" s="38"/>
      <c r="L143" s="38"/>
      <c r="N143" s="38"/>
      <c r="P143" s="38"/>
      <c r="R143" s="38"/>
      <c r="T143" s="38"/>
      <c r="V143" s="38"/>
      <c r="X143" s="38"/>
      <c r="Z143" s="38"/>
      <c r="AB143" s="38"/>
      <c r="AD143" s="38"/>
      <c r="AF143" s="38"/>
      <c r="AH143" s="38"/>
      <c r="AJ143" s="38"/>
      <c r="AL143" s="38"/>
      <c r="AN143" s="38"/>
      <c r="AP143" s="38"/>
      <c r="AR143" s="38"/>
      <c r="AT143" s="38"/>
      <c r="AV143" s="38"/>
      <c r="AX143" s="38"/>
      <c r="AZ143" s="38"/>
      <c r="BB143" s="38"/>
      <c r="BD143" s="38"/>
      <c r="BF143" s="38"/>
      <c r="BH143" s="38"/>
      <c r="BJ143" s="38"/>
      <c r="BL143" s="38"/>
      <c r="BN143" s="38"/>
      <c r="BP143" s="38"/>
      <c r="BR143" s="38"/>
      <c r="BT143" s="38"/>
    </row>
    <row r="144" spans="1:72">
      <c r="A144" s="38"/>
      <c r="B144" s="38"/>
      <c r="D144" s="38"/>
      <c r="F144" s="38"/>
      <c r="H144" s="38"/>
      <c r="J144" s="38"/>
      <c r="L144" s="38"/>
      <c r="N144" s="38"/>
      <c r="P144" s="38"/>
      <c r="R144" s="38"/>
      <c r="T144" s="38"/>
      <c r="V144" s="38"/>
      <c r="X144" s="38"/>
      <c r="Z144" s="38"/>
      <c r="AB144" s="38"/>
      <c r="AD144" s="38"/>
      <c r="AF144" s="38"/>
      <c r="AH144" s="38"/>
      <c r="AJ144" s="38"/>
      <c r="AL144" s="38"/>
      <c r="AN144" s="38"/>
      <c r="AP144" s="38"/>
      <c r="AR144" s="38"/>
      <c r="AT144" s="38"/>
      <c r="AV144" s="38"/>
      <c r="AX144" s="38"/>
      <c r="AZ144" s="38"/>
      <c r="BB144" s="38"/>
      <c r="BD144" s="38"/>
      <c r="BF144" s="38"/>
      <c r="BH144" s="38"/>
      <c r="BJ144" s="38"/>
      <c r="BL144" s="38"/>
      <c r="BN144" s="38"/>
      <c r="BP144" s="38"/>
      <c r="BR144" s="38"/>
      <c r="BT144" s="38"/>
    </row>
    <row r="145" spans="1:72">
      <c r="A145" s="38"/>
      <c r="B145" s="38"/>
      <c r="D145" s="38"/>
      <c r="F145" s="38"/>
      <c r="H145" s="38"/>
      <c r="J145" s="38"/>
      <c r="L145" s="38"/>
      <c r="N145" s="38"/>
      <c r="P145" s="38"/>
      <c r="R145" s="38"/>
      <c r="T145" s="38"/>
      <c r="V145" s="38"/>
      <c r="X145" s="38"/>
      <c r="Z145" s="38"/>
      <c r="AB145" s="38"/>
      <c r="AD145" s="38"/>
      <c r="AF145" s="38"/>
      <c r="AH145" s="38"/>
      <c r="AJ145" s="38"/>
      <c r="AL145" s="38"/>
      <c r="AN145" s="38"/>
      <c r="AP145" s="38"/>
      <c r="AR145" s="38"/>
      <c r="AT145" s="38"/>
      <c r="AV145" s="38"/>
      <c r="AX145" s="38"/>
      <c r="AZ145" s="38"/>
      <c r="BB145" s="38"/>
      <c r="BD145" s="38"/>
      <c r="BF145" s="38"/>
      <c r="BH145" s="38"/>
      <c r="BJ145" s="38"/>
      <c r="BL145" s="38"/>
      <c r="BN145" s="38"/>
      <c r="BP145" s="38"/>
      <c r="BR145" s="38"/>
      <c r="BT145" s="38"/>
    </row>
    <row r="146" spans="1:72">
      <c r="A146" s="38"/>
      <c r="B146" s="38"/>
      <c r="D146" s="38"/>
      <c r="F146" s="38"/>
      <c r="H146" s="38"/>
      <c r="J146" s="38"/>
      <c r="L146" s="38"/>
      <c r="N146" s="38"/>
      <c r="P146" s="38"/>
      <c r="R146" s="38"/>
      <c r="T146" s="38"/>
      <c r="V146" s="38"/>
      <c r="X146" s="38"/>
      <c r="Z146" s="38"/>
      <c r="AB146" s="38"/>
      <c r="AD146" s="38"/>
      <c r="AF146" s="38"/>
      <c r="AH146" s="38"/>
      <c r="AJ146" s="38"/>
      <c r="AL146" s="38"/>
      <c r="AN146" s="38"/>
      <c r="AP146" s="38"/>
      <c r="AR146" s="38"/>
      <c r="AT146" s="38"/>
      <c r="AV146" s="38"/>
      <c r="AX146" s="38"/>
      <c r="AZ146" s="38"/>
      <c r="BB146" s="38"/>
      <c r="BD146" s="38"/>
      <c r="BF146" s="38"/>
      <c r="BH146" s="38"/>
      <c r="BJ146" s="38"/>
      <c r="BL146" s="38"/>
      <c r="BN146" s="38"/>
      <c r="BP146" s="38"/>
      <c r="BR146" s="38"/>
      <c r="BT146" s="38"/>
    </row>
    <row r="147" spans="1:72">
      <c r="A147" s="38"/>
      <c r="B147" s="38"/>
      <c r="D147" s="38"/>
      <c r="F147" s="38"/>
      <c r="H147" s="38"/>
      <c r="J147" s="38"/>
      <c r="L147" s="38"/>
      <c r="N147" s="38"/>
      <c r="P147" s="38"/>
      <c r="R147" s="38"/>
      <c r="T147" s="38"/>
      <c r="V147" s="38"/>
      <c r="X147" s="38"/>
      <c r="Z147" s="38"/>
      <c r="AB147" s="38"/>
      <c r="AD147" s="38"/>
      <c r="AF147" s="38"/>
      <c r="AH147" s="38"/>
      <c r="AJ147" s="38"/>
      <c r="AL147" s="38"/>
      <c r="AN147" s="38"/>
      <c r="AP147" s="38"/>
      <c r="AR147" s="38"/>
      <c r="AT147" s="38"/>
      <c r="AV147" s="38"/>
      <c r="AX147" s="38"/>
      <c r="AZ147" s="38"/>
      <c r="BB147" s="38"/>
      <c r="BD147" s="38"/>
      <c r="BF147" s="38"/>
      <c r="BH147" s="38"/>
      <c r="BJ147" s="38"/>
      <c r="BL147" s="38"/>
      <c r="BN147" s="38"/>
      <c r="BP147" s="38"/>
      <c r="BR147" s="38"/>
      <c r="BT147" s="38"/>
    </row>
    <row r="148" spans="1:72">
      <c r="A148" s="38"/>
      <c r="B148" s="38"/>
      <c r="D148" s="38"/>
      <c r="F148" s="38"/>
      <c r="H148" s="38"/>
      <c r="J148" s="38"/>
      <c r="L148" s="38"/>
      <c r="N148" s="38"/>
      <c r="P148" s="38"/>
      <c r="R148" s="38"/>
      <c r="T148" s="38"/>
      <c r="V148" s="38"/>
      <c r="X148" s="38"/>
      <c r="Z148" s="38"/>
      <c r="AB148" s="38"/>
      <c r="AD148" s="38"/>
      <c r="AF148" s="38"/>
      <c r="AH148" s="38"/>
      <c r="AJ148" s="38"/>
      <c r="AL148" s="38"/>
      <c r="AN148" s="38"/>
      <c r="AP148" s="38"/>
      <c r="AR148" s="38"/>
      <c r="AT148" s="38"/>
      <c r="AV148" s="38"/>
      <c r="AX148" s="38"/>
      <c r="AZ148" s="38"/>
      <c r="BB148" s="38"/>
      <c r="BD148" s="38"/>
      <c r="BF148" s="38"/>
      <c r="BH148" s="38"/>
      <c r="BJ148" s="38"/>
      <c r="BL148" s="38"/>
      <c r="BN148" s="38"/>
      <c r="BP148" s="38"/>
      <c r="BR148" s="38"/>
      <c r="BT148" s="38"/>
    </row>
    <row r="149" spans="1:72">
      <c r="A149" s="38"/>
      <c r="B149" s="38"/>
      <c r="D149" s="38"/>
      <c r="F149" s="38"/>
      <c r="H149" s="38"/>
      <c r="J149" s="38"/>
      <c r="L149" s="38"/>
      <c r="N149" s="38"/>
      <c r="P149" s="38"/>
      <c r="R149" s="38"/>
      <c r="T149" s="38"/>
      <c r="V149" s="38"/>
      <c r="X149" s="38"/>
      <c r="Z149" s="38"/>
      <c r="AB149" s="38"/>
      <c r="AD149" s="38"/>
      <c r="AF149" s="38"/>
      <c r="AH149" s="38"/>
      <c r="AJ149" s="38"/>
      <c r="AL149" s="38"/>
      <c r="AN149" s="38"/>
      <c r="AP149" s="38"/>
      <c r="AR149" s="38"/>
      <c r="AT149" s="38"/>
      <c r="AV149" s="38"/>
      <c r="AX149" s="38"/>
      <c r="AZ149" s="38"/>
      <c r="BB149" s="38"/>
      <c r="BD149" s="38"/>
      <c r="BF149" s="38"/>
      <c r="BH149" s="38"/>
      <c r="BJ149" s="38"/>
      <c r="BL149" s="38"/>
      <c r="BN149" s="38"/>
      <c r="BP149" s="38"/>
      <c r="BR149" s="38"/>
      <c r="BT149" s="38"/>
    </row>
    <row r="150" spans="1:72">
      <c r="A150" s="38"/>
      <c r="B150" s="38"/>
      <c r="D150" s="38"/>
      <c r="F150" s="38"/>
      <c r="H150" s="38"/>
      <c r="J150" s="38"/>
      <c r="L150" s="38"/>
      <c r="N150" s="38"/>
      <c r="P150" s="38"/>
      <c r="R150" s="38"/>
      <c r="T150" s="38"/>
      <c r="V150" s="38"/>
      <c r="X150" s="38"/>
      <c r="Z150" s="38"/>
      <c r="AB150" s="38"/>
      <c r="AD150" s="38"/>
      <c r="AF150" s="38"/>
      <c r="AH150" s="38"/>
      <c r="AJ150" s="38"/>
      <c r="AL150" s="38"/>
      <c r="AN150" s="38"/>
      <c r="AP150" s="38"/>
      <c r="AR150" s="38"/>
      <c r="AT150" s="38"/>
      <c r="AV150" s="38"/>
      <c r="AX150" s="38"/>
      <c r="AZ150" s="38"/>
      <c r="BB150" s="38"/>
      <c r="BD150" s="38"/>
      <c r="BF150" s="38"/>
      <c r="BH150" s="38"/>
      <c r="BJ150" s="38"/>
      <c r="BL150" s="38"/>
      <c r="BN150" s="38"/>
      <c r="BP150" s="38"/>
      <c r="BR150" s="38"/>
      <c r="BT150" s="38"/>
    </row>
    <row r="151" spans="1:72">
      <c r="A151" s="38"/>
      <c r="B151" s="38"/>
      <c r="D151" s="38"/>
      <c r="F151" s="38"/>
      <c r="H151" s="38"/>
      <c r="J151" s="38"/>
      <c r="L151" s="38"/>
      <c r="N151" s="38"/>
      <c r="P151" s="38"/>
      <c r="R151" s="38"/>
      <c r="T151" s="38"/>
      <c r="V151" s="38"/>
      <c r="X151" s="38"/>
      <c r="Z151" s="38"/>
      <c r="AB151" s="38"/>
      <c r="AD151" s="38"/>
      <c r="AF151" s="38"/>
      <c r="AH151" s="38"/>
      <c r="AJ151" s="38"/>
      <c r="AL151" s="38"/>
      <c r="AN151" s="38"/>
      <c r="AP151" s="38"/>
      <c r="AR151" s="38"/>
      <c r="AT151" s="38"/>
      <c r="AV151" s="38"/>
      <c r="AX151" s="38"/>
      <c r="AZ151" s="38"/>
      <c r="BB151" s="38"/>
      <c r="BD151" s="38"/>
      <c r="BF151" s="38"/>
      <c r="BH151" s="38"/>
      <c r="BJ151" s="38"/>
      <c r="BL151" s="38"/>
      <c r="BN151" s="38"/>
      <c r="BP151" s="38"/>
      <c r="BR151" s="38"/>
      <c r="BT151" s="38"/>
    </row>
    <row r="152" spans="1:72">
      <c r="A152" s="38"/>
      <c r="B152" s="38"/>
      <c r="D152" s="38"/>
      <c r="F152" s="38"/>
      <c r="H152" s="38"/>
      <c r="J152" s="38"/>
      <c r="L152" s="38"/>
      <c r="N152" s="38"/>
      <c r="P152" s="38"/>
      <c r="R152" s="38"/>
      <c r="T152" s="38"/>
      <c r="V152" s="38"/>
      <c r="X152" s="38"/>
      <c r="Z152" s="38"/>
      <c r="AB152" s="38"/>
      <c r="AD152" s="38"/>
      <c r="AF152" s="38"/>
      <c r="AH152" s="38"/>
      <c r="AJ152" s="38"/>
      <c r="AL152" s="38"/>
      <c r="AN152" s="38"/>
      <c r="AP152" s="38"/>
      <c r="AR152" s="38"/>
      <c r="AT152" s="38"/>
      <c r="AV152" s="38"/>
      <c r="AX152" s="38"/>
      <c r="AZ152" s="38"/>
      <c r="BB152" s="38"/>
      <c r="BD152" s="38"/>
      <c r="BF152" s="38"/>
      <c r="BH152" s="38"/>
      <c r="BJ152" s="38"/>
      <c r="BL152" s="38"/>
      <c r="BN152" s="38"/>
      <c r="BP152" s="38"/>
      <c r="BR152" s="38"/>
      <c r="BT152" s="38"/>
    </row>
    <row r="153" spans="1:72">
      <c r="A153" s="38"/>
      <c r="B153" s="38"/>
      <c r="D153" s="38"/>
      <c r="F153" s="38"/>
      <c r="H153" s="38"/>
      <c r="J153" s="38"/>
      <c r="L153" s="38"/>
      <c r="N153" s="38"/>
      <c r="P153" s="38"/>
      <c r="R153" s="38"/>
      <c r="T153" s="38"/>
      <c r="V153" s="38"/>
      <c r="X153" s="38"/>
      <c r="Z153" s="38"/>
      <c r="AB153" s="38"/>
      <c r="AD153" s="38"/>
      <c r="AF153" s="38"/>
      <c r="AH153" s="38"/>
      <c r="AJ153" s="38"/>
      <c r="AL153" s="38"/>
      <c r="AN153" s="38"/>
      <c r="AP153" s="38"/>
      <c r="AR153" s="38"/>
      <c r="AT153" s="38"/>
      <c r="AV153" s="38"/>
      <c r="AX153" s="38"/>
      <c r="AZ153" s="38"/>
      <c r="BB153" s="38"/>
      <c r="BD153" s="38"/>
      <c r="BF153" s="38"/>
      <c r="BH153" s="38"/>
      <c r="BJ153" s="38"/>
      <c r="BL153" s="38"/>
      <c r="BN153" s="38"/>
      <c r="BP153" s="38"/>
      <c r="BR153" s="38"/>
      <c r="BT153" s="38"/>
    </row>
    <row r="154" spans="1:72">
      <c r="A154" s="38"/>
      <c r="B154" s="38"/>
      <c r="D154" s="38"/>
      <c r="F154" s="38"/>
      <c r="H154" s="38"/>
      <c r="J154" s="38"/>
      <c r="L154" s="38"/>
      <c r="N154" s="38"/>
      <c r="P154" s="38"/>
      <c r="R154" s="38"/>
      <c r="T154" s="38"/>
      <c r="V154" s="38"/>
      <c r="X154" s="38"/>
      <c r="Z154" s="38"/>
      <c r="AB154" s="38"/>
      <c r="AD154" s="38"/>
      <c r="AF154" s="38"/>
      <c r="AH154" s="38"/>
      <c r="AJ154" s="38"/>
      <c r="AL154" s="38"/>
      <c r="AN154" s="38"/>
      <c r="AP154" s="38"/>
      <c r="AR154" s="38"/>
      <c r="AT154" s="38"/>
      <c r="AV154" s="38"/>
      <c r="AX154" s="38"/>
      <c r="AZ154" s="38"/>
      <c r="BB154" s="38"/>
      <c r="BD154" s="38"/>
      <c r="BF154" s="38"/>
      <c r="BH154" s="38"/>
      <c r="BJ154" s="38"/>
      <c r="BL154" s="38"/>
      <c r="BN154" s="38"/>
      <c r="BP154" s="38"/>
      <c r="BR154" s="38"/>
      <c r="BT154" s="38"/>
    </row>
    <row r="155" spans="1:72">
      <c r="A155" s="38"/>
      <c r="B155" s="38"/>
      <c r="D155" s="38"/>
      <c r="F155" s="38"/>
      <c r="H155" s="38"/>
      <c r="J155" s="38"/>
      <c r="L155" s="38"/>
      <c r="N155" s="38"/>
      <c r="P155" s="38"/>
      <c r="R155" s="38"/>
      <c r="T155" s="38"/>
      <c r="V155" s="38"/>
      <c r="X155" s="38"/>
      <c r="Z155" s="38"/>
      <c r="AB155" s="38"/>
      <c r="AD155" s="38"/>
      <c r="AF155" s="38"/>
      <c r="AH155" s="38"/>
      <c r="AJ155" s="38"/>
      <c r="AL155" s="38"/>
      <c r="AN155" s="38"/>
      <c r="AP155" s="38"/>
      <c r="AR155" s="38"/>
      <c r="AT155" s="38"/>
      <c r="AV155" s="38"/>
      <c r="AX155" s="38"/>
      <c r="AZ155" s="38"/>
      <c r="BB155" s="38"/>
      <c r="BD155" s="38"/>
      <c r="BF155" s="38"/>
      <c r="BH155" s="38"/>
      <c r="BJ155" s="38"/>
      <c r="BL155" s="38"/>
      <c r="BN155" s="38"/>
      <c r="BP155" s="38"/>
      <c r="BR155" s="38"/>
      <c r="BT155" s="38"/>
    </row>
    <row r="156" spans="1:72">
      <c r="A156" s="38"/>
      <c r="B156" s="38"/>
      <c r="D156" s="38"/>
      <c r="F156" s="38"/>
      <c r="H156" s="38"/>
      <c r="J156" s="38"/>
      <c r="L156" s="38"/>
      <c r="N156" s="38"/>
      <c r="P156" s="38"/>
      <c r="R156" s="38"/>
      <c r="T156" s="38"/>
      <c r="V156" s="38"/>
      <c r="X156" s="38"/>
      <c r="Z156" s="38"/>
      <c r="AB156" s="38"/>
      <c r="AD156" s="38"/>
      <c r="AF156" s="38"/>
      <c r="AH156" s="38"/>
      <c r="AJ156" s="38"/>
      <c r="AL156" s="38"/>
      <c r="AN156" s="38"/>
      <c r="AP156" s="38"/>
      <c r="AR156" s="38"/>
      <c r="AT156" s="38"/>
      <c r="AV156" s="38"/>
      <c r="AX156" s="38"/>
      <c r="AZ156" s="38"/>
      <c r="BB156" s="38"/>
      <c r="BD156" s="38"/>
      <c r="BF156" s="38"/>
      <c r="BH156" s="38"/>
      <c r="BJ156" s="38"/>
      <c r="BL156" s="38"/>
      <c r="BN156" s="38"/>
      <c r="BP156" s="38"/>
      <c r="BR156" s="38"/>
      <c r="BT156" s="38"/>
    </row>
    <row r="157" spans="1:72">
      <c r="A157" s="38"/>
      <c r="B157" s="38"/>
      <c r="D157" s="38"/>
      <c r="F157" s="38"/>
      <c r="H157" s="38"/>
      <c r="J157" s="38"/>
      <c r="L157" s="38"/>
      <c r="N157" s="38"/>
      <c r="P157" s="38"/>
      <c r="R157" s="38"/>
      <c r="T157" s="38"/>
      <c r="V157" s="38"/>
      <c r="X157" s="38"/>
      <c r="Z157" s="38"/>
      <c r="AB157" s="38"/>
      <c r="AD157" s="38"/>
      <c r="AF157" s="38"/>
      <c r="AH157" s="38"/>
      <c r="AJ157" s="38"/>
      <c r="AL157" s="38"/>
      <c r="AN157" s="38"/>
      <c r="AP157" s="38"/>
      <c r="AR157" s="38"/>
      <c r="AT157" s="38"/>
      <c r="AV157" s="38"/>
      <c r="AX157" s="38"/>
      <c r="AZ157" s="38"/>
      <c r="BB157" s="38"/>
      <c r="BD157" s="38"/>
      <c r="BF157" s="38"/>
      <c r="BH157" s="38"/>
      <c r="BJ157" s="38"/>
      <c r="BL157" s="38"/>
      <c r="BN157" s="38"/>
      <c r="BP157" s="38"/>
      <c r="BR157" s="38"/>
      <c r="BT157" s="38"/>
    </row>
    <row r="158" spans="1:72">
      <c r="A158" s="38"/>
      <c r="B158" s="38"/>
      <c r="D158" s="38"/>
      <c r="F158" s="38"/>
      <c r="H158" s="38"/>
      <c r="J158" s="38"/>
      <c r="L158" s="38"/>
      <c r="N158" s="38"/>
      <c r="P158" s="38"/>
      <c r="R158" s="38"/>
      <c r="T158" s="38"/>
      <c r="V158" s="38"/>
      <c r="X158" s="38"/>
      <c r="Z158" s="38"/>
      <c r="AB158" s="38"/>
      <c r="AD158" s="38"/>
      <c r="AF158" s="38"/>
      <c r="AH158" s="38"/>
      <c r="AJ158" s="38"/>
      <c r="AL158" s="38"/>
      <c r="AN158" s="38"/>
      <c r="AP158" s="38"/>
      <c r="AR158" s="38"/>
      <c r="AT158" s="38"/>
      <c r="AV158" s="38"/>
      <c r="AX158" s="38"/>
      <c r="AZ158" s="38"/>
      <c r="BB158" s="38"/>
      <c r="BD158" s="38"/>
      <c r="BF158" s="38"/>
      <c r="BH158" s="38"/>
      <c r="BJ158" s="38"/>
      <c r="BL158" s="38"/>
      <c r="BN158" s="38"/>
      <c r="BP158" s="38"/>
      <c r="BR158" s="38"/>
      <c r="BT158" s="38"/>
    </row>
    <row r="159" spans="1:72">
      <c r="A159" s="38"/>
      <c r="B159" s="38"/>
      <c r="D159" s="38"/>
      <c r="F159" s="38"/>
      <c r="H159" s="38"/>
      <c r="J159" s="38"/>
      <c r="L159" s="38"/>
      <c r="N159" s="38"/>
      <c r="P159" s="38"/>
      <c r="R159" s="38"/>
      <c r="T159" s="38"/>
      <c r="V159" s="38"/>
      <c r="X159" s="38"/>
      <c r="Z159" s="38"/>
      <c r="AB159" s="38"/>
      <c r="AD159" s="38"/>
      <c r="AF159" s="38"/>
      <c r="AH159" s="38"/>
      <c r="AJ159" s="38"/>
      <c r="AL159" s="38"/>
      <c r="AN159" s="38"/>
      <c r="AP159" s="38"/>
      <c r="AR159" s="38"/>
      <c r="AT159" s="38"/>
      <c r="AV159" s="38"/>
      <c r="AX159" s="38"/>
      <c r="AZ159" s="38"/>
      <c r="BB159" s="38"/>
      <c r="BD159" s="38"/>
      <c r="BF159" s="38"/>
      <c r="BH159" s="38"/>
      <c r="BJ159" s="38"/>
      <c r="BL159" s="38"/>
      <c r="BN159" s="38"/>
      <c r="BP159" s="38"/>
      <c r="BR159" s="38"/>
      <c r="BT159" s="38"/>
    </row>
    <row r="160" spans="1:72">
      <c r="A160" s="38"/>
      <c r="B160" s="38"/>
      <c r="D160" s="38"/>
      <c r="F160" s="38"/>
      <c r="H160" s="38"/>
      <c r="J160" s="38"/>
      <c r="L160" s="38"/>
      <c r="N160" s="38"/>
      <c r="P160" s="38"/>
      <c r="R160" s="38"/>
      <c r="T160" s="38"/>
      <c r="V160" s="38"/>
      <c r="X160" s="38"/>
      <c r="Z160" s="38"/>
      <c r="AB160" s="38"/>
      <c r="AD160" s="38"/>
      <c r="AF160" s="38"/>
      <c r="AH160" s="38"/>
      <c r="AJ160" s="38"/>
      <c r="AL160" s="38"/>
      <c r="AN160" s="38"/>
      <c r="AP160" s="38"/>
      <c r="AR160" s="38"/>
      <c r="AT160" s="38"/>
      <c r="AV160" s="38"/>
      <c r="AX160" s="38"/>
      <c r="AZ160" s="38"/>
      <c r="BB160" s="38"/>
      <c r="BD160" s="38"/>
      <c r="BF160" s="38"/>
      <c r="BH160" s="38"/>
      <c r="BJ160" s="38"/>
      <c r="BL160" s="38"/>
      <c r="BN160" s="38"/>
      <c r="BP160" s="38"/>
      <c r="BR160" s="38"/>
      <c r="BT160" s="38"/>
    </row>
    <row r="161" spans="1:72">
      <c r="A161" s="38"/>
      <c r="B161" s="38"/>
      <c r="D161" s="38"/>
      <c r="F161" s="38"/>
      <c r="H161" s="38"/>
      <c r="J161" s="38"/>
      <c r="L161" s="38"/>
      <c r="N161" s="38"/>
      <c r="P161" s="38"/>
      <c r="R161" s="38"/>
      <c r="T161" s="38"/>
      <c r="V161" s="38"/>
      <c r="X161" s="38"/>
      <c r="Z161" s="38"/>
      <c r="AB161" s="38"/>
      <c r="AD161" s="38"/>
      <c r="AF161" s="38"/>
      <c r="AH161" s="38"/>
      <c r="AJ161" s="38"/>
      <c r="AL161" s="38"/>
      <c r="AN161" s="38"/>
      <c r="AP161" s="38"/>
      <c r="AR161" s="38"/>
      <c r="AT161" s="38"/>
      <c r="AV161" s="38"/>
      <c r="AX161" s="38"/>
      <c r="AZ161" s="38"/>
      <c r="BB161" s="38"/>
      <c r="BD161" s="38"/>
      <c r="BF161" s="38"/>
      <c r="BH161" s="38"/>
      <c r="BJ161" s="38"/>
      <c r="BL161" s="38"/>
      <c r="BN161" s="38"/>
      <c r="BP161" s="38"/>
      <c r="BR161" s="38"/>
      <c r="BT161" s="38"/>
    </row>
    <row r="162" spans="1:72">
      <c r="A162" s="38"/>
      <c r="B162" s="38"/>
      <c r="D162" s="38"/>
      <c r="F162" s="38"/>
      <c r="H162" s="38"/>
      <c r="J162" s="38"/>
      <c r="L162" s="38"/>
      <c r="N162" s="38"/>
      <c r="P162" s="38"/>
      <c r="R162" s="38"/>
      <c r="T162" s="38"/>
      <c r="V162" s="38"/>
      <c r="X162" s="38"/>
      <c r="Z162" s="38"/>
      <c r="AB162" s="38"/>
      <c r="AD162" s="38"/>
      <c r="AF162" s="38"/>
      <c r="AH162" s="38"/>
      <c r="AJ162" s="38"/>
      <c r="AL162" s="38"/>
      <c r="AN162" s="38"/>
      <c r="AP162" s="38"/>
      <c r="AR162" s="38"/>
      <c r="AT162" s="38"/>
      <c r="AV162" s="38"/>
      <c r="AX162" s="38"/>
      <c r="AZ162" s="38"/>
      <c r="BB162" s="38"/>
      <c r="BD162" s="38"/>
      <c r="BF162" s="38"/>
      <c r="BH162" s="38"/>
      <c r="BJ162" s="38"/>
      <c r="BL162" s="38"/>
      <c r="BN162" s="38"/>
      <c r="BP162" s="38"/>
      <c r="BR162" s="38"/>
      <c r="BT162" s="38"/>
    </row>
    <row r="163" spans="1:72">
      <c r="A163" s="38"/>
      <c r="B163" s="38"/>
      <c r="D163" s="38"/>
      <c r="F163" s="38"/>
      <c r="H163" s="38"/>
      <c r="J163" s="38"/>
      <c r="L163" s="38"/>
      <c r="N163" s="38"/>
      <c r="P163" s="38"/>
      <c r="R163" s="38"/>
      <c r="T163" s="38"/>
      <c r="V163" s="38"/>
      <c r="X163" s="38"/>
      <c r="Z163" s="38"/>
      <c r="AB163" s="38"/>
      <c r="AD163" s="38"/>
      <c r="AF163" s="38"/>
      <c r="AH163" s="38"/>
      <c r="AJ163" s="38"/>
      <c r="AL163" s="38"/>
      <c r="AN163" s="38"/>
      <c r="AP163" s="38"/>
      <c r="AR163" s="38"/>
      <c r="AT163" s="38"/>
      <c r="AV163" s="38"/>
      <c r="AX163" s="38"/>
      <c r="AZ163" s="38"/>
      <c r="BB163" s="38"/>
      <c r="BD163" s="38"/>
      <c r="BF163" s="38"/>
      <c r="BH163" s="38"/>
      <c r="BJ163" s="38"/>
      <c r="BL163" s="38"/>
      <c r="BN163" s="38"/>
      <c r="BP163" s="38"/>
      <c r="BR163" s="38"/>
      <c r="BT163" s="38"/>
    </row>
    <row r="164" spans="1:72">
      <c r="A164" s="38"/>
      <c r="B164" s="38"/>
      <c r="D164" s="38"/>
      <c r="F164" s="38"/>
      <c r="H164" s="38"/>
      <c r="J164" s="38"/>
      <c r="L164" s="38"/>
      <c r="N164" s="38"/>
      <c r="P164" s="38"/>
      <c r="R164" s="38"/>
      <c r="T164" s="38"/>
      <c r="V164" s="38"/>
      <c r="X164" s="38"/>
      <c r="Z164" s="38"/>
      <c r="AB164" s="38"/>
      <c r="AD164" s="38"/>
      <c r="AF164" s="38"/>
      <c r="AH164" s="38"/>
      <c r="AJ164" s="38"/>
      <c r="AL164" s="38"/>
      <c r="AN164" s="38"/>
      <c r="AP164" s="38"/>
      <c r="AR164" s="38"/>
      <c r="AT164" s="38"/>
      <c r="AV164" s="38"/>
      <c r="AX164" s="38"/>
      <c r="AZ164" s="38"/>
      <c r="BB164" s="38"/>
      <c r="BD164" s="38"/>
      <c r="BF164" s="38"/>
      <c r="BH164" s="38"/>
      <c r="BJ164" s="38"/>
      <c r="BL164" s="38"/>
      <c r="BN164" s="38"/>
      <c r="BP164" s="38"/>
      <c r="BR164" s="38"/>
      <c r="BT164" s="38"/>
    </row>
    <row r="165" spans="1:72">
      <c r="A165" s="38"/>
      <c r="B165" s="38"/>
      <c r="D165" s="38"/>
      <c r="F165" s="38"/>
      <c r="H165" s="38"/>
      <c r="J165" s="38"/>
      <c r="L165" s="38"/>
      <c r="N165" s="38"/>
      <c r="P165" s="38"/>
      <c r="R165" s="38"/>
      <c r="T165" s="38"/>
      <c r="V165" s="38"/>
      <c r="X165" s="38"/>
      <c r="Z165" s="38"/>
      <c r="AB165" s="38"/>
      <c r="AD165" s="38"/>
      <c r="AF165" s="38"/>
      <c r="AH165" s="38"/>
      <c r="AJ165" s="38"/>
      <c r="AL165" s="38"/>
      <c r="AN165" s="38"/>
      <c r="AP165" s="38"/>
      <c r="AR165" s="38"/>
      <c r="AT165" s="38"/>
      <c r="AV165" s="38"/>
      <c r="AX165" s="38"/>
      <c r="AZ165" s="38"/>
      <c r="BB165" s="38"/>
      <c r="BD165" s="38"/>
      <c r="BF165" s="38"/>
      <c r="BH165" s="38"/>
      <c r="BJ165" s="38"/>
      <c r="BL165" s="38"/>
      <c r="BN165" s="38"/>
      <c r="BP165" s="38"/>
      <c r="BR165" s="38"/>
      <c r="BT165" s="38"/>
    </row>
    <row r="166" spans="1:72">
      <c r="A166" s="38"/>
      <c r="B166" s="38"/>
      <c r="D166" s="38"/>
      <c r="F166" s="38"/>
      <c r="H166" s="38"/>
      <c r="J166" s="38"/>
      <c r="L166" s="38"/>
      <c r="N166" s="38"/>
      <c r="P166" s="38"/>
      <c r="R166" s="38"/>
      <c r="T166" s="38"/>
      <c r="V166" s="38"/>
      <c r="X166" s="38"/>
      <c r="Z166" s="38"/>
      <c r="AB166" s="38"/>
      <c r="AD166" s="38"/>
      <c r="AF166" s="38"/>
      <c r="AH166" s="38"/>
      <c r="AJ166" s="38"/>
      <c r="AL166" s="38"/>
      <c r="AN166" s="38"/>
      <c r="AP166" s="38"/>
      <c r="AR166" s="38"/>
      <c r="AT166" s="38"/>
      <c r="AV166" s="38"/>
      <c r="AX166" s="38"/>
      <c r="AZ166" s="38"/>
      <c r="BB166" s="38"/>
      <c r="BD166" s="38"/>
      <c r="BF166" s="38"/>
      <c r="BH166" s="38"/>
      <c r="BJ166" s="38"/>
      <c r="BL166" s="38"/>
      <c r="BN166" s="38"/>
      <c r="BP166" s="38"/>
      <c r="BR166" s="38"/>
      <c r="BT166" s="38"/>
    </row>
    <row r="167" spans="1:72">
      <c r="A167" s="38"/>
      <c r="B167" s="38"/>
      <c r="D167" s="38"/>
      <c r="F167" s="38"/>
      <c r="H167" s="38"/>
      <c r="J167" s="38"/>
      <c r="L167" s="38"/>
      <c r="N167" s="38"/>
      <c r="P167" s="38"/>
      <c r="R167" s="38"/>
      <c r="T167" s="38"/>
      <c r="V167" s="38"/>
      <c r="X167" s="38"/>
      <c r="Z167" s="38"/>
      <c r="AB167" s="38"/>
      <c r="AD167" s="38"/>
      <c r="AF167" s="38"/>
      <c r="AH167" s="38"/>
      <c r="AJ167" s="38"/>
      <c r="AL167" s="38"/>
      <c r="AN167" s="38"/>
      <c r="AP167" s="38"/>
      <c r="AR167" s="38"/>
      <c r="AT167" s="38"/>
      <c r="AV167" s="38"/>
      <c r="AX167" s="38"/>
      <c r="AZ167" s="38"/>
      <c r="BB167" s="38"/>
      <c r="BD167" s="38"/>
      <c r="BF167" s="38"/>
      <c r="BH167" s="38"/>
      <c r="BJ167" s="38"/>
      <c r="BL167" s="38"/>
      <c r="BN167" s="38"/>
      <c r="BP167" s="38"/>
      <c r="BR167" s="38"/>
      <c r="BT167" s="38"/>
    </row>
    <row r="168" spans="1:72">
      <c r="A168" s="38"/>
      <c r="B168" s="38"/>
      <c r="D168" s="38"/>
      <c r="F168" s="38"/>
      <c r="H168" s="38"/>
      <c r="J168" s="38"/>
      <c r="L168" s="38"/>
      <c r="N168" s="38"/>
      <c r="P168" s="38"/>
      <c r="R168" s="38"/>
      <c r="T168" s="38"/>
      <c r="V168" s="38"/>
      <c r="X168" s="38"/>
      <c r="Z168" s="38"/>
      <c r="AB168" s="38"/>
      <c r="AD168" s="38"/>
      <c r="AF168" s="38"/>
      <c r="AH168" s="38"/>
      <c r="AJ168" s="38"/>
      <c r="AL168" s="38"/>
      <c r="AN168" s="38"/>
      <c r="AP168" s="38"/>
      <c r="AR168" s="38"/>
      <c r="AT168" s="38"/>
      <c r="AV168" s="38"/>
      <c r="AX168" s="38"/>
      <c r="AZ168" s="38"/>
      <c r="BB168" s="38"/>
      <c r="BD168" s="38"/>
      <c r="BF168" s="38"/>
      <c r="BH168" s="38"/>
      <c r="BJ168" s="38"/>
      <c r="BL168" s="38"/>
      <c r="BN168" s="38"/>
      <c r="BP168" s="38"/>
      <c r="BR168" s="38"/>
      <c r="BT168" s="38"/>
    </row>
    <row r="169" spans="1:72">
      <c r="A169" s="38"/>
      <c r="B169" s="38"/>
      <c r="D169" s="38"/>
      <c r="F169" s="38"/>
      <c r="H169" s="38"/>
      <c r="J169" s="38"/>
      <c r="L169" s="38"/>
      <c r="N169" s="38"/>
      <c r="P169" s="38"/>
      <c r="R169" s="38"/>
      <c r="T169" s="38"/>
      <c r="V169" s="38"/>
      <c r="X169" s="38"/>
      <c r="Z169" s="38"/>
      <c r="AB169" s="38"/>
      <c r="AD169" s="38"/>
      <c r="AF169" s="38"/>
      <c r="AH169" s="38"/>
      <c r="AJ169" s="38"/>
      <c r="AL169" s="38"/>
      <c r="AN169" s="38"/>
      <c r="AP169" s="38"/>
      <c r="AR169" s="38"/>
      <c r="AT169" s="38"/>
      <c r="AV169" s="38"/>
      <c r="AX169" s="38"/>
      <c r="AZ169" s="38"/>
      <c r="BB169" s="38"/>
      <c r="BD169" s="38"/>
      <c r="BF169" s="38"/>
      <c r="BH169" s="38"/>
      <c r="BJ169" s="38"/>
      <c r="BL169" s="38"/>
      <c r="BN169" s="38"/>
      <c r="BP169" s="38"/>
      <c r="BR169" s="38"/>
      <c r="BT169" s="38"/>
    </row>
    <row r="170" spans="1:72">
      <c r="A170" s="38"/>
      <c r="B170" s="38"/>
      <c r="D170" s="38"/>
      <c r="F170" s="38"/>
      <c r="H170" s="38"/>
      <c r="J170" s="38"/>
      <c r="L170" s="38"/>
      <c r="N170" s="38"/>
      <c r="P170" s="38"/>
      <c r="R170" s="38"/>
      <c r="T170" s="38"/>
      <c r="V170" s="38"/>
      <c r="X170" s="38"/>
      <c r="Z170" s="38"/>
      <c r="AB170" s="38"/>
      <c r="AD170" s="38"/>
      <c r="AF170" s="38"/>
      <c r="AH170" s="38"/>
      <c r="AJ170" s="38"/>
      <c r="AL170" s="38"/>
      <c r="AN170" s="38"/>
      <c r="AP170" s="38"/>
      <c r="AR170" s="38"/>
      <c r="AT170" s="38"/>
      <c r="AV170" s="38"/>
      <c r="AX170" s="38"/>
      <c r="AZ170" s="38"/>
      <c r="BB170" s="38"/>
      <c r="BD170" s="38"/>
      <c r="BF170" s="38"/>
      <c r="BH170" s="38"/>
      <c r="BJ170" s="38"/>
      <c r="BL170" s="38"/>
      <c r="BN170" s="38"/>
      <c r="BP170" s="38"/>
      <c r="BR170" s="38"/>
      <c r="BT170" s="38"/>
    </row>
    <row r="171" spans="1:72">
      <c r="A171" s="38"/>
      <c r="B171" s="38"/>
      <c r="D171" s="38"/>
      <c r="F171" s="38"/>
      <c r="H171" s="38"/>
      <c r="J171" s="38"/>
      <c r="L171" s="38"/>
      <c r="N171" s="38"/>
      <c r="P171" s="38"/>
      <c r="R171" s="38"/>
      <c r="T171" s="38"/>
      <c r="V171" s="38"/>
      <c r="X171" s="38"/>
      <c r="Z171" s="38"/>
      <c r="AB171" s="38"/>
      <c r="AD171" s="38"/>
      <c r="AF171" s="38"/>
      <c r="AH171" s="38"/>
      <c r="AJ171" s="38"/>
      <c r="AL171" s="38"/>
      <c r="AN171" s="38"/>
      <c r="AP171" s="38"/>
      <c r="AR171" s="38"/>
      <c r="AT171" s="38"/>
      <c r="AV171" s="38"/>
      <c r="AX171" s="38"/>
      <c r="AZ171" s="38"/>
      <c r="BB171" s="38"/>
      <c r="BD171" s="38"/>
      <c r="BF171" s="38"/>
      <c r="BH171" s="38"/>
      <c r="BJ171" s="38"/>
      <c r="BL171" s="38"/>
      <c r="BN171" s="38"/>
      <c r="BP171" s="38"/>
      <c r="BR171" s="38"/>
      <c r="BT171" s="38"/>
    </row>
    <row r="172" spans="1:72">
      <c r="A172" s="38"/>
      <c r="B172" s="38"/>
      <c r="D172" s="38"/>
      <c r="F172" s="38"/>
      <c r="H172" s="38"/>
      <c r="J172" s="38"/>
      <c r="L172" s="38"/>
      <c r="N172" s="38"/>
      <c r="P172" s="38"/>
      <c r="R172" s="38"/>
      <c r="T172" s="38"/>
      <c r="V172" s="38"/>
      <c r="X172" s="38"/>
      <c r="Z172" s="38"/>
      <c r="AB172" s="38"/>
      <c r="AD172" s="38"/>
      <c r="AF172" s="38"/>
      <c r="AH172" s="38"/>
      <c r="AJ172" s="38"/>
      <c r="AL172" s="38"/>
      <c r="AN172" s="38"/>
      <c r="AP172" s="38"/>
      <c r="AR172" s="38"/>
      <c r="AT172" s="38"/>
      <c r="AV172" s="38"/>
      <c r="AX172" s="38"/>
      <c r="AZ172" s="38"/>
      <c r="BB172" s="38"/>
      <c r="BD172" s="38"/>
      <c r="BF172" s="38"/>
      <c r="BH172" s="38"/>
      <c r="BJ172" s="38"/>
      <c r="BL172" s="38"/>
      <c r="BN172" s="38"/>
      <c r="BP172" s="38"/>
      <c r="BR172" s="38"/>
      <c r="BT172" s="38"/>
    </row>
    <row r="173" spans="1:72">
      <c r="A173" s="38"/>
      <c r="B173" s="38"/>
      <c r="D173" s="38"/>
      <c r="F173" s="38"/>
      <c r="H173" s="38"/>
      <c r="J173" s="38"/>
      <c r="L173" s="38"/>
      <c r="N173" s="38"/>
      <c r="P173" s="38"/>
      <c r="R173" s="38"/>
      <c r="T173" s="38"/>
      <c r="V173" s="38"/>
      <c r="X173" s="38"/>
      <c r="Z173" s="38"/>
      <c r="AB173" s="38"/>
      <c r="AD173" s="38"/>
      <c r="AF173" s="38"/>
      <c r="AH173" s="38"/>
      <c r="AJ173" s="38"/>
      <c r="AL173" s="38"/>
      <c r="AN173" s="38"/>
      <c r="AP173" s="38"/>
      <c r="AR173" s="38"/>
      <c r="AT173" s="38"/>
      <c r="AV173" s="38"/>
      <c r="AX173" s="38"/>
      <c r="AZ173" s="38"/>
      <c r="BB173" s="38"/>
      <c r="BD173" s="38"/>
      <c r="BF173" s="38"/>
      <c r="BH173" s="38"/>
      <c r="BJ173" s="38"/>
      <c r="BL173" s="38"/>
      <c r="BN173" s="38"/>
      <c r="BP173" s="38"/>
      <c r="BR173" s="38"/>
      <c r="BT173" s="38"/>
    </row>
    <row r="174" spans="1:72">
      <c r="A174" s="38"/>
      <c r="B174" s="38"/>
      <c r="D174" s="38"/>
      <c r="F174" s="38"/>
      <c r="H174" s="38"/>
      <c r="J174" s="38"/>
      <c r="L174" s="38"/>
      <c r="N174" s="38"/>
      <c r="P174" s="38"/>
      <c r="R174" s="38"/>
      <c r="T174" s="38"/>
      <c r="V174" s="38"/>
      <c r="X174" s="38"/>
      <c r="Z174" s="38"/>
      <c r="AB174" s="38"/>
      <c r="AD174" s="38"/>
      <c r="AF174" s="38"/>
      <c r="AH174" s="38"/>
      <c r="AJ174" s="38"/>
      <c r="AL174" s="38"/>
      <c r="AN174" s="38"/>
      <c r="AP174" s="38"/>
      <c r="AR174" s="38"/>
      <c r="AT174" s="38"/>
      <c r="AV174" s="38"/>
      <c r="AX174" s="38"/>
      <c r="AZ174" s="38"/>
      <c r="BB174" s="38"/>
      <c r="BD174" s="38"/>
      <c r="BF174" s="38"/>
      <c r="BH174" s="38"/>
      <c r="BJ174" s="38"/>
      <c r="BL174" s="38"/>
      <c r="BN174" s="38"/>
      <c r="BP174" s="38"/>
      <c r="BR174" s="38"/>
      <c r="BT174" s="38"/>
    </row>
    <row r="175" spans="1:72">
      <c r="A175" s="38"/>
      <c r="B175" s="38"/>
      <c r="D175" s="38"/>
      <c r="F175" s="38"/>
      <c r="H175" s="38"/>
      <c r="J175" s="38"/>
      <c r="L175" s="38"/>
      <c r="N175" s="38"/>
      <c r="P175" s="38"/>
      <c r="R175" s="38"/>
      <c r="T175" s="38"/>
      <c r="V175" s="38"/>
      <c r="X175" s="38"/>
      <c r="Z175" s="38"/>
      <c r="AB175" s="38"/>
      <c r="AD175" s="38"/>
      <c r="AF175" s="38"/>
      <c r="AH175" s="38"/>
      <c r="AJ175" s="38"/>
      <c r="AL175" s="38"/>
      <c r="AN175" s="38"/>
      <c r="AP175" s="38"/>
      <c r="AR175" s="38"/>
      <c r="AT175" s="38"/>
      <c r="AV175" s="38"/>
      <c r="AX175" s="38"/>
      <c r="AZ175" s="38"/>
      <c r="BB175" s="38"/>
      <c r="BD175" s="38"/>
      <c r="BF175" s="38"/>
      <c r="BH175" s="38"/>
      <c r="BJ175" s="38"/>
      <c r="BL175" s="38"/>
      <c r="BN175" s="38"/>
      <c r="BP175" s="38"/>
      <c r="BR175" s="38"/>
      <c r="BT175" s="38"/>
    </row>
    <row r="176" spans="1:72">
      <c r="A176" s="38"/>
      <c r="B176" s="38"/>
      <c r="D176" s="38"/>
      <c r="F176" s="38"/>
      <c r="H176" s="38"/>
      <c r="J176" s="38"/>
      <c r="L176" s="38"/>
      <c r="N176" s="38"/>
      <c r="P176" s="38"/>
      <c r="R176" s="38"/>
      <c r="T176" s="38"/>
      <c r="V176" s="38"/>
      <c r="X176" s="38"/>
      <c r="Z176" s="38"/>
      <c r="AB176" s="38"/>
      <c r="AD176" s="38"/>
      <c r="AF176" s="38"/>
      <c r="AH176" s="38"/>
      <c r="AJ176" s="38"/>
      <c r="AL176" s="38"/>
      <c r="AN176" s="38"/>
      <c r="AP176" s="38"/>
      <c r="AR176" s="38"/>
      <c r="AT176" s="38"/>
      <c r="AV176" s="38"/>
      <c r="AX176" s="38"/>
      <c r="AZ176" s="38"/>
      <c r="BB176" s="38"/>
      <c r="BD176" s="38"/>
      <c r="BF176" s="38"/>
      <c r="BH176" s="38"/>
      <c r="BJ176" s="38"/>
      <c r="BL176" s="38"/>
      <c r="BN176" s="38"/>
      <c r="BP176" s="38"/>
      <c r="BR176" s="38"/>
      <c r="BT176" s="38"/>
    </row>
    <row r="177" spans="1:72">
      <c r="A177" s="38"/>
      <c r="B177" s="38"/>
      <c r="D177" s="38"/>
      <c r="F177" s="38"/>
      <c r="H177" s="38"/>
      <c r="J177" s="38"/>
      <c r="L177" s="38"/>
      <c r="N177" s="38"/>
      <c r="P177" s="38"/>
      <c r="R177" s="38"/>
      <c r="T177" s="38"/>
      <c r="V177" s="38"/>
      <c r="X177" s="38"/>
      <c r="Z177" s="38"/>
      <c r="AB177" s="38"/>
      <c r="AD177" s="38"/>
      <c r="AF177" s="38"/>
      <c r="AH177" s="38"/>
      <c r="AJ177" s="38"/>
      <c r="AL177" s="38"/>
      <c r="AN177" s="38"/>
      <c r="AP177" s="38"/>
      <c r="AR177" s="38"/>
      <c r="AT177" s="38"/>
      <c r="AV177" s="38"/>
      <c r="AX177" s="38"/>
      <c r="AZ177" s="38"/>
      <c r="BB177" s="38"/>
      <c r="BD177" s="38"/>
      <c r="BF177" s="38"/>
      <c r="BH177" s="38"/>
      <c r="BJ177" s="38"/>
      <c r="BL177" s="38"/>
      <c r="BN177" s="38"/>
      <c r="BP177" s="38"/>
      <c r="BR177" s="38"/>
      <c r="BT177" s="38"/>
    </row>
    <row r="178" spans="1:72">
      <c r="A178" s="38"/>
      <c r="B178" s="38"/>
      <c r="D178" s="38"/>
      <c r="F178" s="38"/>
      <c r="H178" s="38"/>
      <c r="J178" s="38"/>
      <c r="L178" s="38"/>
      <c r="N178" s="38"/>
      <c r="P178" s="38"/>
      <c r="R178" s="38"/>
      <c r="T178" s="38"/>
      <c r="V178" s="38"/>
      <c r="X178" s="38"/>
      <c r="Z178" s="38"/>
      <c r="AB178" s="38"/>
      <c r="AD178" s="38"/>
      <c r="AF178" s="38"/>
      <c r="AH178" s="38"/>
      <c r="AJ178" s="38"/>
      <c r="AL178" s="38"/>
      <c r="AN178" s="38"/>
      <c r="AP178" s="38"/>
      <c r="AR178" s="38"/>
      <c r="AT178" s="38"/>
      <c r="AV178" s="38"/>
      <c r="AX178" s="38"/>
      <c r="AZ178" s="38"/>
      <c r="BB178" s="38"/>
      <c r="BD178" s="38"/>
      <c r="BF178" s="38"/>
      <c r="BH178" s="38"/>
      <c r="BJ178" s="38"/>
      <c r="BL178" s="38"/>
      <c r="BN178" s="38"/>
      <c r="BP178" s="38"/>
      <c r="BR178" s="38"/>
      <c r="BT178" s="38"/>
    </row>
    <row r="179" spans="1:72">
      <c r="A179" s="38"/>
      <c r="B179" s="38"/>
      <c r="D179" s="38"/>
      <c r="F179" s="38"/>
      <c r="H179" s="38"/>
      <c r="J179" s="38"/>
      <c r="L179" s="38"/>
      <c r="N179" s="38"/>
      <c r="P179" s="38"/>
      <c r="R179" s="38"/>
      <c r="T179" s="38"/>
      <c r="V179" s="38"/>
      <c r="X179" s="38"/>
      <c r="Z179" s="38"/>
      <c r="AB179" s="38"/>
      <c r="AD179" s="38"/>
      <c r="AF179" s="38"/>
      <c r="AH179" s="38"/>
      <c r="AJ179" s="38"/>
      <c r="AL179" s="38"/>
      <c r="AN179" s="38"/>
      <c r="AP179" s="38"/>
      <c r="AR179" s="38"/>
      <c r="AT179" s="38"/>
      <c r="AV179" s="38"/>
      <c r="AX179" s="38"/>
      <c r="AZ179" s="38"/>
      <c r="BB179" s="38"/>
      <c r="BD179" s="38"/>
      <c r="BF179" s="38"/>
      <c r="BH179" s="38"/>
      <c r="BJ179" s="38"/>
      <c r="BL179" s="38"/>
      <c r="BN179" s="38"/>
      <c r="BP179" s="38"/>
      <c r="BR179" s="38"/>
      <c r="BT179" s="38"/>
    </row>
    <row r="180" spans="1:72">
      <c r="A180" s="38"/>
      <c r="B180" s="38"/>
      <c r="D180" s="38"/>
      <c r="F180" s="38"/>
      <c r="H180" s="38"/>
      <c r="J180" s="38"/>
      <c r="L180" s="38"/>
      <c r="N180" s="38"/>
      <c r="P180" s="38"/>
      <c r="R180" s="38"/>
      <c r="T180" s="38"/>
      <c r="V180" s="38"/>
      <c r="X180" s="38"/>
      <c r="Z180" s="38"/>
      <c r="AB180" s="38"/>
      <c r="AD180" s="38"/>
      <c r="AF180" s="38"/>
      <c r="AH180" s="38"/>
      <c r="AJ180" s="38"/>
      <c r="AL180" s="38"/>
      <c r="AN180" s="38"/>
      <c r="AP180" s="38"/>
      <c r="AR180" s="38"/>
      <c r="AT180" s="38"/>
      <c r="AV180" s="38"/>
      <c r="AX180" s="38"/>
      <c r="AZ180" s="38"/>
      <c r="BB180" s="38"/>
      <c r="BD180" s="38"/>
      <c r="BF180" s="38"/>
      <c r="BH180" s="38"/>
      <c r="BJ180" s="38"/>
      <c r="BL180" s="38"/>
      <c r="BN180" s="38"/>
      <c r="BP180" s="38"/>
      <c r="BR180" s="38"/>
      <c r="BT180" s="38"/>
    </row>
    <row r="181" spans="1:72">
      <c r="A181" s="38"/>
      <c r="B181" s="38"/>
      <c r="D181" s="38"/>
      <c r="F181" s="38"/>
      <c r="H181" s="38"/>
      <c r="J181" s="38"/>
      <c r="L181" s="38"/>
      <c r="N181" s="38"/>
      <c r="P181" s="38"/>
      <c r="R181" s="38"/>
      <c r="T181" s="38"/>
      <c r="V181" s="38"/>
      <c r="X181" s="38"/>
      <c r="Z181" s="38"/>
      <c r="AB181" s="38"/>
      <c r="AD181" s="38"/>
      <c r="AF181" s="38"/>
      <c r="AH181" s="38"/>
      <c r="AJ181" s="38"/>
      <c r="AL181" s="38"/>
      <c r="AN181" s="38"/>
      <c r="AP181" s="38"/>
      <c r="AR181" s="38"/>
      <c r="AT181" s="38"/>
      <c r="AV181" s="38"/>
      <c r="AX181" s="38"/>
      <c r="AZ181" s="38"/>
      <c r="BB181" s="38"/>
      <c r="BD181" s="38"/>
      <c r="BF181" s="38"/>
      <c r="BH181" s="38"/>
      <c r="BJ181" s="38"/>
      <c r="BL181" s="38"/>
      <c r="BN181" s="38"/>
      <c r="BP181" s="38"/>
      <c r="BR181" s="38"/>
      <c r="BT181" s="38"/>
    </row>
    <row r="182" spans="1:72">
      <c r="A182" s="38"/>
      <c r="B182" s="38"/>
      <c r="D182" s="38"/>
      <c r="F182" s="38"/>
      <c r="H182" s="38"/>
      <c r="J182" s="38"/>
      <c r="L182" s="38"/>
      <c r="N182" s="38"/>
      <c r="P182" s="38"/>
      <c r="R182" s="38"/>
      <c r="T182" s="38"/>
      <c r="V182" s="38"/>
      <c r="X182" s="38"/>
      <c r="Z182" s="38"/>
      <c r="AB182" s="38"/>
      <c r="AD182" s="38"/>
      <c r="AF182" s="38"/>
      <c r="AH182" s="38"/>
      <c r="AJ182" s="38"/>
      <c r="AL182" s="38"/>
      <c r="AN182" s="38"/>
      <c r="AP182" s="38"/>
      <c r="AR182" s="38"/>
      <c r="AT182" s="38"/>
      <c r="AV182" s="38"/>
      <c r="AX182" s="38"/>
      <c r="AZ182" s="38"/>
      <c r="BB182" s="38"/>
      <c r="BD182" s="38"/>
      <c r="BF182" s="38"/>
      <c r="BH182" s="38"/>
      <c r="BJ182" s="38"/>
      <c r="BL182" s="38"/>
      <c r="BN182" s="38"/>
      <c r="BP182" s="38"/>
      <c r="BR182" s="38"/>
      <c r="BT182" s="38"/>
    </row>
    <row r="183" spans="1:72">
      <c r="A183" s="38"/>
      <c r="B183" s="38"/>
      <c r="D183" s="38"/>
      <c r="F183" s="38"/>
      <c r="H183" s="38"/>
      <c r="J183" s="38"/>
      <c r="L183" s="38"/>
      <c r="N183" s="38"/>
      <c r="P183" s="38"/>
      <c r="R183" s="38"/>
      <c r="T183" s="38"/>
      <c r="V183" s="38"/>
      <c r="X183" s="38"/>
      <c r="Z183" s="38"/>
      <c r="AB183" s="38"/>
      <c r="AD183" s="38"/>
      <c r="AF183" s="38"/>
      <c r="AH183" s="38"/>
      <c r="AJ183" s="38"/>
      <c r="AL183" s="38"/>
      <c r="AN183" s="38"/>
      <c r="AP183" s="38"/>
      <c r="AR183" s="38"/>
      <c r="AT183" s="38"/>
      <c r="AV183" s="38"/>
      <c r="AX183" s="38"/>
      <c r="AZ183" s="38"/>
      <c r="BB183" s="38"/>
      <c r="BD183" s="38"/>
      <c r="BF183" s="38"/>
      <c r="BH183" s="38"/>
      <c r="BJ183" s="38"/>
      <c r="BL183" s="38"/>
      <c r="BN183" s="38"/>
      <c r="BP183" s="38"/>
      <c r="BR183" s="38"/>
      <c r="BT183" s="38"/>
    </row>
    <row r="184" spans="1:72">
      <c r="A184" s="38"/>
      <c r="B184" s="38"/>
      <c r="D184" s="38"/>
      <c r="F184" s="38"/>
      <c r="H184" s="38"/>
      <c r="J184" s="38"/>
      <c r="L184" s="38"/>
      <c r="N184" s="38"/>
      <c r="P184" s="38"/>
      <c r="R184" s="38"/>
      <c r="T184" s="38"/>
      <c r="V184" s="38"/>
      <c r="X184" s="38"/>
      <c r="Z184" s="38"/>
      <c r="AB184" s="38"/>
      <c r="AD184" s="38"/>
      <c r="AF184" s="38"/>
      <c r="AH184" s="38"/>
      <c r="AJ184" s="38"/>
      <c r="AL184" s="38"/>
      <c r="AN184" s="38"/>
      <c r="AP184" s="38"/>
      <c r="AR184" s="38"/>
      <c r="AT184" s="38"/>
      <c r="AV184" s="38"/>
      <c r="AX184" s="38"/>
      <c r="AZ184" s="38"/>
      <c r="BB184" s="38"/>
      <c r="BD184" s="38"/>
      <c r="BF184" s="38"/>
      <c r="BH184" s="38"/>
      <c r="BJ184" s="38"/>
      <c r="BL184" s="38"/>
      <c r="BN184" s="38"/>
      <c r="BP184" s="38"/>
      <c r="BR184" s="38"/>
      <c r="BT184" s="38"/>
    </row>
    <row r="185" spans="1:72">
      <c r="A185" s="38"/>
      <c r="B185" s="38"/>
      <c r="D185" s="38"/>
      <c r="F185" s="38"/>
      <c r="H185" s="38"/>
      <c r="J185" s="38"/>
      <c r="L185" s="38"/>
      <c r="N185" s="38"/>
      <c r="P185" s="38"/>
      <c r="R185" s="38"/>
      <c r="T185" s="38"/>
      <c r="V185" s="38"/>
      <c r="X185" s="38"/>
      <c r="Z185" s="38"/>
      <c r="AB185" s="38"/>
      <c r="AD185" s="38"/>
      <c r="AF185" s="38"/>
      <c r="AH185" s="38"/>
      <c r="AJ185" s="38"/>
      <c r="AL185" s="38"/>
      <c r="AN185" s="38"/>
      <c r="AP185" s="38"/>
      <c r="AR185" s="38"/>
      <c r="AT185" s="38"/>
      <c r="AV185" s="38"/>
      <c r="AX185" s="38"/>
      <c r="AZ185" s="38"/>
      <c r="BB185" s="38"/>
      <c r="BD185" s="38"/>
      <c r="BF185" s="38"/>
      <c r="BH185" s="38"/>
      <c r="BJ185" s="38"/>
      <c r="BL185" s="38"/>
      <c r="BN185" s="38"/>
      <c r="BP185" s="38"/>
      <c r="BR185" s="38"/>
      <c r="BT185" s="38"/>
    </row>
    <row r="186" spans="1:72">
      <c r="A186" s="38"/>
      <c r="B186" s="38"/>
      <c r="D186" s="38"/>
      <c r="F186" s="38"/>
      <c r="H186" s="38"/>
      <c r="J186" s="38"/>
      <c r="L186" s="38"/>
      <c r="N186" s="38"/>
      <c r="P186" s="38"/>
      <c r="R186" s="38"/>
      <c r="T186" s="38"/>
      <c r="V186" s="38"/>
      <c r="X186" s="38"/>
      <c r="Z186" s="38"/>
      <c r="AB186" s="38"/>
      <c r="AD186" s="38"/>
      <c r="AF186" s="38"/>
      <c r="AH186" s="38"/>
      <c r="AJ186" s="38"/>
      <c r="AL186" s="38"/>
      <c r="AN186" s="38"/>
      <c r="AP186" s="38"/>
      <c r="AR186" s="38"/>
      <c r="AT186" s="38"/>
      <c r="AV186" s="38"/>
      <c r="AX186" s="38"/>
      <c r="AZ186" s="38"/>
      <c r="BB186" s="38"/>
      <c r="BD186" s="38"/>
      <c r="BF186" s="38"/>
      <c r="BH186" s="38"/>
      <c r="BJ186" s="38"/>
      <c r="BL186" s="38"/>
      <c r="BN186" s="38"/>
      <c r="BP186" s="38"/>
      <c r="BR186" s="38"/>
      <c r="BT186" s="38"/>
    </row>
    <row r="187" spans="1:72">
      <c r="A187" s="38"/>
      <c r="B187" s="38"/>
      <c r="D187" s="38"/>
      <c r="F187" s="38"/>
      <c r="H187" s="38"/>
      <c r="J187" s="38"/>
      <c r="L187" s="38"/>
      <c r="N187" s="38"/>
      <c r="P187" s="38"/>
      <c r="R187" s="38"/>
      <c r="T187" s="38"/>
      <c r="V187" s="38"/>
      <c r="X187" s="38"/>
      <c r="Z187" s="38"/>
      <c r="AB187" s="38"/>
      <c r="AD187" s="38"/>
      <c r="AF187" s="38"/>
      <c r="AH187" s="38"/>
      <c r="AJ187" s="38"/>
      <c r="AL187" s="38"/>
      <c r="AN187" s="38"/>
      <c r="AP187" s="38"/>
      <c r="AR187" s="38"/>
      <c r="AT187" s="38"/>
      <c r="AV187" s="38"/>
      <c r="AX187" s="38"/>
      <c r="AZ187" s="38"/>
      <c r="BB187" s="38"/>
      <c r="BD187" s="38"/>
      <c r="BF187" s="38"/>
      <c r="BH187" s="38"/>
      <c r="BJ187" s="38"/>
      <c r="BL187" s="38"/>
      <c r="BN187" s="38"/>
      <c r="BP187" s="38"/>
      <c r="BR187" s="38"/>
      <c r="BT187" s="38"/>
    </row>
    <row r="188" spans="1:72">
      <c r="A188" s="38"/>
      <c r="B188" s="38"/>
      <c r="D188" s="38"/>
      <c r="F188" s="38"/>
      <c r="H188" s="38"/>
      <c r="J188" s="38"/>
      <c r="L188" s="38"/>
      <c r="N188" s="38"/>
      <c r="P188" s="38"/>
      <c r="R188" s="38"/>
      <c r="T188" s="38"/>
      <c r="V188" s="38"/>
      <c r="X188" s="38"/>
      <c r="Z188" s="38"/>
      <c r="AB188" s="38"/>
      <c r="AD188" s="38"/>
      <c r="AF188" s="38"/>
      <c r="AH188" s="38"/>
      <c r="AJ188" s="38"/>
      <c r="AL188" s="38"/>
      <c r="AN188" s="38"/>
      <c r="AP188" s="38"/>
      <c r="AR188" s="38"/>
      <c r="AT188" s="38"/>
      <c r="AV188" s="38"/>
      <c r="AX188" s="38"/>
      <c r="AZ188" s="38"/>
      <c r="BB188" s="38"/>
      <c r="BD188" s="38"/>
      <c r="BF188" s="38"/>
      <c r="BH188" s="38"/>
      <c r="BJ188" s="38"/>
      <c r="BL188" s="38"/>
      <c r="BN188" s="38"/>
      <c r="BP188" s="38"/>
      <c r="BR188" s="38"/>
      <c r="BT188" s="38"/>
    </row>
    <row r="189" spans="1:72">
      <c r="A189" s="38"/>
      <c r="B189" s="38"/>
      <c r="D189" s="38"/>
      <c r="F189" s="38"/>
      <c r="H189" s="38"/>
      <c r="J189" s="38"/>
      <c r="L189" s="38"/>
      <c r="N189" s="38"/>
      <c r="P189" s="38"/>
      <c r="R189" s="38"/>
      <c r="T189" s="38"/>
      <c r="V189" s="38"/>
      <c r="X189" s="38"/>
      <c r="Z189" s="38"/>
      <c r="AB189" s="38"/>
      <c r="AD189" s="38"/>
      <c r="AF189" s="38"/>
      <c r="AH189" s="38"/>
      <c r="AJ189" s="38"/>
      <c r="AL189" s="38"/>
      <c r="AN189" s="38"/>
      <c r="AP189" s="38"/>
      <c r="AR189" s="38"/>
      <c r="AT189" s="38"/>
      <c r="AV189" s="38"/>
      <c r="AX189" s="38"/>
      <c r="AZ189" s="38"/>
      <c r="BB189" s="38"/>
      <c r="BD189" s="38"/>
      <c r="BF189" s="38"/>
      <c r="BH189" s="38"/>
      <c r="BJ189" s="38"/>
      <c r="BL189" s="38"/>
      <c r="BN189" s="38"/>
      <c r="BP189" s="38"/>
      <c r="BR189" s="38"/>
      <c r="BT189" s="38"/>
    </row>
    <row r="190" spans="1:72">
      <c r="A190" s="38"/>
      <c r="B190" s="38"/>
      <c r="D190" s="38"/>
      <c r="F190" s="38"/>
      <c r="H190" s="38"/>
      <c r="J190" s="38"/>
      <c r="L190" s="38"/>
      <c r="N190" s="38"/>
      <c r="P190" s="38"/>
      <c r="R190" s="38"/>
      <c r="T190" s="38"/>
      <c r="V190" s="38"/>
      <c r="X190" s="38"/>
      <c r="Z190" s="38"/>
      <c r="AB190" s="38"/>
      <c r="AD190" s="38"/>
      <c r="AF190" s="38"/>
      <c r="AH190" s="38"/>
      <c r="AJ190" s="38"/>
      <c r="AL190" s="38"/>
      <c r="AN190" s="38"/>
      <c r="AP190" s="38"/>
      <c r="AR190" s="38"/>
      <c r="AT190" s="38"/>
      <c r="AV190" s="38"/>
      <c r="AX190" s="38"/>
      <c r="AZ190" s="38"/>
      <c r="BB190" s="38"/>
      <c r="BD190" s="38"/>
      <c r="BF190" s="38"/>
      <c r="BH190" s="38"/>
      <c r="BJ190" s="38"/>
      <c r="BL190" s="38"/>
      <c r="BN190" s="38"/>
      <c r="BP190" s="38"/>
      <c r="BR190" s="38"/>
      <c r="BT190" s="38"/>
    </row>
    <row r="191" spans="1:72">
      <c r="A191" s="38"/>
      <c r="B191" s="38"/>
      <c r="D191" s="38"/>
      <c r="F191" s="38"/>
      <c r="H191" s="38"/>
      <c r="J191" s="38"/>
      <c r="L191" s="38"/>
      <c r="N191" s="38"/>
      <c r="P191" s="38"/>
      <c r="R191" s="38"/>
      <c r="T191" s="38"/>
      <c r="V191" s="38"/>
      <c r="X191" s="38"/>
      <c r="Z191" s="38"/>
      <c r="AB191" s="38"/>
      <c r="AD191" s="38"/>
      <c r="AF191" s="38"/>
      <c r="AH191" s="38"/>
      <c r="AJ191" s="38"/>
      <c r="AL191" s="38"/>
      <c r="AN191" s="38"/>
      <c r="AP191" s="38"/>
      <c r="AR191" s="38"/>
      <c r="AT191" s="38"/>
      <c r="AV191" s="38"/>
      <c r="AX191" s="38"/>
      <c r="AZ191" s="38"/>
      <c r="BB191" s="38"/>
      <c r="BD191" s="38"/>
      <c r="BF191" s="38"/>
      <c r="BH191" s="38"/>
      <c r="BJ191" s="38"/>
      <c r="BL191" s="38"/>
      <c r="BN191" s="38"/>
      <c r="BP191" s="38"/>
      <c r="BR191" s="38"/>
      <c r="BT191" s="38"/>
    </row>
    <row r="192" spans="1:72">
      <c r="A192" s="38"/>
      <c r="B192" s="38"/>
      <c r="D192" s="38"/>
      <c r="F192" s="38"/>
      <c r="H192" s="38"/>
      <c r="J192" s="38"/>
      <c r="L192" s="38"/>
      <c r="N192" s="38"/>
      <c r="P192" s="38"/>
      <c r="R192" s="38"/>
      <c r="T192" s="38"/>
      <c r="V192" s="38"/>
      <c r="X192" s="38"/>
      <c r="Z192" s="38"/>
      <c r="AB192" s="38"/>
      <c r="AD192" s="38"/>
      <c r="AF192" s="38"/>
      <c r="AH192" s="38"/>
      <c r="AJ192" s="38"/>
      <c r="AL192" s="38"/>
      <c r="AN192" s="38"/>
      <c r="AP192" s="38"/>
      <c r="AR192" s="38"/>
      <c r="AT192" s="38"/>
      <c r="AV192" s="38"/>
      <c r="AX192" s="38"/>
      <c r="AZ192" s="38"/>
      <c r="BB192" s="38"/>
      <c r="BD192" s="38"/>
      <c r="BF192" s="38"/>
      <c r="BH192" s="38"/>
      <c r="BJ192" s="38"/>
      <c r="BL192" s="38"/>
      <c r="BN192" s="38"/>
      <c r="BP192" s="38"/>
      <c r="BR192" s="38"/>
      <c r="BT192" s="38"/>
    </row>
    <row r="193" spans="1:72">
      <c r="A193" s="38"/>
      <c r="B193" s="38"/>
      <c r="D193" s="38"/>
      <c r="F193" s="38"/>
      <c r="H193" s="38"/>
      <c r="J193" s="38"/>
      <c r="L193" s="38"/>
      <c r="N193" s="38"/>
      <c r="P193" s="38"/>
      <c r="R193" s="38"/>
      <c r="T193" s="38"/>
      <c r="V193" s="38"/>
      <c r="X193" s="38"/>
      <c r="Z193" s="38"/>
      <c r="AB193" s="38"/>
      <c r="AD193" s="38"/>
      <c r="AF193" s="38"/>
      <c r="AH193" s="38"/>
      <c r="AJ193" s="38"/>
      <c r="AL193" s="38"/>
      <c r="AN193" s="38"/>
      <c r="AP193" s="38"/>
      <c r="AR193" s="38"/>
      <c r="AT193" s="38"/>
      <c r="AV193" s="38"/>
      <c r="AX193" s="38"/>
      <c r="AZ193" s="38"/>
      <c r="BB193" s="38"/>
      <c r="BD193" s="38"/>
      <c r="BF193" s="38"/>
      <c r="BH193" s="38"/>
      <c r="BJ193" s="38"/>
      <c r="BL193" s="38"/>
      <c r="BN193" s="38"/>
      <c r="BP193" s="38"/>
      <c r="BR193" s="38"/>
      <c r="BT193" s="38"/>
    </row>
    <row r="194" spans="1:72">
      <c r="A194" s="38"/>
      <c r="B194" s="38"/>
      <c r="D194" s="38"/>
      <c r="F194" s="38"/>
      <c r="H194" s="38"/>
      <c r="J194" s="38"/>
      <c r="L194" s="38"/>
      <c r="N194" s="38"/>
      <c r="P194" s="38"/>
      <c r="R194" s="38"/>
      <c r="T194" s="38"/>
      <c r="V194" s="38"/>
      <c r="X194" s="38"/>
      <c r="Z194" s="38"/>
      <c r="AB194" s="38"/>
      <c r="AD194" s="38"/>
      <c r="AF194" s="38"/>
      <c r="AH194" s="38"/>
      <c r="AJ194" s="38"/>
      <c r="AL194" s="38"/>
      <c r="AN194" s="38"/>
      <c r="AP194" s="38"/>
      <c r="AR194" s="38"/>
      <c r="AT194" s="38"/>
      <c r="AV194" s="38"/>
      <c r="AX194" s="38"/>
      <c r="AZ194" s="38"/>
      <c r="BB194" s="38"/>
      <c r="BD194" s="38"/>
      <c r="BF194" s="38"/>
      <c r="BH194" s="38"/>
      <c r="BJ194" s="38"/>
      <c r="BL194" s="38"/>
      <c r="BN194" s="38"/>
      <c r="BP194" s="38"/>
      <c r="BR194" s="38"/>
      <c r="BT194" s="38"/>
    </row>
    <row r="195" spans="1:72">
      <c r="A195" s="38"/>
      <c r="B195" s="38"/>
      <c r="D195" s="38"/>
      <c r="F195" s="38"/>
      <c r="H195" s="38"/>
      <c r="J195" s="38"/>
      <c r="L195" s="38"/>
      <c r="N195" s="38"/>
      <c r="P195" s="38"/>
      <c r="R195" s="38"/>
      <c r="T195" s="38"/>
      <c r="V195" s="38"/>
      <c r="X195" s="38"/>
      <c r="Z195" s="38"/>
      <c r="AB195" s="38"/>
      <c r="AD195" s="38"/>
      <c r="AF195" s="38"/>
      <c r="AH195" s="38"/>
      <c r="AJ195" s="38"/>
      <c r="AL195" s="38"/>
      <c r="AN195" s="38"/>
      <c r="AP195" s="38"/>
      <c r="AR195" s="38"/>
      <c r="AT195" s="38"/>
      <c r="AV195" s="38"/>
      <c r="AX195" s="38"/>
      <c r="AZ195" s="38"/>
      <c r="BB195" s="38"/>
      <c r="BD195" s="38"/>
      <c r="BF195" s="38"/>
      <c r="BH195" s="38"/>
      <c r="BJ195" s="38"/>
      <c r="BL195" s="38"/>
      <c r="BN195" s="38"/>
      <c r="BP195" s="38"/>
      <c r="BR195" s="38"/>
      <c r="BT195" s="38"/>
    </row>
    <row r="196" spans="1:72">
      <c r="A196" s="38"/>
      <c r="B196" s="38"/>
      <c r="D196" s="38"/>
      <c r="F196" s="38"/>
      <c r="H196" s="38"/>
      <c r="J196" s="38"/>
      <c r="L196" s="38"/>
      <c r="N196" s="38"/>
      <c r="P196" s="38"/>
      <c r="R196" s="38"/>
      <c r="T196" s="38"/>
      <c r="V196" s="38"/>
      <c r="X196" s="38"/>
      <c r="Z196" s="38"/>
      <c r="AB196" s="38"/>
      <c r="AD196" s="38"/>
      <c r="AF196" s="38"/>
      <c r="AH196" s="38"/>
      <c r="AJ196" s="38"/>
      <c r="AL196" s="38"/>
      <c r="AN196" s="38"/>
      <c r="AP196" s="38"/>
      <c r="AR196" s="38"/>
      <c r="AT196" s="38"/>
      <c r="AV196" s="38"/>
      <c r="AX196" s="38"/>
      <c r="AZ196" s="38"/>
      <c r="BB196" s="38"/>
      <c r="BD196" s="38"/>
      <c r="BF196" s="38"/>
      <c r="BH196" s="38"/>
      <c r="BJ196" s="38"/>
      <c r="BL196" s="38"/>
      <c r="BN196" s="38"/>
      <c r="BP196" s="38"/>
      <c r="BR196" s="38"/>
      <c r="BT196" s="38"/>
    </row>
    <row r="197" spans="1:72">
      <c r="A197" s="38"/>
      <c r="B197" s="38"/>
      <c r="D197" s="38"/>
      <c r="F197" s="38"/>
      <c r="H197" s="38"/>
      <c r="J197" s="38"/>
      <c r="L197" s="38"/>
      <c r="N197" s="38"/>
      <c r="P197" s="38"/>
      <c r="R197" s="38"/>
      <c r="T197" s="38"/>
      <c r="V197" s="38"/>
      <c r="X197" s="38"/>
      <c r="Z197" s="38"/>
      <c r="AB197" s="38"/>
      <c r="AD197" s="38"/>
      <c r="AF197" s="38"/>
      <c r="AH197" s="38"/>
      <c r="AJ197" s="38"/>
      <c r="AL197" s="38"/>
      <c r="AN197" s="38"/>
      <c r="AP197" s="38"/>
      <c r="AR197" s="38"/>
      <c r="AT197" s="38"/>
      <c r="AV197" s="38"/>
      <c r="AX197" s="38"/>
      <c r="AZ197" s="38"/>
      <c r="BB197" s="38"/>
      <c r="BD197" s="38"/>
      <c r="BF197" s="38"/>
      <c r="BH197" s="38"/>
      <c r="BJ197" s="38"/>
      <c r="BL197" s="38"/>
      <c r="BN197" s="38"/>
      <c r="BP197" s="38"/>
      <c r="BR197" s="38"/>
      <c r="BT197" s="38"/>
    </row>
    <row r="198" spans="1:72">
      <c r="A198" s="38"/>
      <c r="B198" s="38"/>
      <c r="D198" s="38"/>
      <c r="F198" s="38"/>
      <c r="H198" s="38"/>
      <c r="J198" s="38"/>
      <c r="L198" s="38"/>
      <c r="N198" s="38"/>
      <c r="P198" s="38"/>
      <c r="R198" s="38"/>
      <c r="T198" s="38"/>
      <c r="V198" s="38"/>
      <c r="X198" s="38"/>
      <c r="Z198" s="38"/>
      <c r="AB198" s="38"/>
      <c r="AD198" s="38"/>
      <c r="AF198" s="38"/>
      <c r="AH198" s="38"/>
      <c r="AJ198" s="38"/>
      <c r="AL198" s="38"/>
      <c r="AN198" s="38"/>
      <c r="AP198" s="38"/>
      <c r="AR198" s="38"/>
      <c r="AT198" s="38"/>
      <c r="AV198" s="38"/>
      <c r="AX198" s="38"/>
      <c r="AZ198" s="38"/>
      <c r="BB198" s="38"/>
      <c r="BD198" s="38"/>
      <c r="BF198" s="38"/>
      <c r="BH198" s="38"/>
      <c r="BJ198" s="38"/>
      <c r="BL198" s="38"/>
      <c r="BN198" s="38"/>
      <c r="BP198" s="38"/>
      <c r="BR198" s="38"/>
      <c r="BT198" s="38"/>
    </row>
    <row r="199" spans="1:72">
      <c r="A199" s="38"/>
      <c r="B199" s="38"/>
      <c r="D199" s="38"/>
      <c r="F199" s="38"/>
      <c r="H199" s="38"/>
      <c r="J199" s="38"/>
      <c r="L199" s="38"/>
      <c r="N199" s="38"/>
      <c r="P199" s="38"/>
      <c r="R199" s="38"/>
      <c r="T199" s="38"/>
      <c r="V199" s="38"/>
      <c r="X199" s="38"/>
      <c r="Z199" s="38"/>
      <c r="AB199" s="38"/>
      <c r="AD199" s="38"/>
      <c r="AF199" s="38"/>
      <c r="AH199" s="38"/>
      <c r="AJ199" s="38"/>
      <c r="AL199" s="38"/>
      <c r="AN199" s="38"/>
      <c r="AP199" s="38"/>
      <c r="AR199" s="38"/>
      <c r="AT199" s="38"/>
      <c r="AV199" s="38"/>
      <c r="AX199" s="38"/>
      <c r="AZ199" s="38"/>
      <c r="BB199" s="38"/>
      <c r="BD199" s="38"/>
      <c r="BF199" s="38"/>
      <c r="BH199" s="38"/>
      <c r="BJ199" s="38"/>
      <c r="BL199" s="38"/>
      <c r="BN199" s="38"/>
      <c r="BP199" s="38"/>
      <c r="BR199" s="38"/>
      <c r="BT199" s="38"/>
    </row>
    <row r="200" spans="1:72">
      <c r="A200" s="38"/>
      <c r="B200" s="38"/>
      <c r="D200" s="38"/>
      <c r="F200" s="38"/>
      <c r="H200" s="38"/>
      <c r="J200" s="38"/>
      <c r="L200" s="38"/>
      <c r="N200" s="38"/>
      <c r="P200" s="38"/>
      <c r="R200" s="38"/>
      <c r="T200" s="38"/>
      <c r="V200" s="38"/>
      <c r="X200" s="38"/>
      <c r="Z200" s="38"/>
      <c r="AB200" s="38"/>
      <c r="AD200" s="38"/>
      <c r="AF200" s="38"/>
      <c r="AH200" s="38"/>
      <c r="AJ200" s="38"/>
      <c r="AL200" s="38"/>
      <c r="AN200" s="38"/>
      <c r="AP200" s="38"/>
      <c r="AR200" s="38"/>
      <c r="AT200" s="38"/>
      <c r="AV200" s="38"/>
      <c r="AX200" s="38"/>
      <c r="AZ200" s="38"/>
      <c r="BB200" s="38"/>
      <c r="BD200" s="38"/>
      <c r="BF200" s="38"/>
      <c r="BH200" s="38"/>
      <c r="BJ200" s="38"/>
      <c r="BL200" s="38"/>
      <c r="BN200" s="38"/>
      <c r="BP200" s="38"/>
      <c r="BR200" s="38"/>
      <c r="BT200" s="38"/>
    </row>
    <row r="201" spans="1:72">
      <c r="A201" s="38"/>
      <c r="B201" s="38"/>
      <c r="D201" s="38"/>
      <c r="F201" s="38"/>
      <c r="H201" s="38"/>
      <c r="J201" s="38"/>
      <c r="L201" s="38"/>
      <c r="N201" s="38"/>
      <c r="P201" s="38"/>
      <c r="R201" s="38"/>
      <c r="T201" s="38"/>
      <c r="V201" s="38"/>
      <c r="X201" s="38"/>
      <c r="Z201" s="38"/>
      <c r="AB201" s="38"/>
      <c r="AD201" s="38"/>
      <c r="AF201" s="38"/>
      <c r="AH201" s="38"/>
      <c r="AJ201" s="38"/>
      <c r="AL201" s="38"/>
      <c r="AN201" s="38"/>
      <c r="AP201" s="38"/>
      <c r="AR201" s="38"/>
      <c r="AT201" s="38"/>
      <c r="AV201" s="38"/>
      <c r="AX201" s="38"/>
      <c r="AZ201" s="38"/>
      <c r="BB201" s="38"/>
      <c r="BD201" s="38"/>
      <c r="BF201" s="38"/>
      <c r="BH201" s="38"/>
      <c r="BJ201" s="38"/>
      <c r="BL201" s="38"/>
      <c r="BN201" s="38"/>
      <c r="BP201" s="38"/>
      <c r="BR201" s="38"/>
      <c r="BT201" s="38"/>
    </row>
    <row r="202" spans="1:72">
      <c r="A202" s="38"/>
      <c r="B202" s="38"/>
      <c r="D202" s="38"/>
      <c r="F202" s="38"/>
      <c r="H202" s="38"/>
      <c r="J202" s="38"/>
      <c r="L202" s="38"/>
      <c r="N202" s="38"/>
      <c r="P202" s="38"/>
      <c r="R202" s="38"/>
      <c r="T202" s="38"/>
      <c r="V202" s="38"/>
      <c r="X202" s="38"/>
      <c r="Z202" s="38"/>
      <c r="AB202" s="38"/>
      <c r="AD202" s="38"/>
      <c r="AF202" s="38"/>
      <c r="AH202" s="38"/>
      <c r="AJ202" s="38"/>
      <c r="AL202" s="38"/>
      <c r="AN202" s="38"/>
      <c r="AP202" s="38"/>
      <c r="AR202" s="38"/>
      <c r="AT202" s="38"/>
      <c r="AV202" s="38"/>
      <c r="AX202" s="38"/>
      <c r="AZ202" s="38"/>
      <c r="BB202" s="38"/>
      <c r="BD202" s="38"/>
      <c r="BF202" s="38"/>
      <c r="BH202" s="38"/>
      <c r="BJ202" s="38"/>
      <c r="BL202" s="38"/>
      <c r="BN202" s="38"/>
      <c r="BP202" s="38"/>
      <c r="BR202" s="38"/>
      <c r="BT202" s="38"/>
    </row>
    <row r="203" spans="1:72">
      <c r="A203" s="38"/>
      <c r="B203" s="38"/>
      <c r="D203" s="38"/>
      <c r="F203" s="38"/>
      <c r="H203" s="38"/>
      <c r="J203" s="38"/>
      <c r="L203" s="38"/>
      <c r="N203" s="38"/>
      <c r="P203" s="38"/>
      <c r="R203" s="38"/>
      <c r="T203" s="38"/>
      <c r="V203" s="38"/>
      <c r="X203" s="38"/>
      <c r="Z203" s="38"/>
      <c r="AB203" s="38"/>
      <c r="AD203" s="38"/>
      <c r="AF203" s="38"/>
      <c r="AH203" s="38"/>
      <c r="AJ203" s="38"/>
      <c r="AL203" s="38"/>
      <c r="AN203" s="38"/>
      <c r="AP203" s="38"/>
      <c r="AR203" s="38"/>
      <c r="AT203" s="38"/>
      <c r="AV203" s="38"/>
      <c r="AX203" s="38"/>
      <c r="AZ203" s="38"/>
      <c r="BB203" s="38"/>
      <c r="BD203" s="38"/>
      <c r="BF203" s="38"/>
      <c r="BH203" s="38"/>
      <c r="BJ203" s="38"/>
      <c r="BL203" s="38"/>
      <c r="BN203" s="38"/>
      <c r="BP203" s="38"/>
      <c r="BR203" s="38"/>
      <c r="BT203" s="38"/>
    </row>
    <row r="204" spans="1:72">
      <c r="A204" s="38"/>
      <c r="B204" s="38"/>
      <c r="D204" s="38"/>
      <c r="F204" s="38"/>
      <c r="H204" s="38"/>
      <c r="J204" s="38"/>
      <c r="L204" s="38"/>
      <c r="N204" s="38"/>
      <c r="P204" s="38"/>
      <c r="R204" s="38"/>
      <c r="T204" s="38"/>
      <c r="V204" s="38"/>
      <c r="X204" s="38"/>
      <c r="Z204" s="38"/>
      <c r="AB204" s="38"/>
      <c r="AD204" s="38"/>
      <c r="AF204" s="38"/>
      <c r="AH204" s="38"/>
      <c r="AJ204" s="38"/>
      <c r="AL204" s="38"/>
      <c r="AN204" s="38"/>
      <c r="AP204" s="38"/>
      <c r="AR204" s="38"/>
      <c r="AT204" s="38"/>
      <c r="AV204" s="38"/>
      <c r="AX204" s="38"/>
      <c r="AZ204" s="38"/>
      <c r="BB204" s="38"/>
      <c r="BD204" s="38"/>
      <c r="BF204" s="38"/>
      <c r="BH204" s="38"/>
      <c r="BJ204" s="38"/>
      <c r="BL204" s="38"/>
      <c r="BN204" s="38"/>
      <c r="BP204" s="38"/>
      <c r="BR204" s="38"/>
      <c r="BT204" s="38"/>
    </row>
    <row r="205" spans="1:72">
      <c r="A205" s="38"/>
      <c r="B205" s="38"/>
      <c r="D205" s="38"/>
      <c r="F205" s="38"/>
      <c r="H205" s="38"/>
      <c r="J205" s="38"/>
      <c r="L205" s="38"/>
      <c r="N205" s="38"/>
      <c r="P205" s="38"/>
      <c r="R205" s="38"/>
      <c r="T205" s="38"/>
      <c r="V205" s="38"/>
      <c r="X205" s="38"/>
      <c r="Z205" s="38"/>
      <c r="AB205" s="38"/>
      <c r="AD205" s="38"/>
      <c r="AF205" s="38"/>
      <c r="AH205" s="38"/>
      <c r="AJ205" s="38"/>
      <c r="AL205" s="38"/>
      <c r="AN205" s="38"/>
      <c r="AP205" s="38"/>
      <c r="AR205" s="38"/>
      <c r="AT205" s="38"/>
      <c r="AV205" s="38"/>
      <c r="AX205" s="38"/>
      <c r="AZ205" s="38"/>
      <c r="BB205" s="38"/>
      <c r="BD205" s="38"/>
      <c r="BF205" s="38"/>
      <c r="BH205" s="38"/>
      <c r="BJ205" s="38"/>
      <c r="BL205" s="38"/>
      <c r="BN205" s="38"/>
      <c r="BP205" s="38"/>
      <c r="BR205" s="38"/>
      <c r="BT205" s="38"/>
    </row>
    <row r="206" spans="1:72">
      <c r="A206" s="38"/>
      <c r="B206" s="38"/>
      <c r="D206" s="38"/>
      <c r="F206" s="38"/>
      <c r="H206" s="38"/>
      <c r="J206" s="38"/>
      <c r="L206" s="38"/>
      <c r="N206" s="38"/>
      <c r="P206" s="38"/>
      <c r="R206" s="38"/>
      <c r="T206" s="38"/>
      <c r="V206" s="38"/>
      <c r="X206" s="38"/>
      <c r="Z206" s="38"/>
      <c r="AB206" s="38"/>
      <c r="AD206" s="38"/>
      <c r="AF206" s="38"/>
      <c r="AH206" s="38"/>
      <c r="AJ206" s="38"/>
      <c r="AL206" s="38"/>
      <c r="AN206" s="38"/>
      <c r="AP206" s="38"/>
      <c r="AR206" s="38"/>
      <c r="AT206" s="38"/>
      <c r="AV206" s="38"/>
      <c r="AX206" s="38"/>
      <c r="AZ206" s="38"/>
      <c r="BB206" s="38"/>
      <c r="BD206" s="38"/>
      <c r="BF206" s="38"/>
      <c r="BH206" s="38"/>
      <c r="BJ206" s="38"/>
      <c r="BL206" s="38"/>
      <c r="BN206" s="38"/>
      <c r="BP206" s="38"/>
      <c r="BR206" s="38"/>
      <c r="BT206" s="38"/>
    </row>
    <row r="207" spans="1:72">
      <c r="A207" s="38"/>
      <c r="B207" s="38"/>
      <c r="D207" s="38"/>
      <c r="F207" s="38"/>
      <c r="H207" s="38"/>
      <c r="J207" s="38"/>
      <c r="L207" s="38"/>
      <c r="N207" s="38"/>
      <c r="P207" s="38"/>
      <c r="R207" s="38"/>
      <c r="T207" s="38"/>
      <c r="V207" s="38"/>
      <c r="X207" s="38"/>
      <c r="Z207" s="38"/>
      <c r="AB207" s="38"/>
      <c r="AD207" s="38"/>
      <c r="AF207" s="38"/>
      <c r="AH207" s="38"/>
      <c r="AJ207" s="38"/>
      <c r="AL207" s="38"/>
      <c r="AN207" s="38"/>
      <c r="AP207" s="38"/>
      <c r="AR207" s="38"/>
      <c r="AT207" s="38"/>
      <c r="AV207" s="38"/>
      <c r="AX207" s="38"/>
      <c r="AZ207" s="38"/>
      <c r="BB207" s="38"/>
      <c r="BD207" s="38"/>
      <c r="BF207" s="38"/>
      <c r="BH207" s="38"/>
      <c r="BJ207" s="38"/>
      <c r="BL207" s="38"/>
      <c r="BN207" s="38"/>
      <c r="BP207" s="38"/>
      <c r="BR207" s="38"/>
      <c r="BT207" s="38"/>
    </row>
    <row r="208" spans="1:72">
      <c r="A208" s="38"/>
      <c r="B208" s="38"/>
      <c r="D208" s="38"/>
      <c r="F208" s="38"/>
      <c r="H208" s="38"/>
      <c r="J208" s="38"/>
      <c r="L208" s="38"/>
      <c r="N208" s="38"/>
      <c r="P208" s="38"/>
      <c r="R208" s="38"/>
      <c r="T208" s="38"/>
      <c r="V208" s="38"/>
      <c r="X208" s="38"/>
      <c r="Z208" s="38"/>
      <c r="AB208" s="38"/>
      <c r="AD208" s="38"/>
      <c r="AF208" s="38"/>
      <c r="AH208" s="38"/>
      <c r="AJ208" s="38"/>
      <c r="AL208" s="38"/>
      <c r="AN208" s="38"/>
      <c r="AP208" s="38"/>
      <c r="AR208" s="38"/>
      <c r="AT208" s="38"/>
      <c r="AV208" s="38"/>
      <c r="AX208" s="38"/>
      <c r="AZ208" s="38"/>
      <c r="BB208" s="38"/>
      <c r="BD208" s="38"/>
      <c r="BF208" s="38"/>
      <c r="BH208" s="38"/>
      <c r="BJ208" s="38"/>
      <c r="BL208" s="38"/>
      <c r="BN208" s="38"/>
      <c r="BP208" s="38"/>
      <c r="BR208" s="38"/>
      <c r="BT208" s="38"/>
    </row>
    <row r="209" spans="1:72">
      <c r="A209" s="38"/>
      <c r="B209" s="38"/>
      <c r="D209" s="38"/>
      <c r="F209" s="38"/>
      <c r="H209" s="38"/>
      <c r="J209" s="38"/>
      <c r="L209" s="38"/>
      <c r="N209" s="38"/>
      <c r="P209" s="38"/>
      <c r="R209" s="38"/>
      <c r="T209" s="38"/>
      <c r="V209" s="38"/>
      <c r="X209" s="38"/>
      <c r="Z209" s="38"/>
      <c r="AB209" s="38"/>
      <c r="AD209" s="38"/>
      <c r="AF209" s="38"/>
      <c r="AH209" s="38"/>
      <c r="AJ209" s="38"/>
      <c r="AL209" s="38"/>
      <c r="AN209" s="38"/>
      <c r="AP209" s="38"/>
      <c r="AR209" s="38"/>
      <c r="AT209" s="38"/>
      <c r="AV209" s="38"/>
      <c r="AX209" s="38"/>
      <c r="AZ209" s="38"/>
      <c r="BB209" s="38"/>
      <c r="BD209" s="38"/>
      <c r="BF209" s="38"/>
      <c r="BH209" s="38"/>
      <c r="BJ209" s="38"/>
      <c r="BL209" s="38"/>
      <c r="BN209" s="38"/>
      <c r="BP209" s="38"/>
      <c r="BR209" s="38"/>
      <c r="BT209" s="38"/>
    </row>
    <row r="210" spans="1:72">
      <c r="A210" s="38"/>
      <c r="B210" s="38"/>
      <c r="D210" s="38"/>
      <c r="F210" s="38"/>
      <c r="H210" s="38"/>
      <c r="J210" s="38"/>
      <c r="L210" s="38"/>
      <c r="N210" s="38"/>
      <c r="P210" s="38"/>
      <c r="R210" s="38"/>
      <c r="T210" s="38"/>
      <c r="V210" s="38"/>
      <c r="X210" s="38"/>
      <c r="Z210" s="38"/>
      <c r="AB210" s="38"/>
      <c r="AD210" s="38"/>
      <c r="AF210" s="38"/>
      <c r="AH210" s="38"/>
      <c r="AJ210" s="38"/>
      <c r="AL210" s="38"/>
      <c r="AN210" s="38"/>
      <c r="AP210" s="38"/>
      <c r="AR210" s="38"/>
      <c r="AT210" s="38"/>
      <c r="AV210" s="38"/>
      <c r="AX210" s="38"/>
      <c r="AZ210" s="38"/>
      <c r="BB210" s="38"/>
      <c r="BD210" s="38"/>
      <c r="BF210" s="38"/>
      <c r="BH210" s="38"/>
      <c r="BJ210" s="38"/>
      <c r="BL210" s="38"/>
      <c r="BN210" s="38"/>
      <c r="BP210" s="38"/>
      <c r="BR210" s="38"/>
      <c r="BT210" s="38"/>
    </row>
    <row r="211" spans="1:72">
      <c r="A211" s="38"/>
      <c r="B211" s="38"/>
      <c r="D211" s="38"/>
      <c r="F211" s="38"/>
      <c r="H211" s="38"/>
      <c r="J211" s="38"/>
      <c r="L211" s="38"/>
      <c r="N211" s="38"/>
      <c r="P211" s="38"/>
      <c r="R211" s="38"/>
      <c r="T211" s="38"/>
      <c r="V211" s="38"/>
      <c r="X211" s="38"/>
      <c r="Z211" s="38"/>
      <c r="AB211" s="38"/>
      <c r="AD211" s="38"/>
      <c r="AF211" s="38"/>
      <c r="AH211" s="38"/>
      <c r="AJ211" s="38"/>
      <c r="AL211" s="38"/>
      <c r="AN211" s="38"/>
      <c r="AP211" s="38"/>
      <c r="AR211" s="38"/>
      <c r="AT211" s="38"/>
      <c r="AV211" s="38"/>
      <c r="AX211" s="38"/>
      <c r="AZ211" s="38"/>
      <c r="BB211" s="38"/>
      <c r="BD211" s="38"/>
      <c r="BF211" s="38"/>
      <c r="BH211" s="38"/>
      <c r="BJ211" s="38"/>
      <c r="BL211" s="38"/>
      <c r="BN211" s="38"/>
      <c r="BP211" s="38"/>
      <c r="BR211" s="38"/>
      <c r="BT211" s="38"/>
    </row>
    <row r="212" spans="1:72">
      <c r="A212" s="38"/>
      <c r="B212" s="38"/>
      <c r="D212" s="38"/>
      <c r="F212" s="38"/>
      <c r="H212" s="38"/>
      <c r="J212" s="38"/>
      <c r="L212" s="38"/>
      <c r="N212" s="38"/>
      <c r="P212" s="38"/>
      <c r="R212" s="38"/>
      <c r="T212" s="38"/>
      <c r="V212" s="38"/>
      <c r="X212" s="38"/>
      <c r="Z212" s="38"/>
      <c r="AB212" s="38"/>
      <c r="AD212" s="38"/>
      <c r="AF212" s="38"/>
      <c r="AH212" s="38"/>
      <c r="AJ212" s="38"/>
      <c r="AL212" s="38"/>
      <c r="AN212" s="38"/>
      <c r="AP212" s="38"/>
      <c r="AR212" s="38"/>
      <c r="AT212" s="38"/>
      <c r="AV212" s="38"/>
      <c r="AX212" s="38"/>
      <c r="AZ212" s="38"/>
      <c r="BB212" s="38"/>
      <c r="BD212" s="38"/>
      <c r="BF212" s="38"/>
      <c r="BH212" s="38"/>
      <c r="BJ212" s="38"/>
      <c r="BL212" s="38"/>
      <c r="BN212" s="38"/>
      <c r="BP212" s="38"/>
      <c r="BR212" s="38"/>
      <c r="BT212" s="38"/>
    </row>
    <row r="213" spans="1:72">
      <c r="A213" s="38"/>
      <c r="B213" s="38"/>
      <c r="D213" s="38"/>
      <c r="F213" s="38"/>
      <c r="H213" s="38"/>
      <c r="J213" s="38"/>
      <c r="L213" s="38"/>
      <c r="N213" s="38"/>
      <c r="P213" s="38"/>
      <c r="R213" s="38"/>
      <c r="T213" s="38"/>
      <c r="V213" s="38"/>
      <c r="X213" s="38"/>
      <c r="Z213" s="38"/>
      <c r="AB213" s="38"/>
      <c r="AD213" s="38"/>
      <c r="AF213" s="38"/>
      <c r="AH213" s="38"/>
      <c r="AJ213" s="38"/>
      <c r="AL213" s="38"/>
      <c r="AN213" s="38"/>
      <c r="AP213" s="38"/>
      <c r="AR213" s="38"/>
      <c r="AT213" s="38"/>
      <c r="AV213" s="38"/>
      <c r="AX213" s="38"/>
      <c r="AZ213" s="38"/>
      <c r="BB213" s="38"/>
      <c r="BD213" s="38"/>
      <c r="BF213" s="38"/>
      <c r="BH213" s="38"/>
      <c r="BJ213" s="38"/>
      <c r="BL213" s="38"/>
      <c r="BN213" s="38"/>
      <c r="BP213" s="38"/>
      <c r="BR213" s="38"/>
      <c r="BT213" s="38"/>
    </row>
    <row r="214" spans="1:72">
      <c r="A214" s="38"/>
      <c r="B214" s="38"/>
      <c r="D214" s="38"/>
      <c r="F214" s="38"/>
      <c r="H214" s="38"/>
      <c r="J214" s="38"/>
      <c r="L214" s="38"/>
      <c r="N214" s="38"/>
      <c r="P214" s="38"/>
      <c r="R214" s="38"/>
      <c r="T214" s="38"/>
      <c r="V214" s="38"/>
      <c r="X214" s="38"/>
      <c r="Z214" s="38"/>
      <c r="AB214" s="38"/>
      <c r="AD214" s="38"/>
      <c r="AF214" s="38"/>
      <c r="AH214" s="38"/>
      <c r="AJ214" s="38"/>
      <c r="AL214" s="38"/>
      <c r="AN214" s="38"/>
      <c r="AP214" s="38"/>
      <c r="AR214" s="38"/>
      <c r="AT214" s="38"/>
      <c r="AV214" s="38"/>
      <c r="AX214" s="38"/>
      <c r="AZ214" s="38"/>
      <c r="BB214" s="38"/>
      <c r="BD214" s="38"/>
      <c r="BF214" s="38"/>
      <c r="BH214" s="38"/>
      <c r="BJ214" s="38"/>
      <c r="BL214" s="38"/>
      <c r="BN214" s="38"/>
      <c r="BP214" s="38"/>
      <c r="BR214" s="38"/>
      <c r="BT214" s="38"/>
    </row>
    <row r="215" spans="1:72">
      <c r="A215" s="38"/>
      <c r="B215" s="38"/>
      <c r="D215" s="38"/>
      <c r="F215" s="38"/>
      <c r="H215" s="38"/>
      <c r="J215" s="38"/>
      <c r="L215" s="38"/>
      <c r="N215" s="38"/>
      <c r="P215" s="38"/>
      <c r="R215" s="38"/>
      <c r="T215" s="38"/>
      <c r="V215" s="38"/>
      <c r="X215" s="38"/>
      <c r="Z215" s="38"/>
      <c r="AB215" s="38"/>
      <c r="AD215" s="38"/>
      <c r="AF215" s="38"/>
      <c r="AH215" s="38"/>
      <c r="AJ215" s="38"/>
      <c r="AL215" s="38"/>
      <c r="AN215" s="38"/>
      <c r="AP215" s="38"/>
      <c r="AR215" s="38"/>
      <c r="AT215" s="38"/>
      <c r="AV215" s="38"/>
      <c r="AX215" s="38"/>
      <c r="AZ215" s="38"/>
      <c r="BB215" s="38"/>
      <c r="BD215" s="38"/>
      <c r="BF215" s="38"/>
      <c r="BH215" s="38"/>
      <c r="BJ215" s="38"/>
      <c r="BL215" s="38"/>
      <c r="BN215" s="38"/>
      <c r="BP215" s="38"/>
      <c r="BR215" s="38"/>
      <c r="BT215" s="38"/>
    </row>
    <row r="216" spans="1:72">
      <c r="A216" s="38"/>
      <c r="B216" s="38"/>
      <c r="D216" s="38"/>
      <c r="F216" s="38"/>
      <c r="H216" s="38"/>
      <c r="J216" s="38"/>
      <c r="L216" s="38"/>
      <c r="N216" s="38"/>
      <c r="P216" s="38"/>
      <c r="R216" s="38"/>
      <c r="T216" s="38"/>
      <c r="V216" s="38"/>
      <c r="X216" s="38"/>
      <c r="Z216" s="38"/>
      <c r="AB216" s="38"/>
      <c r="AD216" s="38"/>
      <c r="AF216" s="38"/>
      <c r="AH216" s="38"/>
      <c r="AJ216" s="38"/>
      <c r="AL216" s="38"/>
      <c r="AN216" s="38"/>
      <c r="AP216" s="38"/>
      <c r="AR216" s="38"/>
      <c r="AT216" s="38"/>
      <c r="AV216" s="38"/>
      <c r="AX216" s="38"/>
      <c r="AZ216" s="38"/>
      <c r="BB216" s="38"/>
      <c r="BD216" s="38"/>
      <c r="BF216" s="38"/>
      <c r="BH216" s="38"/>
      <c r="BJ216" s="38"/>
      <c r="BL216" s="38"/>
      <c r="BN216" s="38"/>
      <c r="BP216" s="38"/>
      <c r="BR216" s="38"/>
      <c r="BT216" s="38"/>
    </row>
    <row r="217" spans="1:72">
      <c r="A217" s="38"/>
      <c r="B217" s="38"/>
      <c r="D217" s="38"/>
      <c r="F217" s="38"/>
      <c r="H217" s="38"/>
      <c r="J217" s="38"/>
      <c r="L217" s="38"/>
      <c r="N217" s="38"/>
      <c r="P217" s="38"/>
      <c r="R217" s="38"/>
      <c r="T217" s="38"/>
      <c r="V217" s="38"/>
      <c r="X217" s="38"/>
      <c r="Z217" s="38"/>
      <c r="AB217" s="38"/>
      <c r="AD217" s="38"/>
      <c r="AF217" s="38"/>
      <c r="AH217" s="38"/>
      <c r="AJ217" s="38"/>
      <c r="AL217" s="38"/>
      <c r="AN217" s="38"/>
      <c r="AP217" s="38"/>
      <c r="AR217" s="38"/>
      <c r="AT217" s="38"/>
      <c r="AV217" s="38"/>
      <c r="AX217" s="38"/>
      <c r="AZ217" s="38"/>
      <c r="BB217" s="38"/>
      <c r="BD217" s="38"/>
      <c r="BF217" s="38"/>
      <c r="BH217" s="38"/>
      <c r="BJ217" s="38"/>
      <c r="BL217" s="38"/>
      <c r="BN217" s="38"/>
      <c r="BP217" s="38"/>
      <c r="BR217" s="38"/>
      <c r="BT217" s="38"/>
    </row>
    <row r="218" spans="1:72">
      <c r="A218" s="38"/>
      <c r="B218" s="38"/>
      <c r="D218" s="38"/>
      <c r="F218" s="38"/>
      <c r="H218" s="38"/>
      <c r="J218" s="38"/>
      <c r="L218" s="38"/>
      <c r="N218" s="38"/>
      <c r="P218" s="38"/>
      <c r="R218" s="38"/>
      <c r="T218" s="38"/>
      <c r="V218" s="38"/>
      <c r="X218" s="38"/>
      <c r="Z218" s="38"/>
      <c r="AB218" s="38"/>
      <c r="AD218" s="38"/>
      <c r="AF218" s="38"/>
      <c r="AH218" s="38"/>
      <c r="AJ218" s="38"/>
      <c r="AL218" s="38"/>
      <c r="AN218" s="38"/>
      <c r="AP218" s="38"/>
      <c r="AR218" s="38"/>
      <c r="AT218" s="38"/>
      <c r="AV218" s="38"/>
      <c r="AX218" s="38"/>
      <c r="AZ218" s="38"/>
      <c r="BB218" s="38"/>
      <c r="BD218" s="38"/>
      <c r="BF218" s="38"/>
      <c r="BH218" s="38"/>
      <c r="BJ218" s="38"/>
      <c r="BL218" s="38"/>
      <c r="BN218" s="38"/>
      <c r="BP218" s="38"/>
      <c r="BR218" s="38"/>
      <c r="BT218" s="38"/>
    </row>
    <row r="219" spans="1:72">
      <c r="A219" s="38"/>
      <c r="B219" s="38"/>
      <c r="D219" s="38"/>
      <c r="F219" s="38"/>
      <c r="H219" s="38"/>
      <c r="J219" s="38"/>
      <c r="L219" s="38"/>
      <c r="N219" s="38"/>
      <c r="P219" s="38"/>
      <c r="R219" s="38"/>
      <c r="T219" s="38"/>
      <c r="V219" s="38"/>
      <c r="X219" s="38"/>
      <c r="Z219" s="38"/>
      <c r="AB219" s="38"/>
      <c r="AD219" s="38"/>
      <c r="AF219" s="38"/>
      <c r="AH219" s="38"/>
      <c r="AJ219" s="38"/>
      <c r="AL219" s="38"/>
      <c r="AN219" s="38"/>
      <c r="AP219" s="38"/>
      <c r="AR219" s="38"/>
      <c r="AT219" s="38"/>
      <c r="AV219" s="38"/>
      <c r="AX219" s="38"/>
      <c r="AZ219" s="38"/>
      <c r="BB219" s="38"/>
      <c r="BD219" s="38"/>
      <c r="BF219" s="38"/>
      <c r="BH219" s="38"/>
      <c r="BJ219" s="38"/>
      <c r="BL219" s="38"/>
      <c r="BN219" s="38"/>
      <c r="BP219" s="38"/>
      <c r="BR219" s="38"/>
      <c r="BT219" s="38"/>
    </row>
    <row r="220" spans="1:72">
      <c r="A220" s="38"/>
      <c r="B220" s="38"/>
      <c r="D220" s="38"/>
      <c r="F220" s="38"/>
      <c r="H220" s="38"/>
      <c r="J220" s="38"/>
      <c r="L220" s="38"/>
      <c r="N220" s="38"/>
      <c r="P220" s="38"/>
      <c r="R220" s="38"/>
      <c r="T220" s="38"/>
      <c r="V220" s="38"/>
      <c r="X220" s="38"/>
      <c r="Z220" s="38"/>
      <c r="AB220" s="38"/>
      <c r="AD220" s="38"/>
      <c r="AF220" s="38"/>
      <c r="AH220" s="38"/>
      <c r="AJ220" s="38"/>
      <c r="AL220" s="38"/>
      <c r="AN220" s="38"/>
      <c r="AP220" s="38"/>
      <c r="AR220" s="38"/>
      <c r="AT220" s="38"/>
      <c r="AV220" s="38"/>
      <c r="AX220" s="38"/>
      <c r="AZ220" s="38"/>
      <c r="BB220" s="38"/>
      <c r="BD220" s="38"/>
      <c r="BF220" s="38"/>
      <c r="BH220" s="38"/>
      <c r="BJ220" s="38"/>
      <c r="BL220" s="38"/>
      <c r="BN220" s="38"/>
      <c r="BP220" s="38"/>
      <c r="BR220" s="38"/>
      <c r="BT220" s="38"/>
    </row>
    <row r="221" spans="1:72">
      <c r="A221" s="38"/>
      <c r="B221" s="38"/>
      <c r="D221" s="38"/>
      <c r="F221" s="38"/>
      <c r="H221" s="38"/>
      <c r="J221" s="38"/>
      <c r="L221" s="38"/>
      <c r="N221" s="38"/>
      <c r="P221" s="38"/>
      <c r="R221" s="38"/>
      <c r="T221" s="38"/>
      <c r="V221" s="38"/>
      <c r="X221" s="38"/>
      <c r="Z221" s="38"/>
      <c r="AB221" s="38"/>
      <c r="AD221" s="38"/>
      <c r="AF221" s="38"/>
      <c r="AH221" s="38"/>
      <c r="AJ221" s="38"/>
      <c r="AL221" s="38"/>
      <c r="AN221" s="38"/>
      <c r="AP221" s="38"/>
      <c r="AR221" s="38"/>
      <c r="AT221" s="38"/>
      <c r="AV221" s="38"/>
      <c r="AX221" s="38"/>
      <c r="AZ221" s="38"/>
      <c r="BB221" s="38"/>
      <c r="BD221" s="38"/>
      <c r="BF221" s="38"/>
      <c r="BH221" s="38"/>
      <c r="BJ221" s="38"/>
      <c r="BL221" s="38"/>
      <c r="BN221" s="38"/>
      <c r="BP221" s="38"/>
      <c r="BR221" s="38"/>
      <c r="BT221" s="38"/>
    </row>
    <row r="222" spans="1:72">
      <c r="A222" s="38"/>
      <c r="B222" s="38"/>
      <c r="D222" s="38"/>
      <c r="F222" s="38"/>
      <c r="H222" s="38"/>
      <c r="J222" s="38"/>
      <c r="L222" s="38"/>
      <c r="N222" s="38"/>
      <c r="P222" s="38"/>
      <c r="R222" s="38"/>
      <c r="T222" s="38"/>
      <c r="V222" s="38"/>
      <c r="X222" s="38"/>
      <c r="Z222" s="38"/>
      <c r="AB222" s="38"/>
      <c r="AD222" s="38"/>
      <c r="AF222" s="38"/>
      <c r="AH222" s="38"/>
      <c r="AJ222" s="38"/>
      <c r="AL222" s="38"/>
      <c r="AN222" s="38"/>
      <c r="AP222" s="38"/>
      <c r="AR222" s="38"/>
      <c r="AT222" s="38"/>
      <c r="AV222" s="38"/>
      <c r="AX222" s="38"/>
      <c r="AZ222" s="38"/>
      <c r="BB222" s="38"/>
      <c r="BD222" s="38"/>
      <c r="BF222" s="38"/>
      <c r="BH222" s="38"/>
      <c r="BJ222" s="38"/>
      <c r="BL222" s="38"/>
      <c r="BN222" s="38"/>
      <c r="BP222" s="38"/>
      <c r="BR222" s="38"/>
      <c r="BT222" s="38"/>
    </row>
    <row r="223" spans="1:72">
      <c r="A223" s="38"/>
      <c r="B223" s="38"/>
      <c r="D223" s="38"/>
      <c r="F223" s="38"/>
      <c r="H223" s="38"/>
      <c r="J223" s="38"/>
      <c r="L223" s="38"/>
      <c r="N223" s="38"/>
      <c r="P223" s="38"/>
      <c r="R223" s="38"/>
      <c r="T223" s="38"/>
      <c r="V223" s="38"/>
      <c r="X223" s="38"/>
      <c r="Z223" s="38"/>
      <c r="AB223" s="38"/>
      <c r="AD223" s="38"/>
      <c r="AF223" s="38"/>
      <c r="AH223" s="38"/>
      <c r="AJ223" s="38"/>
      <c r="AL223" s="38"/>
      <c r="AN223" s="38"/>
      <c r="AP223" s="38"/>
      <c r="AR223" s="38"/>
      <c r="AT223" s="38"/>
      <c r="AV223" s="38"/>
      <c r="AX223" s="38"/>
      <c r="AZ223" s="38"/>
      <c r="BB223" s="38"/>
      <c r="BD223" s="38"/>
      <c r="BF223" s="38"/>
      <c r="BH223" s="38"/>
      <c r="BJ223" s="38"/>
      <c r="BL223" s="38"/>
      <c r="BN223" s="38"/>
      <c r="BP223" s="38"/>
      <c r="BR223" s="38"/>
      <c r="BT223" s="38"/>
    </row>
    <row r="224" spans="1:72">
      <c r="A224" s="38"/>
      <c r="B224" s="38"/>
      <c r="D224" s="38"/>
      <c r="F224" s="38"/>
      <c r="H224" s="38"/>
      <c r="J224" s="38"/>
      <c r="L224" s="38"/>
      <c r="N224" s="38"/>
      <c r="P224" s="38"/>
      <c r="R224" s="38"/>
      <c r="T224" s="38"/>
      <c r="V224" s="38"/>
      <c r="X224" s="38"/>
      <c r="Z224" s="38"/>
      <c r="AB224" s="38"/>
      <c r="AD224" s="38"/>
      <c r="AF224" s="38"/>
      <c r="AH224" s="38"/>
      <c r="AJ224" s="38"/>
      <c r="AL224" s="38"/>
      <c r="AN224" s="38"/>
      <c r="AP224" s="38"/>
      <c r="AR224" s="38"/>
      <c r="AT224" s="38"/>
      <c r="AV224" s="38"/>
      <c r="AX224" s="38"/>
      <c r="AZ224" s="38"/>
      <c r="BB224" s="38"/>
      <c r="BD224" s="38"/>
      <c r="BF224" s="38"/>
      <c r="BH224" s="38"/>
      <c r="BJ224" s="38"/>
      <c r="BL224" s="38"/>
      <c r="BN224" s="38"/>
      <c r="BP224" s="38"/>
      <c r="BR224" s="38"/>
      <c r="BT224" s="38"/>
    </row>
    <row r="225" spans="1:72">
      <c r="A225" s="38"/>
      <c r="B225" s="38"/>
      <c r="D225" s="38"/>
      <c r="F225" s="38"/>
      <c r="H225" s="38"/>
      <c r="J225" s="38"/>
      <c r="L225" s="38"/>
      <c r="N225" s="38"/>
      <c r="P225" s="38"/>
      <c r="R225" s="38"/>
      <c r="T225" s="38"/>
      <c r="V225" s="38"/>
      <c r="X225" s="38"/>
      <c r="Z225" s="38"/>
      <c r="AB225" s="38"/>
      <c r="AD225" s="38"/>
      <c r="AF225" s="38"/>
      <c r="AH225" s="38"/>
      <c r="AJ225" s="38"/>
      <c r="AL225" s="38"/>
      <c r="AN225" s="38"/>
      <c r="AP225" s="38"/>
      <c r="AR225" s="38"/>
      <c r="AT225" s="38"/>
      <c r="AV225" s="38"/>
      <c r="AX225" s="38"/>
      <c r="AZ225" s="38"/>
      <c r="BB225" s="38"/>
      <c r="BD225" s="38"/>
      <c r="BF225" s="38"/>
      <c r="BH225" s="38"/>
      <c r="BJ225" s="38"/>
      <c r="BL225" s="38"/>
      <c r="BN225" s="38"/>
      <c r="BP225" s="38"/>
      <c r="BR225" s="38"/>
      <c r="BT225" s="38"/>
    </row>
    <row r="226" spans="1:72">
      <c r="A226" s="38"/>
      <c r="B226" s="38"/>
      <c r="D226" s="38"/>
      <c r="F226" s="38"/>
      <c r="H226" s="38"/>
      <c r="J226" s="38"/>
      <c r="L226" s="38"/>
      <c r="N226" s="38"/>
      <c r="P226" s="38"/>
      <c r="R226" s="38"/>
      <c r="T226" s="38"/>
      <c r="V226" s="38"/>
      <c r="X226" s="38"/>
      <c r="Z226" s="38"/>
      <c r="AB226" s="38"/>
      <c r="AD226" s="38"/>
      <c r="AF226" s="38"/>
      <c r="AH226" s="38"/>
      <c r="AJ226" s="38"/>
      <c r="AL226" s="38"/>
      <c r="AN226" s="38"/>
      <c r="AP226" s="38"/>
      <c r="AR226" s="38"/>
      <c r="AT226" s="38"/>
      <c r="AV226" s="38"/>
      <c r="AX226" s="38"/>
      <c r="AZ226" s="38"/>
      <c r="BB226" s="38"/>
      <c r="BD226" s="38"/>
      <c r="BF226" s="38"/>
      <c r="BH226" s="38"/>
      <c r="BJ226" s="38"/>
      <c r="BL226" s="38"/>
      <c r="BN226" s="38"/>
      <c r="BP226" s="38"/>
      <c r="BR226" s="38"/>
      <c r="BT226" s="38"/>
    </row>
    <row r="227" spans="1:72">
      <c r="A227" s="38"/>
      <c r="B227" s="38"/>
      <c r="D227" s="38"/>
      <c r="F227" s="38"/>
      <c r="H227" s="38"/>
      <c r="J227" s="38"/>
      <c r="L227" s="38"/>
      <c r="N227" s="38"/>
      <c r="P227" s="38"/>
      <c r="R227" s="38"/>
      <c r="T227" s="38"/>
      <c r="V227" s="38"/>
      <c r="X227" s="38"/>
      <c r="Z227" s="38"/>
      <c r="AB227" s="38"/>
      <c r="AD227" s="38"/>
      <c r="AF227" s="38"/>
      <c r="AH227" s="38"/>
      <c r="AJ227" s="38"/>
      <c r="AL227" s="38"/>
      <c r="AN227" s="38"/>
      <c r="AP227" s="38"/>
      <c r="AR227" s="38"/>
      <c r="AT227" s="38"/>
      <c r="AV227" s="38"/>
      <c r="AX227" s="38"/>
      <c r="AZ227" s="38"/>
      <c r="BB227" s="38"/>
      <c r="BD227" s="38"/>
      <c r="BF227" s="38"/>
      <c r="BH227" s="38"/>
      <c r="BJ227" s="38"/>
      <c r="BL227" s="38"/>
      <c r="BN227" s="38"/>
      <c r="BP227" s="38"/>
      <c r="BR227" s="38"/>
      <c r="BT227" s="38"/>
    </row>
    <row r="228" spans="1:72">
      <c r="A228" s="38"/>
      <c r="B228" s="38"/>
      <c r="D228" s="38"/>
      <c r="F228" s="38"/>
      <c r="H228" s="38"/>
      <c r="J228" s="38"/>
      <c r="L228" s="38"/>
      <c r="N228" s="38"/>
      <c r="P228" s="38"/>
      <c r="R228" s="38"/>
      <c r="T228" s="38"/>
      <c r="V228" s="38"/>
      <c r="X228" s="38"/>
      <c r="Z228" s="38"/>
      <c r="AB228" s="38"/>
      <c r="AD228" s="38"/>
      <c r="AF228" s="38"/>
      <c r="AH228" s="38"/>
      <c r="AJ228" s="38"/>
      <c r="AL228" s="38"/>
      <c r="AN228" s="38"/>
      <c r="AP228" s="38"/>
      <c r="AR228" s="38"/>
      <c r="AT228" s="38"/>
      <c r="AV228" s="38"/>
      <c r="AX228" s="38"/>
      <c r="AZ228" s="38"/>
      <c r="BB228" s="38"/>
      <c r="BD228" s="38"/>
      <c r="BF228" s="38"/>
      <c r="BH228" s="38"/>
      <c r="BJ228" s="38"/>
      <c r="BL228" s="38"/>
      <c r="BN228" s="38"/>
      <c r="BP228" s="38"/>
      <c r="BR228" s="38"/>
      <c r="BT228" s="38"/>
    </row>
    <row r="229" spans="1:72">
      <c r="A229" s="38"/>
      <c r="B229" s="38"/>
      <c r="D229" s="38"/>
      <c r="F229" s="38"/>
      <c r="H229" s="38"/>
      <c r="J229" s="38"/>
      <c r="L229" s="38"/>
      <c r="N229" s="38"/>
      <c r="P229" s="38"/>
      <c r="R229" s="38"/>
      <c r="T229" s="38"/>
      <c r="V229" s="38"/>
      <c r="X229" s="38"/>
      <c r="Z229" s="38"/>
      <c r="AB229" s="38"/>
      <c r="AD229" s="38"/>
      <c r="AF229" s="38"/>
      <c r="AH229" s="38"/>
      <c r="AJ229" s="38"/>
      <c r="AL229" s="38"/>
      <c r="AN229" s="38"/>
      <c r="AP229" s="38"/>
      <c r="AR229" s="38"/>
      <c r="AT229" s="38"/>
      <c r="AV229" s="38"/>
      <c r="AX229" s="38"/>
      <c r="AZ229" s="38"/>
      <c r="BB229" s="38"/>
      <c r="BD229" s="38"/>
      <c r="BF229" s="38"/>
      <c r="BH229" s="38"/>
      <c r="BJ229" s="38"/>
      <c r="BL229" s="38"/>
      <c r="BN229" s="38"/>
      <c r="BP229" s="38"/>
      <c r="BR229" s="38"/>
      <c r="BT229" s="38"/>
    </row>
    <row r="230" spans="1:72">
      <c r="A230" s="38"/>
      <c r="B230" s="38"/>
      <c r="D230" s="38"/>
      <c r="F230" s="38"/>
      <c r="H230" s="38"/>
      <c r="J230" s="38"/>
      <c r="L230" s="38"/>
      <c r="N230" s="38"/>
      <c r="P230" s="38"/>
      <c r="R230" s="38"/>
      <c r="T230" s="38"/>
      <c r="V230" s="38"/>
      <c r="X230" s="38"/>
      <c r="Z230" s="38"/>
      <c r="AB230" s="38"/>
      <c r="AD230" s="38"/>
      <c r="AF230" s="38"/>
      <c r="AH230" s="38"/>
      <c r="AJ230" s="38"/>
      <c r="AL230" s="38"/>
      <c r="AN230" s="38"/>
      <c r="AP230" s="38"/>
      <c r="AR230" s="38"/>
      <c r="AT230" s="38"/>
      <c r="AV230" s="38"/>
      <c r="AX230" s="38"/>
      <c r="AZ230" s="38"/>
      <c r="BB230" s="38"/>
      <c r="BD230" s="38"/>
      <c r="BF230" s="38"/>
      <c r="BH230" s="38"/>
      <c r="BJ230" s="38"/>
      <c r="BL230" s="38"/>
      <c r="BN230" s="38"/>
      <c r="BP230" s="38"/>
      <c r="BR230" s="38"/>
      <c r="BT230" s="38"/>
    </row>
    <row r="231" spans="1:72">
      <c r="A231" s="38"/>
      <c r="B231" s="38"/>
      <c r="D231" s="38"/>
      <c r="F231" s="38"/>
      <c r="H231" s="38"/>
      <c r="J231" s="38"/>
      <c r="L231" s="38"/>
      <c r="N231" s="38"/>
      <c r="P231" s="38"/>
      <c r="R231" s="38"/>
      <c r="T231" s="38"/>
      <c r="V231" s="38"/>
      <c r="X231" s="38"/>
      <c r="Z231" s="38"/>
      <c r="AB231" s="38"/>
      <c r="AD231" s="38"/>
      <c r="AF231" s="38"/>
      <c r="AH231" s="38"/>
      <c r="AJ231" s="38"/>
      <c r="AL231" s="38"/>
      <c r="AN231" s="38"/>
      <c r="AP231" s="38"/>
      <c r="AR231" s="38"/>
      <c r="AT231" s="38"/>
      <c r="AV231" s="38"/>
      <c r="AX231" s="38"/>
      <c r="AZ231" s="38"/>
      <c r="BB231" s="38"/>
      <c r="BD231" s="38"/>
      <c r="BF231" s="38"/>
      <c r="BH231" s="38"/>
      <c r="BJ231" s="38"/>
      <c r="BL231" s="38"/>
      <c r="BN231" s="38"/>
      <c r="BP231" s="38"/>
      <c r="BR231" s="38"/>
      <c r="BT231" s="38"/>
    </row>
    <row r="232" spans="1:72">
      <c r="A232" s="38"/>
      <c r="B232" s="38"/>
      <c r="D232" s="38"/>
      <c r="F232" s="38"/>
      <c r="H232" s="38"/>
      <c r="J232" s="38"/>
      <c r="L232" s="38"/>
      <c r="N232" s="38"/>
      <c r="P232" s="38"/>
      <c r="R232" s="38"/>
      <c r="T232" s="38"/>
      <c r="V232" s="38"/>
      <c r="X232" s="38"/>
      <c r="Z232" s="38"/>
      <c r="AB232" s="38"/>
      <c r="AD232" s="38"/>
      <c r="AF232" s="38"/>
      <c r="AH232" s="38"/>
      <c r="AJ232" s="38"/>
      <c r="AL232" s="38"/>
      <c r="AN232" s="38"/>
      <c r="AP232" s="38"/>
      <c r="AR232" s="38"/>
      <c r="AT232" s="38"/>
      <c r="AV232" s="38"/>
      <c r="AX232" s="38"/>
      <c r="AZ232" s="38"/>
      <c r="BB232" s="38"/>
      <c r="BD232" s="38"/>
      <c r="BF232" s="38"/>
      <c r="BH232" s="38"/>
      <c r="BJ232" s="38"/>
      <c r="BL232" s="38"/>
      <c r="BN232" s="38"/>
      <c r="BP232" s="38"/>
      <c r="BR232" s="38"/>
      <c r="BT232" s="38"/>
    </row>
    <row r="233" spans="1:72">
      <c r="A233" s="38"/>
      <c r="B233" s="38"/>
      <c r="D233" s="38"/>
      <c r="F233" s="38"/>
      <c r="H233" s="38"/>
      <c r="J233" s="38"/>
      <c r="L233" s="38"/>
      <c r="N233" s="38"/>
      <c r="P233" s="38"/>
      <c r="R233" s="38"/>
      <c r="T233" s="38"/>
      <c r="V233" s="38"/>
      <c r="X233" s="38"/>
      <c r="Z233" s="38"/>
      <c r="AB233" s="38"/>
      <c r="AD233" s="38"/>
      <c r="AF233" s="38"/>
      <c r="AH233" s="38"/>
      <c r="AJ233" s="38"/>
      <c r="AL233" s="38"/>
      <c r="AN233" s="38"/>
      <c r="AP233" s="38"/>
      <c r="AR233" s="38"/>
      <c r="AT233" s="38"/>
      <c r="AV233" s="38"/>
      <c r="AX233" s="38"/>
      <c r="AZ233" s="38"/>
      <c r="BB233" s="38"/>
      <c r="BD233" s="38"/>
      <c r="BF233" s="38"/>
      <c r="BH233" s="38"/>
      <c r="BJ233" s="38"/>
      <c r="BL233" s="38"/>
      <c r="BN233" s="38"/>
      <c r="BP233" s="38"/>
      <c r="BR233" s="38"/>
      <c r="BT233" s="38"/>
    </row>
    <row r="234" spans="1:72">
      <c r="A234" s="38"/>
      <c r="B234" s="38"/>
      <c r="D234" s="38"/>
      <c r="F234" s="38"/>
      <c r="H234" s="38"/>
      <c r="J234" s="38"/>
      <c r="L234" s="38"/>
      <c r="N234" s="38"/>
      <c r="P234" s="38"/>
      <c r="R234" s="38"/>
      <c r="T234" s="38"/>
      <c r="V234" s="38"/>
      <c r="X234" s="38"/>
      <c r="Z234" s="38"/>
      <c r="AB234" s="38"/>
      <c r="AD234" s="38"/>
      <c r="AF234" s="38"/>
      <c r="AH234" s="38"/>
      <c r="AJ234" s="38"/>
      <c r="AL234" s="38"/>
      <c r="AN234" s="38"/>
      <c r="AP234" s="38"/>
      <c r="AR234" s="38"/>
      <c r="AT234" s="38"/>
      <c r="AV234" s="38"/>
      <c r="AX234" s="38"/>
      <c r="AZ234" s="38"/>
      <c r="BB234" s="38"/>
      <c r="BD234" s="38"/>
      <c r="BF234" s="38"/>
      <c r="BH234" s="38"/>
      <c r="BJ234" s="38"/>
      <c r="BL234" s="38"/>
      <c r="BN234" s="38"/>
      <c r="BP234" s="38"/>
      <c r="BR234" s="38"/>
      <c r="BT234" s="38"/>
    </row>
    <row r="235" spans="1:72">
      <c r="A235" s="38"/>
      <c r="B235" s="38"/>
      <c r="D235" s="38"/>
      <c r="F235" s="38"/>
      <c r="H235" s="38"/>
      <c r="J235" s="38"/>
      <c r="L235" s="38"/>
      <c r="N235" s="38"/>
      <c r="P235" s="38"/>
      <c r="R235" s="38"/>
      <c r="T235" s="38"/>
      <c r="V235" s="38"/>
      <c r="X235" s="38"/>
      <c r="Z235" s="38"/>
      <c r="AB235" s="38"/>
      <c r="AD235" s="38"/>
      <c r="AF235" s="38"/>
      <c r="AH235" s="38"/>
      <c r="AJ235" s="38"/>
      <c r="AL235" s="38"/>
      <c r="AN235" s="38"/>
      <c r="AP235" s="38"/>
      <c r="AR235" s="38"/>
      <c r="AT235" s="38"/>
      <c r="AV235" s="38"/>
      <c r="AX235" s="38"/>
      <c r="AZ235" s="38"/>
      <c r="BB235" s="38"/>
      <c r="BD235" s="38"/>
      <c r="BF235" s="38"/>
      <c r="BH235" s="38"/>
      <c r="BJ235" s="38"/>
      <c r="BL235" s="38"/>
      <c r="BN235" s="38"/>
      <c r="BP235" s="38"/>
      <c r="BR235" s="38"/>
      <c r="BT235" s="38"/>
    </row>
    <row r="236" spans="1:72">
      <c r="A236" s="38"/>
      <c r="B236" s="38"/>
      <c r="D236" s="38"/>
      <c r="F236" s="38"/>
      <c r="H236" s="38"/>
      <c r="J236" s="38"/>
      <c r="L236" s="38"/>
      <c r="N236" s="38"/>
      <c r="P236" s="38"/>
      <c r="R236" s="38"/>
      <c r="T236" s="38"/>
      <c r="V236" s="38"/>
      <c r="X236" s="38"/>
      <c r="Z236" s="38"/>
      <c r="AB236" s="38"/>
      <c r="AD236" s="38"/>
      <c r="AF236" s="38"/>
      <c r="AH236" s="38"/>
      <c r="AJ236" s="38"/>
      <c r="AL236" s="38"/>
      <c r="AN236" s="38"/>
      <c r="AP236" s="38"/>
      <c r="AR236" s="38"/>
      <c r="AT236" s="38"/>
      <c r="AV236" s="38"/>
      <c r="AX236" s="38"/>
      <c r="AZ236" s="38"/>
      <c r="BB236" s="38"/>
      <c r="BD236" s="38"/>
      <c r="BF236" s="38"/>
      <c r="BH236" s="38"/>
      <c r="BJ236" s="38"/>
      <c r="BL236" s="38"/>
      <c r="BN236" s="38"/>
      <c r="BP236" s="38"/>
      <c r="BR236" s="38"/>
      <c r="BT236" s="38"/>
    </row>
    <row r="237" spans="1:72">
      <c r="A237" s="38"/>
      <c r="B237" s="38"/>
      <c r="D237" s="38"/>
      <c r="F237" s="38"/>
      <c r="H237" s="38"/>
      <c r="J237" s="38"/>
      <c r="L237" s="38"/>
      <c r="N237" s="38"/>
      <c r="P237" s="38"/>
      <c r="R237" s="38"/>
      <c r="T237" s="38"/>
      <c r="V237" s="38"/>
      <c r="X237" s="38"/>
      <c r="Z237" s="38"/>
      <c r="AB237" s="38"/>
      <c r="AD237" s="38"/>
      <c r="AF237" s="38"/>
      <c r="AH237" s="38"/>
      <c r="AJ237" s="38"/>
      <c r="AL237" s="38"/>
      <c r="AN237" s="38"/>
      <c r="AP237" s="38"/>
      <c r="AR237" s="38"/>
      <c r="AT237" s="38"/>
      <c r="AV237" s="38"/>
      <c r="AX237" s="38"/>
      <c r="AZ237" s="38"/>
      <c r="BB237" s="38"/>
      <c r="BD237" s="38"/>
      <c r="BF237" s="38"/>
      <c r="BH237" s="38"/>
      <c r="BJ237" s="38"/>
      <c r="BL237" s="38"/>
      <c r="BN237" s="38"/>
      <c r="BP237" s="38"/>
      <c r="BR237" s="38"/>
      <c r="BT237" s="38"/>
    </row>
    <row r="238" spans="1:72">
      <c r="A238" s="38"/>
      <c r="B238" s="38"/>
      <c r="D238" s="38"/>
      <c r="F238" s="38"/>
      <c r="H238" s="38"/>
      <c r="J238" s="38"/>
      <c r="L238" s="38"/>
      <c r="N238" s="38"/>
      <c r="P238" s="38"/>
      <c r="R238" s="38"/>
      <c r="T238" s="38"/>
      <c r="V238" s="38"/>
      <c r="X238" s="38"/>
      <c r="Z238" s="38"/>
      <c r="AB238" s="38"/>
      <c r="AD238" s="38"/>
      <c r="AF238" s="38"/>
      <c r="AH238" s="38"/>
      <c r="AJ238" s="38"/>
      <c r="AL238" s="38"/>
      <c r="AN238" s="38"/>
      <c r="AP238" s="38"/>
      <c r="AR238" s="38"/>
      <c r="AT238" s="38"/>
      <c r="AV238" s="38"/>
      <c r="AX238" s="38"/>
      <c r="AZ238" s="38"/>
      <c r="BB238" s="38"/>
      <c r="BD238" s="38"/>
      <c r="BF238" s="38"/>
      <c r="BH238" s="38"/>
      <c r="BJ238" s="38"/>
      <c r="BL238" s="38"/>
      <c r="BN238" s="38"/>
      <c r="BP238" s="38"/>
      <c r="BR238" s="38"/>
      <c r="BT238" s="38"/>
    </row>
    <row r="239" spans="1:72">
      <c r="A239" s="38"/>
      <c r="B239" s="38"/>
      <c r="D239" s="38"/>
      <c r="F239" s="38"/>
      <c r="H239" s="38"/>
      <c r="J239" s="38"/>
      <c r="L239" s="38"/>
      <c r="N239" s="38"/>
      <c r="P239" s="38"/>
      <c r="R239" s="38"/>
      <c r="T239" s="38"/>
      <c r="V239" s="38"/>
      <c r="X239" s="38"/>
      <c r="Z239" s="38"/>
      <c r="AB239" s="38"/>
      <c r="AD239" s="38"/>
      <c r="AF239" s="38"/>
      <c r="AH239" s="38"/>
      <c r="AJ239" s="38"/>
      <c r="AL239" s="38"/>
      <c r="AN239" s="38"/>
      <c r="AP239" s="38"/>
      <c r="AR239" s="38"/>
      <c r="AT239" s="38"/>
      <c r="AV239" s="38"/>
      <c r="AX239" s="38"/>
      <c r="AZ239" s="38"/>
      <c r="BB239" s="38"/>
      <c r="BD239" s="38"/>
      <c r="BF239" s="38"/>
      <c r="BH239" s="38"/>
      <c r="BJ239" s="38"/>
      <c r="BL239" s="38"/>
      <c r="BN239" s="38"/>
      <c r="BP239" s="38"/>
      <c r="BR239" s="38"/>
      <c r="BT239" s="38"/>
    </row>
    <row r="240" spans="1:72">
      <c r="A240" s="38"/>
      <c r="B240" s="38"/>
      <c r="D240" s="38"/>
      <c r="F240" s="38"/>
      <c r="H240" s="38"/>
      <c r="J240" s="38"/>
      <c r="L240" s="38"/>
      <c r="N240" s="38"/>
      <c r="P240" s="38"/>
      <c r="R240" s="38"/>
      <c r="T240" s="38"/>
      <c r="V240" s="38"/>
      <c r="X240" s="38"/>
      <c r="Z240" s="38"/>
      <c r="AB240" s="38"/>
      <c r="AD240" s="38"/>
      <c r="AF240" s="38"/>
      <c r="AH240" s="38"/>
      <c r="AJ240" s="38"/>
      <c r="AL240" s="38"/>
      <c r="AN240" s="38"/>
      <c r="AP240" s="38"/>
      <c r="AR240" s="38"/>
      <c r="AT240" s="38"/>
      <c r="AV240" s="38"/>
      <c r="AX240" s="38"/>
      <c r="AZ240" s="38"/>
      <c r="BB240" s="38"/>
      <c r="BD240" s="38"/>
      <c r="BF240" s="38"/>
      <c r="BH240" s="38"/>
      <c r="BJ240" s="38"/>
      <c r="BL240" s="38"/>
      <c r="BN240" s="38"/>
      <c r="BP240" s="38"/>
      <c r="BR240" s="38"/>
      <c r="BT240" s="38"/>
    </row>
    <row r="241" spans="1:72">
      <c r="A241" s="38"/>
      <c r="B241" s="38"/>
      <c r="D241" s="38"/>
      <c r="F241" s="38"/>
      <c r="H241" s="38"/>
      <c r="J241" s="38"/>
      <c r="L241" s="38"/>
      <c r="N241" s="38"/>
      <c r="P241" s="38"/>
      <c r="R241" s="38"/>
      <c r="T241" s="38"/>
      <c r="V241" s="38"/>
      <c r="X241" s="38"/>
      <c r="Z241" s="38"/>
      <c r="AB241" s="38"/>
      <c r="AD241" s="38"/>
      <c r="AF241" s="38"/>
      <c r="AH241" s="38"/>
      <c r="AJ241" s="38"/>
      <c r="AL241" s="38"/>
      <c r="AN241" s="38"/>
      <c r="AP241" s="38"/>
      <c r="AR241" s="38"/>
      <c r="AT241" s="38"/>
      <c r="AV241" s="38"/>
      <c r="AX241" s="38"/>
      <c r="AZ241" s="38"/>
      <c r="BB241" s="38"/>
      <c r="BD241" s="38"/>
      <c r="BF241" s="38"/>
      <c r="BH241" s="38"/>
      <c r="BJ241" s="38"/>
      <c r="BL241" s="38"/>
      <c r="BN241" s="38"/>
      <c r="BP241" s="38"/>
      <c r="BR241" s="38"/>
      <c r="BT241" s="38"/>
    </row>
    <row r="242" spans="1:72">
      <c r="A242" s="38"/>
      <c r="B242" s="38"/>
      <c r="D242" s="38"/>
      <c r="F242" s="38"/>
      <c r="H242" s="38"/>
      <c r="J242" s="38"/>
      <c r="L242" s="38"/>
      <c r="N242" s="38"/>
      <c r="P242" s="38"/>
      <c r="R242" s="38"/>
      <c r="T242" s="38"/>
      <c r="V242" s="38"/>
      <c r="X242" s="38"/>
      <c r="Z242" s="38"/>
      <c r="AB242" s="38"/>
      <c r="AD242" s="38"/>
      <c r="AF242" s="38"/>
      <c r="AH242" s="38"/>
      <c r="AJ242" s="38"/>
      <c r="AL242" s="38"/>
      <c r="AN242" s="38"/>
      <c r="AP242" s="38"/>
      <c r="AR242" s="38"/>
      <c r="AT242" s="38"/>
      <c r="AV242" s="38"/>
      <c r="AX242" s="38"/>
      <c r="AZ242" s="38"/>
      <c r="BB242" s="38"/>
      <c r="BD242" s="38"/>
      <c r="BF242" s="38"/>
      <c r="BH242" s="38"/>
      <c r="BJ242" s="38"/>
      <c r="BL242" s="38"/>
      <c r="BN242" s="38"/>
      <c r="BP242" s="38"/>
      <c r="BR242" s="38"/>
      <c r="BT242" s="38"/>
    </row>
    <row r="243" spans="1:72">
      <c r="A243" s="38"/>
      <c r="B243" s="38"/>
      <c r="D243" s="38"/>
      <c r="F243" s="38"/>
      <c r="H243" s="38"/>
      <c r="J243" s="38"/>
      <c r="L243" s="38"/>
      <c r="N243" s="38"/>
      <c r="P243" s="38"/>
      <c r="R243" s="38"/>
      <c r="T243" s="38"/>
      <c r="V243" s="38"/>
      <c r="X243" s="38"/>
      <c r="Z243" s="38"/>
      <c r="AB243" s="38"/>
      <c r="AD243" s="38"/>
      <c r="AF243" s="38"/>
      <c r="AH243" s="38"/>
      <c r="AJ243" s="38"/>
      <c r="AL243" s="38"/>
      <c r="AN243" s="38"/>
      <c r="AP243" s="38"/>
      <c r="AR243" s="38"/>
      <c r="AT243" s="38"/>
      <c r="AV243" s="38"/>
      <c r="AX243" s="38"/>
      <c r="AZ243" s="38"/>
      <c r="BB243" s="38"/>
      <c r="BD243" s="38"/>
      <c r="BF243" s="38"/>
      <c r="BH243" s="38"/>
      <c r="BJ243" s="38"/>
      <c r="BL243" s="38"/>
      <c r="BN243" s="38"/>
      <c r="BP243" s="38"/>
      <c r="BR243" s="38"/>
      <c r="BT243" s="38"/>
    </row>
    <row r="244" spans="1:72">
      <c r="A244" s="38"/>
      <c r="B244" s="38"/>
      <c r="D244" s="38"/>
      <c r="F244" s="38"/>
      <c r="H244" s="38"/>
      <c r="J244" s="38"/>
      <c r="L244" s="38"/>
      <c r="N244" s="38"/>
      <c r="P244" s="38"/>
      <c r="R244" s="38"/>
      <c r="T244" s="38"/>
      <c r="V244" s="38"/>
      <c r="X244" s="38"/>
      <c r="Z244" s="38"/>
      <c r="AB244" s="38"/>
      <c r="AD244" s="38"/>
      <c r="AF244" s="38"/>
      <c r="AH244" s="38"/>
      <c r="AJ244" s="38"/>
      <c r="AL244" s="38"/>
      <c r="AN244" s="38"/>
      <c r="AP244" s="38"/>
      <c r="AR244" s="38"/>
      <c r="AT244" s="38"/>
      <c r="AV244" s="38"/>
      <c r="AX244" s="38"/>
      <c r="AZ244" s="38"/>
      <c r="BB244" s="38"/>
      <c r="BD244" s="38"/>
      <c r="BF244" s="38"/>
      <c r="BH244" s="38"/>
      <c r="BJ244" s="38"/>
      <c r="BL244" s="38"/>
      <c r="BN244" s="38"/>
      <c r="BP244" s="38"/>
      <c r="BR244" s="38"/>
      <c r="BT244" s="38"/>
    </row>
    <row r="245" spans="1:72">
      <c r="A245" s="38"/>
      <c r="B245" s="38"/>
      <c r="D245" s="38"/>
      <c r="F245" s="38"/>
      <c r="H245" s="38"/>
      <c r="J245" s="38"/>
      <c r="L245" s="38"/>
      <c r="N245" s="38"/>
      <c r="P245" s="38"/>
      <c r="R245" s="38"/>
      <c r="T245" s="38"/>
      <c r="V245" s="38"/>
      <c r="X245" s="38"/>
      <c r="Z245" s="38"/>
      <c r="AB245" s="38"/>
      <c r="AD245" s="38"/>
      <c r="AF245" s="38"/>
      <c r="AH245" s="38"/>
      <c r="AJ245" s="38"/>
      <c r="AL245" s="38"/>
      <c r="AN245" s="38"/>
      <c r="AP245" s="38"/>
      <c r="AR245" s="38"/>
      <c r="AT245" s="38"/>
      <c r="AV245" s="38"/>
      <c r="AX245" s="38"/>
      <c r="AZ245" s="38"/>
      <c r="BB245" s="38"/>
      <c r="BD245" s="38"/>
      <c r="BF245" s="38"/>
      <c r="BH245" s="38"/>
      <c r="BJ245" s="38"/>
      <c r="BL245" s="38"/>
      <c r="BN245" s="38"/>
      <c r="BP245" s="38"/>
      <c r="BR245" s="38"/>
      <c r="BT245" s="38"/>
    </row>
    <row r="246" spans="1:72">
      <c r="A246" s="38"/>
      <c r="B246" s="38"/>
      <c r="D246" s="38"/>
      <c r="F246" s="38"/>
      <c r="H246" s="38"/>
      <c r="J246" s="38"/>
      <c r="L246" s="38"/>
      <c r="N246" s="38"/>
      <c r="P246" s="38"/>
      <c r="R246" s="38"/>
      <c r="T246" s="38"/>
      <c r="V246" s="38"/>
      <c r="X246" s="38"/>
      <c r="Z246" s="38"/>
      <c r="AB246" s="38"/>
      <c r="AD246" s="38"/>
      <c r="AF246" s="38"/>
      <c r="AH246" s="38"/>
      <c r="AJ246" s="38"/>
      <c r="AL246" s="38"/>
      <c r="AN246" s="38"/>
      <c r="AP246" s="38"/>
      <c r="AR246" s="38"/>
      <c r="AT246" s="38"/>
      <c r="AV246" s="38"/>
      <c r="AX246" s="38"/>
      <c r="AZ246" s="38"/>
      <c r="BB246" s="38"/>
      <c r="BD246" s="38"/>
      <c r="BF246" s="38"/>
      <c r="BH246" s="38"/>
      <c r="BJ246" s="38"/>
      <c r="BL246" s="38"/>
      <c r="BN246" s="38"/>
      <c r="BP246" s="38"/>
      <c r="BR246" s="38"/>
      <c r="BT246" s="38"/>
    </row>
    <row r="247" spans="1:72">
      <c r="A247" s="38"/>
      <c r="B247" s="38"/>
      <c r="D247" s="38"/>
      <c r="F247" s="38"/>
      <c r="H247" s="38"/>
      <c r="J247" s="38"/>
      <c r="L247" s="38"/>
      <c r="N247" s="38"/>
      <c r="P247" s="38"/>
      <c r="R247" s="38"/>
      <c r="T247" s="38"/>
      <c r="V247" s="38"/>
      <c r="X247" s="38"/>
      <c r="Z247" s="38"/>
      <c r="AB247" s="38"/>
      <c r="AD247" s="38"/>
      <c r="AF247" s="38"/>
      <c r="AH247" s="38"/>
      <c r="AJ247" s="38"/>
      <c r="AL247" s="38"/>
      <c r="AN247" s="38"/>
      <c r="AP247" s="38"/>
      <c r="AR247" s="38"/>
      <c r="AT247" s="38"/>
      <c r="AV247" s="38"/>
      <c r="AX247" s="38"/>
      <c r="AZ247" s="38"/>
      <c r="BB247" s="38"/>
      <c r="BD247" s="38"/>
      <c r="BF247" s="38"/>
      <c r="BH247" s="38"/>
      <c r="BJ247" s="38"/>
      <c r="BL247" s="38"/>
      <c r="BN247" s="38"/>
      <c r="BP247" s="38"/>
      <c r="BR247" s="38"/>
      <c r="BT247" s="38"/>
    </row>
    <row r="248" spans="1:72">
      <c r="A248" s="38"/>
      <c r="B248" s="38"/>
      <c r="D248" s="38"/>
      <c r="F248" s="38"/>
      <c r="H248" s="38"/>
      <c r="J248" s="38"/>
      <c r="L248" s="38"/>
      <c r="N248" s="38"/>
      <c r="P248" s="38"/>
      <c r="R248" s="38"/>
      <c r="T248" s="38"/>
      <c r="V248" s="38"/>
      <c r="X248" s="38"/>
      <c r="Z248" s="38"/>
      <c r="AB248" s="38"/>
      <c r="AD248" s="38"/>
      <c r="AF248" s="38"/>
      <c r="AH248" s="38"/>
      <c r="AJ248" s="38"/>
      <c r="AL248" s="38"/>
      <c r="AN248" s="38"/>
      <c r="AP248" s="38"/>
      <c r="AR248" s="38"/>
      <c r="AT248" s="38"/>
      <c r="AV248" s="38"/>
      <c r="AX248" s="38"/>
      <c r="AZ248" s="38"/>
      <c r="BB248" s="38"/>
      <c r="BD248" s="38"/>
      <c r="BF248" s="38"/>
      <c r="BH248" s="38"/>
      <c r="BJ248" s="38"/>
      <c r="BL248" s="38"/>
      <c r="BN248" s="38"/>
      <c r="BP248" s="38"/>
      <c r="BR248" s="38"/>
      <c r="BT248" s="38"/>
    </row>
    <row r="249" spans="1:72">
      <c r="A249" s="38"/>
      <c r="B249" s="38"/>
      <c r="D249" s="38"/>
      <c r="F249" s="38"/>
      <c r="H249" s="38"/>
      <c r="J249" s="38"/>
      <c r="L249" s="38"/>
      <c r="N249" s="38"/>
      <c r="P249" s="38"/>
      <c r="R249" s="38"/>
      <c r="T249" s="38"/>
      <c r="V249" s="38"/>
      <c r="X249" s="38"/>
      <c r="Z249" s="38"/>
      <c r="AB249" s="38"/>
      <c r="AD249" s="38"/>
      <c r="AF249" s="38"/>
      <c r="AH249" s="38"/>
      <c r="AJ249" s="38"/>
      <c r="AL249" s="38"/>
      <c r="AN249" s="38"/>
      <c r="AP249" s="38"/>
      <c r="AR249" s="38"/>
      <c r="AT249" s="38"/>
      <c r="AV249" s="38"/>
      <c r="AX249" s="38"/>
      <c r="AZ249" s="38"/>
      <c r="BB249" s="38"/>
      <c r="BD249" s="38"/>
      <c r="BF249" s="38"/>
      <c r="BH249" s="38"/>
      <c r="BJ249" s="38"/>
      <c r="BL249" s="38"/>
      <c r="BN249" s="38"/>
      <c r="BP249" s="38"/>
      <c r="BR249" s="38"/>
      <c r="BT249" s="38"/>
    </row>
    <row r="250" spans="1:72">
      <c r="A250" s="38"/>
      <c r="B250" s="38"/>
      <c r="D250" s="38"/>
      <c r="F250" s="38"/>
      <c r="H250" s="38"/>
      <c r="J250" s="38"/>
      <c r="L250" s="38"/>
      <c r="N250" s="38"/>
      <c r="P250" s="38"/>
      <c r="R250" s="38"/>
      <c r="T250" s="38"/>
      <c r="V250" s="38"/>
      <c r="X250" s="38"/>
      <c r="Z250" s="38"/>
      <c r="AB250" s="38"/>
      <c r="AD250" s="38"/>
      <c r="AF250" s="38"/>
      <c r="AH250" s="38"/>
      <c r="AJ250" s="38"/>
      <c r="AL250" s="38"/>
      <c r="AN250" s="38"/>
      <c r="AP250" s="38"/>
      <c r="AR250" s="38"/>
      <c r="AT250" s="38"/>
      <c r="AV250" s="38"/>
      <c r="AX250" s="38"/>
      <c r="AZ250" s="38"/>
      <c r="BB250" s="38"/>
      <c r="BD250" s="38"/>
      <c r="BF250" s="38"/>
      <c r="BH250" s="38"/>
      <c r="BJ250" s="38"/>
      <c r="BL250" s="38"/>
      <c r="BN250" s="38"/>
      <c r="BP250" s="38"/>
      <c r="BR250" s="38"/>
      <c r="BT250" s="38"/>
    </row>
    <row r="251" spans="1:72">
      <c r="A251" s="38"/>
      <c r="B251" s="38"/>
      <c r="D251" s="38"/>
      <c r="F251" s="38"/>
      <c r="H251" s="38"/>
      <c r="J251" s="38"/>
      <c r="L251" s="38"/>
      <c r="N251" s="38"/>
      <c r="P251" s="38"/>
      <c r="R251" s="38"/>
      <c r="T251" s="38"/>
      <c r="V251" s="38"/>
      <c r="X251" s="38"/>
      <c r="Z251" s="38"/>
      <c r="AB251" s="38"/>
      <c r="AD251" s="38"/>
      <c r="AF251" s="38"/>
      <c r="AH251" s="38"/>
      <c r="AJ251" s="38"/>
      <c r="AL251" s="38"/>
      <c r="AN251" s="38"/>
      <c r="AP251" s="38"/>
      <c r="AR251" s="38"/>
      <c r="AT251" s="38"/>
      <c r="AV251" s="38"/>
      <c r="AX251" s="38"/>
      <c r="AZ251" s="38"/>
      <c r="BB251" s="38"/>
      <c r="BD251" s="38"/>
      <c r="BF251" s="38"/>
      <c r="BH251" s="38"/>
      <c r="BJ251" s="38"/>
      <c r="BL251" s="38"/>
      <c r="BN251" s="38"/>
      <c r="BP251" s="38"/>
      <c r="BR251" s="38"/>
      <c r="BT251" s="38"/>
    </row>
    <row r="252" spans="1:72">
      <c r="A252" s="38"/>
      <c r="B252" s="38"/>
      <c r="D252" s="38"/>
      <c r="F252" s="38"/>
      <c r="H252" s="38"/>
      <c r="J252" s="38"/>
      <c r="L252" s="38"/>
      <c r="N252" s="38"/>
      <c r="P252" s="38"/>
      <c r="R252" s="38"/>
      <c r="T252" s="38"/>
      <c r="V252" s="38"/>
      <c r="X252" s="38"/>
      <c r="Z252" s="38"/>
      <c r="AB252" s="38"/>
      <c r="AD252" s="38"/>
      <c r="AF252" s="38"/>
      <c r="AH252" s="38"/>
      <c r="AJ252" s="38"/>
      <c r="AL252" s="38"/>
      <c r="AN252" s="38"/>
      <c r="AP252" s="38"/>
      <c r="AR252" s="38"/>
      <c r="AT252" s="38"/>
      <c r="AV252" s="38"/>
      <c r="AX252" s="38"/>
      <c r="AZ252" s="38"/>
      <c r="BB252" s="38"/>
      <c r="BD252" s="38"/>
      <c r="BF252" s="38"/>
      <c r="BH252" s="38"/>
      <c r="BJ252" s="38"/>
      <c r="BL252" s="38"/>
      <c r="BN252" s="38"/>
      <c r="BP252" s="38"/>
      <c r="BR252" s="38"/>
      <c r="BT252" s="38"/>
    </row>
    <row r="253" spans="1:72">
      <c r="A253" s="38"/>
      <c r="B253" s="38"/>
      <c r="D253" s="38"/>
      <c r="F253" s="38"/>
      <c r="H253" s="38"/>
      <c r="J253" s="38"/>
      <c r="L253" s="38"/>
      <c r="N253" s="38"/>
      <c r="P253" s="38"/>
      <c r="R253" s="38"/>
      <c r="T253" s="38"/>
      <c r="V253" s="38"/>
      <c r="X253" s="38"/>
      <c r="Z253" s="38"/>
      <c r="AB253" s="38"/>
      <c r="AD253" s="38"/>
      <c r="AF253" s="38"/>
      <c r="AH253" s="38"/>
      <c r="AJ253" s="38"/>
      <c r="AL253" s="38"/>
      <c r="AN253" s="38"/>
      <c r="AP253" s="38"/>
      <c r="AR253" s="38"/>
      <c r="AT253" s="38"/>
      <c r="AV253" s="38"/>
      <c r="AX253" s="38"/>
      <c r="AZ253" s="38"/>
      <c r="BB253" s="38"/>
      <c r="BD253" s="38"/>
      <c r="BF253" s="38"/>
      <c r="BH253" s="38"/>
      <c r="BJ253" s="38"/>
      <c r="BL253" s="38"/>
      <c r="BN253" s="38"/>
      <c r="BP253" s="38"/>
      <c r="BR253" s="38"/>
      <c r="BT253" s="38"/>
    </row>
    <row r="254" spans="1:72">
      <c r="A254" s="38"/>
      <c r="B254" s="38"/>
      <c r="D254" s="38"/>
      <c r="F254" s="38"/>
      <c r="H254" s="38"/>
      <c r="J254" s="38"/>
      <c r="L254" s="38"/>
      <c r="N254" s="38"/>
      <c r="P254" s="38"/>
      <c r="R254" s="38"/>
      <c r="T254" s="38"/>
      <c r="V254" s="38"/>
      <c r="X254" s="38"/>
      <c r="Z254" s="38"/>
      <c r="AB254" s="38"/>
      <c r="AD254" s="38"/>
      <c r="AF254" s="38"/>
      <c r="AH254" s="38"/>
      <c r="AJ254" s="38"/>
      <c r="AL254" s="38"/>
      <c r="AN254" s="38"/>
      <c r="AP254" s="38"/>
      <c r="AR254" s="38"/>
      <c r="AT254" s="38"/>
      <c r="AV254" s="38"/>
      <c r="AX254" s="38"/>
      <c r="AZ254" s="38"/>
      <c r="BB254" s="38"/>
      <c r="BD254" s="38"/>
      <c r="BF254" s="38"/>
      <c r="BH254" s="38"/>
      <c r="BJ254" s="38"/>
      <c r="BL254" s="38"/>
      <c r="BN254" s="38"/>
      <c r="BP254" s="38"/>
      <c r="BR254" s="38"/>
      <c r="BT254" s="38"/>
    </row>
    <row r="255" spans="1:72">
      <c r="A255" s="38"/>
      <c r="B255" s="38"/>
      <c r="D255" s="38"/>
      <c r="F255" s="38"/>
      <c r="H255" s="38"/>
      <c r="J255" s="38"/>
      <c r="L255" s="38"/>
      <c r="N255" s="38"/>
      <c r="P255" s="38"/>
      <c r="R255" s="38"/>
      <c r="T255" s="38"/>
      <c r="V255" s="38"/>
      <c r="X255" s="38"/>
      <c r="Z255" s="38"/>
      <c r="AB255" s="38"/>
      <c r="AD255" s="38"/>
      <c r="AF255" s="38"/>
      <c r="AH255" s="38"/>
      <c r="AJ255" s="38"/>
      <c r="AL255" s="38"/>
      <c r="AN255" s="38"/>
      <c r="AP255" s="38"/>
      <c r="AR255" s="38"/>
      <c r="AT255" s="38"/>
      <c r="AV255" s="38"/>
      <c r="AX255" s="38"/>
      <c r="AZ255" s="38"/>
      <c r="BB255" s="38"/>
      <c r="BD255" s="38"/>
      <c r="BF255" s="38"/>
      <c r="BH255" s="38"/>
      <c r="BJ255" s="38"/>
      <c r="BL255" s="38"/>
      <c r="BN255" s="38"/>
      <c r="BP255" s="38"/>
      <c r="BR255" s="38"/>
      <c r="BT255" s="38"/>
    </row>
    <row r="256" spans="1:72">
      <c r="A256" s="38"/>
      <c r="B256" s="38"/>
      <c r="D256" s="38"/>
      <c r="F256" s="38"/>
      <c r="H256" s="38"/>
      <c r="J256" s="38"/>
      <c r="L256" s="38"/>
      <c r="N256" s="38"/>
      <c r="P256" s="38"/>
      <c r="R256" s="38"/>
      <c r="T256" s="38"/>
      <c r="V256" s="38"/>
      <c r="X256" s="38"/>
      <c r="Z256" s="38"/>
      <c r="AB256" s="38"/>
      <c r="AD256" s="38"/>
      <c r="AF256" s="38"/>
      <c r="AH256" s="38"/>
      <c r="AJ256" s="38"/>
      <c r="AL256" s="38"/>
      <c r="AN256" s="38"/>
      <c r="AP256" s="38"/>
      <c r="AR256" s="38"/>
      <c r="AT256" s="38"/>
      <c r="AV256" s="38"/>
      <c r="AX256" s="38"/>
      <c r="AZ256" s="38"/>
      <c r="BB256" s="38"/>
      <c r="BD256" s="38"/>
      <c r="BF256" s="38"/>
      <c r="BH256" s="38"/>
      <c r="BJ256" s="38"/>
      <c r="BL256" s="38"/>
      <c r="BN256" s="38"/>
      <c r="BP256" s="38"/>
      <c r="BR256" s="38"/>
      <c r="BT256" s="38"/>
    </row>
    <row r="257" spans="1:72">
      <c r="A257" s="38"/>
      <c r="B257" s="38"/>
      <c r="D257" s="38"/>
      <c r="F257" s="38"/>
      <c r="H257" s="38"/>
      <c r="J257" s="38"/>
      <c r="L257" s="38"/>
      <c r="N257" s="38"/>
      <c r="P257" s="38"/>
      <c r="R257" s="38"/>
      <c r="T257" s="38"/>
      <c r="V257" s="38"/>
      <c r="X257" s="38"/>
      <c r="Z257" s="38"/>
      <c r="AB257" s="38"/>
      <c r="AD257" s="38"/>
      <c r="AF257" s="38"/>
      <c r="AH257" s="38"/>
      <c r="AJ257" s="38"/>
      <c r="AL257" s="38"/>
      <c r="AN257" s="38"/>
      <c r="AP257" s="38"/>
      <c r="AR257" s="38"/>
      <c r="AT257" s="38"/>
      <c r="AV257" s="38"/>
      <c r="AX257" s="38"/>
      <c r="AZ257" s="38"/>
      <c r="BB257" s="38"/>
      <c r="BD257" s="38"/>
      <c r="BF257" s="38"/>
      <c r="BH257" s="38"/>
      <c r="BJ257" s="38"/>
      <c r="BL257" s="38"/>
      <c r="BN257" s="38"/>
      <c r="BP257" s="38"/>
      <c r="BR257" s="38"/>
      <c r="BT257" s="38"/>
    </row>
    <row r="258" spans="1:72">
      <c r="A258" s="38"/>
      <c r="B258" s="38"/>
      <c r="D258" s="38"/>
      <c r="F258" s="38"/>
      <c r="H258" s="38"/>
      <c r="J258" s="38"/>
      <c r="L258" s="38"/>
      <c r="N258" s="38"/>
      <c r="P258" s="38"/>
      <c r="R258" s="38"/>
      <c r="T258" s="38"/>
      <c r="V258" s="38"/>
      <c r="X258" s="38"/>
      <c r="Z258" s="38"/>
      <c r="AB258" s="38"/>
      <c r="AD258" s="38"/>
      <c r="AF258" s="38"/>
      <c r="AH258" s="38"/>
      <c r="AJ258" s="38"/>
      <c r="AL258" s="38"/>
      <c r="AN258" s="38"/>
      <c r="AP258" s="38"/>
      <c r="AR258" s="38"/>
      <c r="AT258" s="38"/>
      <c r="AV258" s="38"/>
      <c r="AX258" s="38"/>
      <c r="AZ258" s="38"/>
      <c r="BB258" s="38"/>
      <c r="BD258" s="38"/>
      <c r="BF258" s="38"/>
      <c r="BH258" s="38"/>
      <c r="BJ258" s="38"/>
      <c r="BL258" s="38"/>
      <c r="BN258" s="38"/>
      <c r="BP258" s="38"/>
      <c r="BR258" s="38"/>
      <c r="BT258" s="38"/>
    </row>
    <row r="259" spans="1:72">
      <c r="A259" s="38"/>
      <c r="B259" s="38"/>
      <c r="D259" s="38"/>
      <c r="F259" s="38"/>
      <c r="H259" s="38"/>
      <c r="J259" s="38"/>
      <c r="L259" s="38"/>
      <c r="N259" s="38"/>
      <c r="P259" s="38"/>
      <c r="R259" s="38"/>
      <c r="T259" s="38"/>
      <c r="V259" s="38"/>
      <c r="X259" s="38"/>
      <c r="Z259" s="38"/>
      <c r="AB259" s="38"/>
      <c r="AD259" s="38"/>
      <c r="AF259" s="38"/>
      <c r="AH259" s="38"/>
      <c r="AJ259" s="38"/>
      <c r="AL259" s="38"/>
      <c r="AN259" s="38"/>
      <c r="AP259" s="38"/>
      <c r="AR259" s="38"/>
      <c r="AT259" s="38"/>
      <c r="AV259" s="38"/>
      <c r="AX259" s="38"/>
      <c r="AZ259" s="38"/>
      <c r="BB259" s="38"/>
      <c r="BD259" s="38"/>
      <c r="BF259" s="38"/>
      <c r="BH259" s="38"/>
      <c r="BJ259" s="38"/>
      <c r="BL259" s="38"/>
      <c r="BN259" s="38"/>
      <c r="BP259" s="38"/>
      <c r="BR259" s="38"/>
      <c r="BT259" s="38"/>
    </row>
    <row r="260" spans="1:72">
      <c r="A260" s="38"/>
      <c r="B260" s="38"/>
      <c r="D260" s="38"/>
      <c r="F260" s="38"/>
      <c r="H260" s="38"/>
      <c r="J260" s="38"/>
      <c r="L260" s="38"/>
      <c r="N260" s="38"/>
      <c r="P260" s="38"/>
      <c r="R260" s="38"/>
      <c r="T260" s="38"/>
      <c r="V260" s="38"/>
      <c r="X260" s="38"/>
      <c r="Z260" s="38"/>
      <c r="AB260" s="38"/>
      <c r="AD260" s="38"/>
      <c r="AF260" s="38"/>
      <c r="AH260" s="38"/>
      <c r="AJ260" s="38"/>
      <c r="AL260" s="38"/>
      <c r="AN260" s="38"/>
      <c r="AP260" s="38"/>
      <c r="AR260" s="38"/>
      <c r="AT260" s="38"/>
      <c r="AV260" s="38"/>
      <c r="AX260" s="38"/>
      <c r="AZ260" s="38"/>
      <c r="BB260" s="38"/>
      <c r="BD260" s="38"/>
      <c r="BF260" s="38"/>
      <c r="BH260" s="38"/>
      <c r="BJ260" s="38"/>
      <c r="BL260" s="38"/>
      <c r="BN260" s="38"/>
      <c r="BP260" s="38"/>
      <c r="BR260" s="38"/>
      <c r="BT260" s="38"/>
    </row>
    <row r="261" spans="1:72">
      <c r="A261" s="38"/>
      <c r="B261" s="38"/>
      <c r="D261" s="38"/>
      <c r="F261" s="38"/>
      <c r="H261" s="38"/>
      <c r="J261" s="38"/>
      <c r="L261" s="38"/>
      <c r="N261" s="38"/>
      <c r="P261" s="38"/>
      <c r="R261" s="38"/>
      <c r="T261" s="38"/>
      <c r="V261" s="38"/>
      <c r="X261" s="38"/>
      <c r="Z261" s="38"/>
      <c r="AB261" s="38"/>
      <c r="AD261" s="38"/>
      <c r="AF261" s="38"/>
      <c r="AH261" s="38"/>
      <c r="AJ261" s="38"/>
      <c r="AL261" s="38"/>
      <c r="AN261" s="38"/>
      <c r="AP261" s="38"/>
      <c r="AR261" s="38"/>
      <c r="AT261" s="38"/>
      <c r="AV261" s="38"/>
      <c r="AX261" s="38"/>
      <c r="AZ261" s="38"/>
      <c r="BB261" s="38"/>
      <c r="BD261" s="38"/>
      <c r="BF261" s="38"/>
      <c r="BH261" s="38"/>
      <c r="BJ261" s="38"/>
      <c r="BL261" s="38"/>
      <c r="BN261" s="38"/>
      <c r="BP261" s="38"/>
      <c r="BR261" s="38"/>
      <c r="BT261" s="38"/>
    </row>
    <row r="262" spans="1:72">
      <c r="A262" s="38"/>
      <c r="B262" s="38"/>
      <c r="D262" s="38"/>
      <c r="F262" s="38"/>
      <c r="H262" s="38"/>
      <c r="J262" s="38"/>
      <c r="L262" s="38"/>
      <c r="N262" s="38"/>
      <c r="P262" s="38"/>
      <c r="R262" s="38"/>
      <c r="T262" s="38"/>
      <c r="V262" s="38"/>
      <c r="X262" s="38"/>
      <c r="Z262" s="38"/>
      <c r="AB262" s="38"/>
      <c r="AD262" s="38"/>
      <c r="AF262" s="38"/>
      <c r="AH262" s="38"/>
      <c r="AJ262" s="38"/>
      <c r="AL262" s="38"/>
      <c r="AN262" s="38"/>
      <c r="AP262" s="38"/>
      <c r="AR262" s="38"/>
      <c r="AT262" s="38"/>
      <c r="AV262" s="38"/>
      <c r="AX262" s="38"/>
      <c r="AZ262" s="38"/>
      <c r="BB262" s="38"/>
      <c r="BD262" s="38"/>
      <c r="BF262" s="38"/>
      <c r="BH262" s="38"/>
      <c r="BJ262" s="38"/>
      <c r="BL262" s="38"/>
      <c r="BN262" s="38"/>
      <c r="BP262" s="38"/>
      <c r="BR262" s="38"/>
      <c r="BT262" s="38"/>
    </row>
    <row r="263" spans="1:72">
      <c r="A263" s="38"/>
      <c r="B263" s="38"/>
      <c r="D263" s="38"/>
      <c r="F263" s="38"/>
      <c r="H263" s="38"/>
      <c r="J263" s="38"/>
      <c r="L263" s="38"/>
      <c r="N263" s="38"/>
      <c r="P263" s="38"/>
      <c r="R263" s="38"/>
      <c r="T263" s="38"/>
      <c r="V263" s="38"/>
      <c r="X263" s="38"/>
      <c r="Z263" s="38"/>
      <c r="AB263" s="38"/>
      <c r="AD263" s="38"/>
      <c r="AF263" s="38"/>
      <c r="AH263" s="38"/>
      <c r="AJ263" s="38"/>
      <c r="AL263" s="38"/>
      <c r="AN263" s="38"/>
      <c r="AP263" s="38"/>
      <c r="AR263" s="38"/>
      <c r="AT263" s="38"/>
      <c r="AV263" s="38"/>
      <c r="AX263" s="38"/>
      <c r="AZ263" s="38"/>
      <c r="BB263" s="38"/>
      <c r="BD263" s="38"/>
      <c r="BF263" s="38"/>
      <c r="BH263" s="38"/>
      <c r="BJ263" s="38"/>
      <c r="BL263" s="38"/>
      <c r="BN263" s="38"/>
      <c r="BP263" s="38"/>
      <c r="BR263" s="38"/>
      <c r="BT263" s="38"/>
    </row>
    <row r="264" spans="1:72">
      <c r="A264" s="38"/>
      <c r="B264" s="38"/>
      <c r="D264" s="38"/>
      <c r="F264" s="38"/>
      <c r="H264" s="38"/>
      <c r="J264" s="38"/>
      <c r="L264" s="38"/>
      <c r="N264" s="38"/>
      <c r="P264" s="38"/>
      <c r="R264" s="38"/>
      <c r="T264" s="38"/>
      <c r="V264" s="38"/>
      <c r="X264" s="38"/>
      <c r="Z264" s="38"/>
      <c r="AB264" s="38"/>
      <c r="AD264" s="38"/>
      <c r="AF264" s="38"/>
      <c r="AH264" s="38"/>
      <c r="AJ264" s="38"/>
      <c r="AL264" s="38"/>
      <c r="AN264" s="38"/>
      <c r="AP264" s="38"/>
      <c r="AR264" s="38"/>
      <c r="AT264" s="38"/>
      <c r="AV264" s="38"/>
      <c r="AX264" s="38"/>
      <c r="AZ264" s="38"/>
      <c r="BB264" s="38"/>
      <c r="BD264" s="38"/>
      <c r="BF264" s="38"/>
      <c r="BH264" s="38"/>
      <c r="BJ264" s="38"/>
      <c r="BL264" s="38"/>
      <c r="BN264" s="38"/>
      <c r="BP264" s="38"/>
      <c r="BR264" s="38"/>
      <c r="BT264" s="38"/>
    </row>
    <row r="265" spans="1:72">
      <c r="A265" s="38"/>
      <c r="B265" s="38"/>
      <c r="D265" s="38"/>
      <c r="F265" s="38"/>
      <c r="H265" s="38"/>
      <c r="J265" s="38"/>
      <c r="L265" s="38"/>
      <c r="N265" s="38"/>
      <c r="P265" s="38"/>
      <c r="R265" s="38"/>
      <c r="T265" s="38"/>
      <c r="V265" s="38"/>
      <c r="X265" s="38"/>
      <c r="Z265" s="38"/>
      <c r="AB265" s="38"/>
      <c r="AD265" s="38"/>
      <c r="AF265" s="38"/>
      <c r="AH265" s="38"/>
      <c r="AJ265" s="38"/>
      <c r="AL265" s="38"/>
      <c r="AN265" s="38"/>
      <c r="AP265" s="38"/>
      <c r="AR265" s="38"/>
      <c r="AT265" s="38"/>
      <c r="AV265" s="38"/>
      <c r="AX265" s="38"/>
      <c r="AZ265" s="38"/>
      <c r="BB265" s="38"/>
      <c r="BD265" s="38"/>
      <c r="BF265" s="38"/>
      <c r="BH265" s="38"/>
      <c r="BJ265" s="38"/>
      <c r="BL265" s="38"/>
      <c r="BN265" s="38"/>
      <c r="BP265" s="38"/>
      <c r="BR265" s="38"/>
      <c r="BT265" s="38"/>
    </row>
    <row r="266" spans="1:72">
      <c r="A266" s="38"/>
      <c r="B266" s="38"/>
      <c r="D266" s="38"/>
      <c r="F266" s="38"/>
      <c r="H266" s="38"/>
      <c r="J266" s="38"/>
      <c r="L266" s="38"/>
      <c r="N266" s="38"/>
      <c r="P266" s="38"/>
      <c r="R266" s="38"/>
      <c r="T266" s="38"/>
      <c r="V266" s="38"/>
      <c r="X266" s="38"/>
      <c r="Z266" s="38"/>
      <c r="AB266" s="38"/>
      <c r="AD266" s="38"/>
      <c r="AF266" s="38"/>
      <c r="AH266" s="38"/>
      <c r="AJ266" s="38"/>
      <c r="AL266" s="38"/>
      <c r="AN266" s="38"/>
      <c r="AP266" s="38"/>
      <c r="AR266" s="38"/>
      <c r="AT266" s="38"/>
      <c r="AV266" s="38"/>
      <c r="AX266" s="38"/>
      <c r="AZ266" s="38"/>
      <c r="BB266" s="38"/>
      <c r="BD266" s="38"/>
      <c r="BF266" s="38"/>
      <c r="BH266" s="38"/>
      <c r="BJ266" s="38"/>
      <c r="BL266" s="38"/>
      <c r="BN266" s="38"/>
      <c r="BP266" s="38"/>
      <c r="BR266" s="38"/>
      <c r="BT266" s="38"/>
    </row>
    <row r="267" spans="1:72">
      <c r="A267" s="38"/>
      <c r="B267" s="38"/>
      <c r="D267" s="38"/>
      <c r="F267" s="38"/>
      <c r="H267" s="38"/>
      <c r="J267" s="38"/>
      <c r="L267" s="38"/>
      <c r="N267" s="38"/>
      <c r="P267" s="38"/>
      <c r="R267" s="38"/>
      <c r="T267" s="38"/>
      <c r="V267" s="38"/>
      <c r="X267" s="38"/>
      <c r="Z267" s="38"/>
      <c r="AB267" s="38"/>
      <c r="AD267" s="38"/>
      <c r="AF267" s="38"/>
      <c r="AH267" s="38"/>
      <c r="AJ267" s="38"/>
      <c r="AL267" s="38"/>
      <c r="AN267" s="38"/>
      <c r="AP267" s="38"/>
      <c r="AR267" s="38"/>
      <c r="AT267" s="38"/>
      <c r="AV267" s="38"/>
      <c r="AX267" s="38"/>
      <c r="AZ267" s="38"/>
      <c r="BB267" s="38"/>
      <c r="BD267" s="38"/>
      <c r="BF267" s="38"/>
      <c r="BH267" s="38"/>
      <c r="BJ267" s="38"/>
      <c r="BL267" s="38"/>
      <c r="BN267" s="38"/>
      <c r="BP267" s="38"/>
      <c r="BR267" s="38"/>
      <c r="BT267" s="38"/>
    </row>
    <row r="268" spans="1:72">
      <c r="A268" s="38"/>
      <c r="B268" s="38"/>
      <c r="D268" s="38"/>
      <c r="F268" s="38"/>
      <c r="H268" s="38"/>
      <c r="J268" s="38"/>
      <c r="L268" s="38"/>
      <c r="N268" s="38"/>
      <c r="P268" s="38"/>
      <c r="R268" s="38"/>
      <c r="T268" s="38"/>
      <c r="V268" s="38"/>
      <c r="X268" s="38"/>
      <c r="Z268" s="38"/>
      <c r="AB268" s="38"/>
      <c r="AD268" s="38"/>
      <c r="AF268" s="38"/>
      <c r="AH268" s="38"/>
      <c r="AJ268" s="38"/>
      <c r="AL268" s="38"/>
      <c r="AN268" s="38"/>
      <c r="AP268" s="38"/>
      <c r="AR268" s="38"/>
      <c r="AT268" s="38"/>
      <c r="AV268" s="38"/>
      <c r="AX268" s="38"/>
      <c r="AZ268" s="38"/>
      <c r="BB268" s="38"/>
      <c r="BD268" s="38"/>
      <c r="BF268" s="38"/>
      <c r="BH268" s="38"/>
      <c r="BJ268" s="38"/>
      <c r="BL268" s="38"/>
      <c r="BN268" s="38"/>
      <c r="BP268" s="38"/>
      <c r="BR268" s="38"/>
      <c r="BT268" s="38"/>
    </row>
    <row r="269" spans="1:72">
      <c r="A269" s="38"/>
      <c r="B269" s="38"/>
      <c r="D269" s="38"/>
      <c r="F269" s="38"/>
      <c r="H269" s="38"/>
      <c r="J269" s="38"/>
      <c r="L269" s="38"/>
      <c r="N269" s="38"/>
      <c r="P269" s="38"/>
      <c r="R269" s="38"/>
      <c r="T269" s="38"/>
      <c r="V269" s="38"/>
      <c r="X269" s="38"/>
      <c r="Z269" s="38"/>
      <c r="AB269" s="38"/>
      <c r="AD269" s="38"/>
      <c r="AF269" s="38"/>
      <c r="AH269" s="38"/>
      <c r="AJ269" s="38"/>
      <c r="AL269" s="38"/>
      <c r="AN269" s="38"/>
      <c r="AP269" s="38"/>
      <c r="AR269" s="38"/>
      <c r="AT269" s="38"/>
      <c r="AV269" s="38"/>
      <c r="AX269" s="38"/>
      <c r="AZ269" s="38"/>
      <c r="BB269" s="38"/>
      <c r="BD269" s="38"/>
      <c r="BF269" s="38"/>
      <c r="BH269" s="38"/>
      <c r="BJ269" s="38"/>
      <c r="BL269" s="38"/>
      <c r="BN269" s="38"/>
      <c r="BP269" s="38"/>
      <c r="BR269" s="38"/>
      <c r="BT269" s="38"/>
    </row>
    <row r="270" spans="1:72">
      <c r="A270" s="38"/>
      <c r="B270" s="38"/>
      <c r="D270" s="38"/>
      <c r="F270" s="38"/>
      <c r="H270" s="38"/>
      <c r="J270" s="38"/>
      <c r="L270" s="38"/>
      <c r="N270" s="38"/>
      <c r="P270" s="38"/>
      <c r="R270" s="38"/>
      <c r="T270" s="38"/>
      <c r="V270" s="38"/>
      <c r="X270" s="38"/>
      <c r="Z270" s="38"/>
      <c r="AB270" s="38"/>
      <c r="AD270" s="38"/>
      <c r="AF270" s="38"/>
      <c r="AH270" s="38"/>
      <c r="AJ270" s="38"/>
      <c r="AL270" s="38"/>
      <c r="AN270" s="38"/>
      <c r="AP270" s="38"/>
      <c r="AR270" s="38"/>
      <c r="AT270" s="38"/>
      <c r="AV270" s="38"/>
      <c r="AX270" s="38"/>
      <c r="AZ270" s="38"/>
      <c r="BB270" s="38"/>
      <c r="BD270" s="38"/>
      <c r="BF270" s="38"/>
      <c r="BH270" s="38"/>
      <c r="BJ270" s="38"/>
      <c r="BL270" s="38"/>
      <c r="BN270" s="38"/>
      <c r="BP270" s="38"/>
      <c r="BR270" s="38"/>
      <c r="BT270" s="38"/>
    </row>
    <row r="271" spans="1:72">
      <c r="A271" s="38"/>
      <c r="B271" s="38"/>
      <c r="D271" s="38"/>
      <c r="F271" s="38"/>
      <c r="H271" s="38"/>
      <c r="J271" s="38"/>
      <c r="L271" s="38"/>
      <c r="N271" s="38"/>
      <c r="P271" s="38"/>
      <c r="R271" s="38"/>
      <c r="T271" s="38"/>
      <c r="V271" s="38"/>
      <c r="X271" s="38"/>
      <c r="Z271" s="38"/>
      <c r="AB271" s="38"/>
      <c r="AD271" s="38"/>
      <c r="AF271" s="38"/>
      <c r="AH271" s="38"/>
      <c r="AJ271" s="38"/>
      <c r="AL271" s="38"/>
      <c r="AN271" s="38"/>
      <c r="AP271" s="38"/>
      <c r="AR271" s="38"/>
      <c r="AT271" s="38"/>
      <c r="AV271" s="38"/>
      <c r="AX271" s="38"/>
      <c r="AZ271" s="38"/>
      <c r="BB271" s="38"/>
      <c r="BD271" s="38"/>
      <c r="BF271" s="38"/>
      <c r="BH271" s="38"/>
      <c r="BJ271" s="38"/>
      <c r="BL271" s="38"/>
      <c r="BN271" s="38"/>
      <c r="BP271" s="38"/>
      <c r="BR271" s="38"/>
      <c r="BT271" s="38"/>
    </row>
    <row r="272" spans="1:72">
      <c r="A272" s="38"/>
      <c r="B272" s="38"/>
      <c r="D272" s="38"/>
      <c r="F272" s="38"/>
      <c r="H272" s="38"/>
      <c r="J272" s="38"/>
      <c r="L272" s="38"/>
      <c r="N272" s="38"/>
      <c r="P272" s="38"/>
      <c r="R272" s="38"/>
      <c r="T272" s="38"/>
      <c r="V272" s="38"/>
      <c r="X272" s="38"/>
      <c r="Z272" s="38"/>
      <c r="AB272" s="38"/>
      <c r="AD272" s="38"/>
      <c r="AF272" s="38"/>
      <c r="AH272" s="38"/>
      <c r="AJ272" s="38"/>
      <c r="AL272" s="38"/>
      <c r="AN272" s="38"/>
      <c r="AP272" s="38"/>
      <c r="AR272" s="38"/>
      <c r="AT272" s="38"/>
      <c r="AV272" s="38"/>
      <c r="AX272" s="38"/>
      <c r="AZ272" s="38"/>
      <c r="BB272" s="38"/>
      <c r="BD272" s="38"/>
      <c r="BF272" s="38"/>
      <c r="BH272" s="38"/>
      <c r="BJ272" s="38"/>
      <c r="BL272" s="38"/>
      <c r="BN272" s="38"/>
      <c r="BP272" s="38"/>
      <c r="BR272" s="38"/>
      <c r="BT272" s="38"/>
    </row>
    <row r="273" spans="1:72">
      <c r="A273" s="38"/>
      <c r="B273" s="38"/>
      <c r="D273" s="38"/>
      <c r="F273" s="38"/>
      <c r="H273" s="38"/>
      <c r="J273" s="38"/>
      <c r="L273" s="38"/>
      <c r="N273" s="38"/>
      <c r="P273" s="38"/>
      <c r="R273" s="38"/>
      <c r="T273" s="38"/>
      <c r="V273" s="38"/>
      <c r="X273" s="38"/>
      <c r="Z273" s="38"/>
      <c r="AB273" s="38"/>
      <c r="AD273" s="38"/>
      <c r="AF273" s="38"/>
      <c r="AH273" s="38"/>
      <c r="AJ273" s="38"/>
      <c r="AL273" s="38"/>
      <c r="AN273" s="38"/>
      <c r="AP273" s="38"/>
      <c r="AR273" s="38"/>
      <c r="AT273" s="38"/>
      <c r="AV273" s="38"/>
      <c r="AX273" s="38"/>
      <c r="AZ273" s="38"/>
      <c r="BB273" s="38"/>
      <c r="BD273" s="38"/>
      <c r="BF273" s="38"/>
      <c r="BH273" s="38"/>
      <c r="BJ273" s="38"/>
      <c r="BL273" s="38"/>
      <c r="BN273" s="38"/>
      <c r="BP273" s="38"/>
      <c r="BR273" s="38"/>
      <c r="BT273" s="38"/>
    </row>
    <row r="274" spans="1:72">
      <c r="A274" s="38"/>
      <c r="B274" s="38"/>
      <c r="D274" s="38"/>
      <c r="F274" s="38"/>
      <c r="H274" s="38"/>
      <c r="J274" s="38"/>
      <c r="L274" s="38"/>
      <c r="N274" s="38"/>
      <c r="P274" s="38"/>
      <c r="R274" s="38"/>
      <c r="T274" s="38"/>
      <c r="V274" s="38"/>
      <c r="X274" s="38"/>
      <c r="Z274" s="38"/>
      <c r="AB274" s="38"/>
      <c r="AD274" s="38"/>
      <c r="AF274" s="38"/>
      <c r="AH274" s="38"/>
      <c r="AJ274" s="38"/>
      <c r="AL274" s="38"/>
      <c r="AN274" s="38"/>
      <c r="AP274" s="38"/>
      <c r="AR274" s="38"/>
      <c r="AT274" s="38"/>
      <c r="AV274" s="38"/>
      <c r="AX274" s="38"/>
      <c r="AZ274" s="38"/>
      <c r="BB274" s="38"/>
      <c r="BD274" s="38"/>
      <c r="BF274" s="38"/>
      <c r="BH274" s="38"/>
      <c r="BJ274" s="38"/>
      <c r="BL274" s="38"/>
      <c r="BN274" s="38"/>
      <c r="BP274" s="38"/>
      <c r="BR274" s="38"/>
      <c r="BT274" s="38"/>
    </row>
    <row r="275" spans="1:72">
      <c r="A275" s="38"/>
      <c r="B275" s="38"/>
      <c r="D275" s="38"/>
      <c r="F275" s="38"/>
      <c r="H275" s="38"/>
      <c r="J275" s="38"/>
      <c r="L275" s="38"/>
      <c r="N275" s="38"/>
      <c r="P275" s="38"/>
      <c r="R275" s="38"/>
      <c r="T275" s="38"/>
      <c r="V275" s="38"/>
      <c r="X275" s="38"/>
      <c r="Z275" s="38"/>
      <c r="AB275" s="38"/>
      <c r="AD275" s="38"/>
      <c r="AF275" s="38"/>
      <c r="AH275" s="38"/>
      <c r="AJ275" s="38"/>
      <c r="AL275" s="38"/>
      <c r="AN275" s="38"/>
      <c r="AP275" s="38"/>
      <c r="AR275" s="38"/>
      <c r="AT275" s="38"/>
      <c r="AV275" s="38"/>
      <c r="AX275" s="38"/>
      <c r="AZ275" s="38"/>
      <c r="BB275" s="38"/>
      <c r="BD275" s="38"/>
      <c r="BF275" s="38"/>
      <c r="BH275" s="38"/>
      <c r="BJ275" s="38"/>
      <c r="BL275" s="38"/>
      <c r="BN275" s="38"/>
      <c r="BP275" s="38"/>
      <c r="BR275" s="38"/>
      <c r="BT275" s="38"/>
    </row>
    <row r="276" spans="1:72">
      <c r="A276" s="38"/>
      <c r="B276" s="38"/>
      <c r="D276" s="38"/>
      <c r="F276" s="38"/>
      <c r="H276" s="38"/>
      <c r="J276" s="38"/>
      <c r="L276" s="38"/>
      <c r="N276" s="38"/>
      <c r="P276" s="38"/>
      <c r="R276" s="38"/>
      <c r="T276" s="38"/>
      <c r="V276" s="38"/>
      <c r="X276" s="38"/>
      <c r="Z276" s="38"/>
      <c r="AB276" s="38"/>
      <c r="AD276" s="38"/>
      <c r="AF276" s="38"/>
      <c r="AH276" s="38"/>
      <c r="AJ276" s="38"/>
      <c r="AL276" s="38"/>
      <c r="AN276" s="38"/>
      <c r="AP276" s="38"/>
      <c r="AR276" s="38"/>
      <c r="AT276" s="38"/>
      <c r="AV276" s="38"/>
      <c r="AX276" s="38"/>
      <c r="AZ276" s="38"/>
      <c r="BB276" s="38"/>
      <c r="BD276" s="38"/>
      <c r="BF276" s="38"/>
      <c r="BH276" s="38"/>
      <c r="BJ276" s="38"/>
      <c r="BL276" s="38"/>
      <c r="BN276" s="38"/>
      <c r="BP276" s="38"/>
      <c r="BR276" s="38"/>
      <c r="BT276" s="38"/>
    </row>
    <row r="277" spans="1:72">
      <c r="A277" s="38"/>
      <c r="B277" s="38"/>
      <c r="D277" s="38"/>
      <c r="F277" s="38"/>
      <c r="H277" s="38"/>
      <c r="J277" s="38"/>
      <c r="L277" s="38"/>
      <c r="N277" s="38"/>
      <c r="P277" s="38"/>
      <c r="R277" s="38"/>
      <c r="T277" s="38"/>
      <c r="V277" s="38"/>
      <c r="X277" s="38"/>
      <c r="Z277" s="38"/>
      <c r="AB277" s="38"/>
      <c r="AD277" s="38"/>
      <c r="AF277" s="38"/>
      <c r="AH277" s="38"/>
      <c r="AJ277" s="38"/>
      <c r="AL277" s="38"/>
      <c r="AN277" s="38"/>
      <c r="AP277" s="38"/>
      <c r="AR277" s="38"/>
      <c r="AT277" s="38"/>
      <c r="AV277" s="38"/>
      <c r="AX277" s="38"/>
      <c r="AZ277" s="38"/>
      <c r="BB277" s="38"/>
      <c r="BD277" s="38"/>
      <c r="BF277" s="38"/>
      <c r="BH277" s="38"/>
      <c r="BJ277" s="38"/>
      <c r="BL277" s="38"/>
      <c r="BN277" s="38"/>
      <c r="BP277" s="38"/>
      <c r="BR277" s="38"/>
      <c r="BT277" s="38"/>
    </row>
    <row r="278" spans="1:72">
      <c r="A278" s="38"/>
      <c r="B278" s="38"/>
      <c r="D278" s="38"/>
      <c r="F278" s="38"/>
      <c r="H278" s="38"/>
      <c r="J278" s="38"/>
      <c r="L278" s="38"/>
      <c r="N278" s="38"/>
      <c r="P278" s="38"/>
      <c r="R278" s="38"/>
      <c r="T278" s="38"/>
      <c r="V278" s="38"/>
      <c r="X278" s="38"/>
      <c r="Z278" s="38"/>
      <c r="AB278" s="38"/>
      <c r="AD278" s="38"/>
      <c r="AF278" s="38"/>
      <c r="AH278" s="38"/>
      <c r="AJ278" s="38"/>
      <c r="AL278" s="38"/>
      <c r="AN278" s="38"/>
      <c r="AP278" s="38"/>
      <c r="AR278" s="38"/>
      <c r="AT278" s="38"/>
      <c r="AV278" s="38"/>
      <c r="AX278" s="38"/>
      <c r="AZ278" s="38"/>
      <c r="BB278" s="38"/>
      <c r="BD278" s="38"/>
      <c r="BF278" s="38"/>
      <c r="BH278" s="38"/>
      <c r="BJ278" s="38"/>
      <c r="BL278" s="38"/>
      <c r="BN278" s="38"/>
      <c r="BP278" s="38"/>
      <c r="BR278" s="38"/>
      <c r="BT278" s="38"/>
    </row>
    <row r="279" spans="1:72">
      <c r="A279" s="38"/>
      <c r="B279" s="38"/>
      <c r="D279" s="38"/>
      <c r="F279" s="38"/>
      <c r="H279" s="38"/>
      <c r="J279" s="38"/>
      <c r="L279" s="38"/>
      <c r="N279" s="38"/>
      <c r="P279" s="38"/>
      <c r="R279" s="38"/>
      <c r="T279" s="38"/>
      <c r="V279" s="38"/>
      <c r="X279" s="38"/>
      <c r="Z279" s="38"/>
      <c r="AB279" s="38"/>
      <c r="AD279" s="38"/>
      <c r="AF279" s="38"/>
      <c r="AH279" s="38"/>
      <c r="AJ279" s="38"/>
      <c r="AL279" s="38"/>
      <c r="AN279" s="38"/>
      <c r="AP279" s="38"/>
      <c r="AR279" s="38"/>
      <c r="AT279" s="38"/>
      <c r="AV279" s="38"/>
      <c r="AX279" s="38"/>
      <c r="AZ279" s="38"/>
      <c r="BB279" s="38"/>
      <c r="BD279" s="38"/>
      <c r="BF279" s="38"/>
      <c r="BH279" s="38"/>
      <c r="BJ279" s="38"/>
      <c r="BL279" s="38"/>
      <c r="BN279" s="38"/>
      <c r="BP279" s="38"/>
      <c r="BR279" s="38"/>
      <c r="BT279" s="38"/>
    </row>
    <row r="280" spans="1:72">
      <c r="A280" s="38"/>
      <c r="B280" s="38"/>
      <c r="D280" s="38"/>
      <c r="F280" s="38"/>
      <c r="H280" s="38"/>
      <c r="J280" s="38"/>
      <c r="L280" s="38"/>
      <c r="N280" s="38"/>
      <c r="P280" s="38"/>
      <c r="R280" s="38"/>
      <c r="T280" s="38"/>
      <c r="V280" s="38"/>
      <c r="X280" s="38"/>
      <c r="Z280" s="38"/>
      <c r="AB280" s="38"/>
      <c r="AD280" s="38"/>
      <c r="AF280" s="38"/>
      <c r="AH280" s="38"/>
      <c r="AJ280" s="38"/>
      <c r="AL280" s="38"/>
      <c r="AN280" s="38"/>
      <c r="AP280" s="38"/>
      <c r="AR280" s="38"/>
      <c r="AT280" s="38"/>
      <c r="AV280" s="38"/>
      <c r="AX280" s="38"/>
      <c r="AZ280" s="38"/>
      <c r="BB280" s="38"/>
      <c r="BD280" s="38"/>
      <c r="BF280" s="38"/>
      <c r="BH280" s="38"/>
      <c r="BJ280" s="38"/>
      <c r="BL280" s="38"/>
      <c r="BN280" s="38"/>
      <c r="BP280" s="38"/>
      <c r="BR280" s="38"/>
      <c r="BT280" s="38"/>
    </row>
    <row r="281" spans="1:72">
      <c r="A281" s="38"/>
      <c r="B281" s="38"/>
      <c r="D281" s="38"/>
      <c r="F281" s="38"/>
      <c r="H281" s="38"/>
      <c r="J281" s="38"/>
      <c r="L281" s="38"/>
      <c r="N281" s="38"/>
      <c r="P281" s="38"/>
      <c r="R281" s="38"/>
      <c r="T281" s="38"/>
      <c r="V281" s="38"/>
      <c r="X281" s="38"/>
      <c r="Z281" s="38"/>
      <c r="AB281" s="38"/>
      <c r="AD281" s="38"/>
      <c r="AF281" s="38"/>
      <c r="AH281" s="38"/>
      <c r="AJ281" s="38"/>
      <c r="AL281" s="38"/>
      <c r="AN281" s="38"/>
      <c r="AP281" s="38"/>
      <c r="AR281" s="38"/>
      <c r="AT281" s="38"/>
      <c r="AV281" s="38"/>
      <c r="AX281" s="38"/>
      <c r="AZ281" s="38"/>
      <c r="BB281" s="38"/>
      <c r="BD281" s="38"/>
      <c r="BF281" s="38"/>
      <c r="BH281" s="38"/>
      <c r="BJ281" s="38"/>
      <c r="BL281" s="38"/>
      <c r="BN281" s="38"/>
      <c r="BP281" s="38"/>
      <c r="BR281" s="38"/>
      <c r="BT281" s="38"/>
    </row>
    <row r="282" spans="1:72">
      <c r="A282" s="38"/>
      <c r="B282" s="38"/>
      <c r="D282" s="38"/>
      <c r="F282" s="38"/>
      <c r="H282" s="38"/>
      <c r="J282" s="38"/>
      <c r="L282" s="38"/>
      <c r="N282" s="38"/>
      <c r="P282" s="38"/>
      <c r="R282" s="38"/>
      <c r="T282" s="38"/>
      <c r="V282" s="38"/>
      <c r="X282" s="38"/>
      <c r="Z282" s="38"/>
      <c r="AB282" s="38"/>
      <c r="AD282" s="38"/>
      <c r="AF282" s="38"/>
      <c r="AH282" s="38"/>
      <c r="AJ282" s="38"/>
      <c r="AL282" s="38"/>
      <c r="AN282" s="38"/>
      <c r="AP282" s="38"/>
      <c r="AR282" s="38"/>
      <c r="AT282" s="38"/>
      <c r="AV282" s="38"/>
      <c r="AX282" s="38"/>
      <c r="AZ282" s="38"/>
      <c r="BB282" s="38"/>
      <c r="BD282" s="38"/>
      <c r="BF282" s="38"/>
      <c r="BH282" s="38"/>
      <c r="BJ282" s="38"/>
      <c r="BL282" s="38"/>
      <c r="BN282" s="38"/>
      <c r="BP282" s="38"/>
      <c r="BR282" s="38"/>
      <c r="BT282" s="38"/>
    </row>
    <row r="283" spans="1:72">
      <c r="A283" s="38"/>
      <c r="B283" s="38"/>
      <c r="D283" s="38"/>
      <c r="F283" s="38"/>
      <c r="H283" s="38"/>
      <c r="J283" s="38"/>
      <c r="L283" s="38"/>
      <c r="N283" s="38"/>
      <c r="P283" s="38"/>
      <c r="R283" s="38"/>
      <c r="T283" s="38"/>
      <c r="V283" s="38"/>
      <c r="X283" s="38"/>
      <c r="Z283" s="38"/>
      <c r="AB283" s="38"/>
      <c r="AD283" s="38"/>
      <c r="AF283" s="38"/>
      <c r="AH283" s="38"/>
      <c r="AJ283" s="38"/>
      <c r="AL283" s="38"/>
      <c r="AN283" s="38"/>
      <c r="AP283" s="38"/>
      <c r="AR283" s="38"/>
      <c r="AT283" s="38"/>
      <c r="AV283" s="38"/>
      <c r="AX283" s="38"/>
      <c r="AZ283" s="38"/>
      <c r="BB283" s="38"/>
      <c r="BD283" s="38"/>
      <c r="BF283" s="38"/>
      <c r="BH283" s="38"/>
      <c r="BJ283" s="38"/>
      <c r="BL283" s="38"/>
      <c r="BN283" s="38"/>
      <c r="BP283" s="38"/>
      <c r="BR283" s="38"/>
      <c r="BT283" s="38"/>
    </row>
    <row r="284" spans="1:72">
      <c r="A284" s="38"/>
      <c r="B284" s="38"/>
      <c r="D284" s="38"/>
      <c r="F284" s="38"/>
      <c r="H284" s="38"/>
      <c r="J284" s="38"/>
      <c r="L284" s="38"/>
      <c r="N284" s="38"/>
      <c r="P284" s="38"/>
      <c r="R284" s="38"/>
      <c r="T284" s="38"/>
      <c r="V284" s="38"/>
      <c r="X284" s="38"/>
      <c r="Z284" s="38"/>
      <c r="AB284" s="38"/>
      <c r="AD284" s="38"/>
      <c r="AF284" s="38"/>
      <c r="AH284" s="38"/>
      <c r="AJ284" s="38"/>
      <c r="AL284" s="38"/>
      <c r="AN284" s="38"/>
      <c r="AP284" s="38"/>
      <c r="AR284" s="38"/>
      <c r="AT284" s="38"/>
      <c r="AV284" s="38"/>
      <c r="AX284" s="38"/>
      <c r="AZ284" s="38"/>
      <c r="BB284" s="38"/>
      <c r="BD284" s="38"/>
      <c r="BF284" s="38"/>
      <c r="BH284" s="38"/>
      <c r="BJ284" s="38"/>
      <c r="BL284" s="38"/>
      <c r="BN284" s="38"/>
      <c r="BP284" s="38"/>
      <c r="BR284" s="38"/>
      <c r="BT284" s="38"/>
    </row>
    <row r="285" spans="1:72">
      <c r="A285" s="38"/>
      <c r="B285" s="38"/>
      <c r="D285" s="38"/>
      <c r="F285" s="38"/>
      <c r="H285" s="38"/>
      <c r="J285" s="38"/>
      <c r="L285" s="38"/>
      <c r="N285" s="38"/>
      <c r="P285" s="38"/>
      <c r="R285" s="38"/>
      <c r="T285" s="38"/>
      <c r="V285" s="38"/>
      <c r="X285" s="38"/>
      <c r="Z285" s="38"/>
      <c r="AB285" s="38"/>
      <c r="AD285" s="38"/>
      <c r="AF285" s="38"/>
      <c r="AH285" s="38"/>
      <c r="AJ285" s="38"/>
      <c r="AL285" s="38"/>
      <c r="AN285" s="38"/>
      <c r="AP285" s="38"/>
      <c r="AR285" s="38"/>
      <c r="AT285" s="38"/>
      <c r="AV285" s="38"/>
      <c r="AX285" s="38"/>
      <c r="AZ285" s="38"/>
      <c r="BB285" s="38"/>
      <c r="BD285" s="38"/>
      <c r="BF285" s="38"/>
      <c r="BH285" s="38"/>
      <c r="BJ285" s="38"/>
      <c r="BL285" s="38"/>
      <c r="BN285" s="38"/>
      <c r="BP285" s="38"/>
      <c r="BR285" s="38"/>
      <c r="BT285" s="38"/>
    </row>
    <row r="286" spans="1:72">
      <c r="A286" s="38"/>
      <c r="B286" s="38"/>
      <c r="D286" s="38"/>
      <c r="F286" s="38"/>
      <c r="H286" s="38"/>
      <c r="J286" s="38"/>
      <c r="L286" s="38"/>
      <c r="N286" s="38"/>
      <c r="P286" s="38"/>
      <c r="R286" s="38"/>
      <c r="T286" s="38"/>
      <c r="V286" s="38"/>
      <c r="X286" s="38"/>
      <c r="Z286" s="38"/>
      <c r="AB286" s="38"/>
      <c r="AD286" s="38"/>
      <c r="AF286" s="38"/>
      <c r="AH286" s="38"/>
      <c r="AJ286" s="38"/>
      <c r="AL286" s="38"/>
      <c r="AN286" s="38"/>
      <c r="AP286" s="38"/>
      <c r="AR286" s="38"/>
      <c r="AT286" s="38"/>
      <c r="AV286" s="38"/>
      <c r="AX286" s="38"/>
      <c r="AZ286" s="38"/>
      <c r="BB286" s="38"/>
      <c r="BD286" s="38"/>
      <c r="BF286" s="38"/>
      <c r="BH286" s="38"/>
      <c r="BJ286" s="38"/>
      <c r="BL286" s="38"/>
      <c r="BN286" s="38"/>
      <c r="BP286" s="38"/>
      <c r="BR286" s="38"/>
      <c r="BT286" s="38"/>
    </row>
    <row r="287" spans="1:72">
      <c r="A287" s="38"/>
      <c r="B287" s="38"/>
      <c r="D287" s="38"/>
      <c r="F287" s="38"/>
      <c r="H287" s="38"/>
      <c r="J287" s="38"/>
      <c r="L287" s="38"/>
      <c r="N287" s="38"/>
      <c r="P287" s="38"/>
      <c r="R287" s="38"/>
      <c r="T287" s="38"/>
      <c r="V287" s="38"/>
      <c r="X287" s="38"/>
      <c r="Z287" s="38"/>
      <c r="AB287" s="38"/>
      <c r="AD287" s="38"/>
      <c r="AF287" s="38"/>
      <c r="AH287" s="38"/>
      <c r="AJ287" s="38"/>
      <c r="AL287" s="38"/>
      <c r="AN287" s="38"/>
      <c r="AP287" s="38"/>
      <c r="AR287" s="38"/>
      <c r="AT287" s="38"/>
      <c r="AV287" s="38"/>
      <c r="AX287" s="38"/>
      <c r="AZ287" s="38"/>
      <c r="BB287" s="38"/>
      <c r="BD287" s="38"/>
      <c r="BF287" s="38"/>
      <c r="BH287" s="38"/>
      <c r="BJ287" s="38"/>
      <c r="BL287" s="38"/>
      <c r="BN287" s="38"/>
      <c r="BP287" s="38"/>
      <c r="BR287" s="38"/>
      <c r="BT287" s="38"/>
    </row>
    <row r="288" spans="1:72">
      <c r="A288" s="38"/>
      <c r="B288" s="38"/>
      <c r="D288" s="38"/>
      <c r="F288" s="38"/>
      <c r="H288" s="38"/>
      <c r="J288" s="38"/>
      <c r="L288" s="38"/>
      <c r="N288" s="38"/>
      <c r="P288" s="38"/>
      <c r="R288" s="38"/>
      <c r="T288" s="38"/>
      <c r="V288" s="38"/>
      <c r="X288" s="38"/>
      <c r="Z288" s="38"/>
      <c r="AB288" s="38"/>
      <c r="AD288" s="38"/>
      <c r="AF288" s="38"/>
      <c r="AH288" s="38"/>
      <c r="AJ288" s="38"/>
      <c r="AL288" s="38"/>
      <c r="AN288" s="38"/>
      <c r="AP288" s="38"/>
      <c r="AR288" s="38"/>
      <c r="AT288" s="38"/>
      <c r="AV288" s="38"/>
      <c r="AX288" s="38"/>
      <c r="AZ288" s="38"/>
      <c r="BB288" s="38"/>
      <c r="BD288" s="38"/>
      <c r="BF288" s="38"/>
      <c r="BH288" s="38"/>
      <c r="BJ288" s="38"/>
      <c r="BL288" s="38"/>
      <c r="BN288" s="38"/>
      <c r="BP288" s="38"/>
      <c r="BR288" s="38"/>
      <c r="BT288" s="38"/>
    </row>
    <row r="289" spans="1:72">
      <c r="A289" s="38"/>
      <c r="B289" s="38"/>
      <c r="D289" s="38"/>
      <c r="F289" s="38"/>
      <c r="H289" s="38"/>
      <c r="J289" s="38"/>
      <c r="L289" s="38"/>
      <c r="N289" s="38"/>
      <c r="P289" s="38"/>
      <c r="R289" s="38"/>
      <c r="T289" s="38"/>
      <c r="V289" s="38"/>
      <c r="X289" s="38"/>
      <c r="Z289" s="38"/>
      <c r="AB289" s="38"/>
      <c r="AD289" s="38"/>
      <c r="AF289" s="38"/>
      <c r="AH289" s="38"/>
      <c r="AJ289" s="38"/>
      <c r="AL289" s="38"/>
      <c r="AN289" s="38"/>
      <c r="AP289" s="38"/>
      <c r="AR289" s="38"/>
      <c r="AT289" s="38"/>
      <c r="AV289" s="38"/>
      <c r="AX289" s="38"/>
      <c r="AZ289" s="38"/>
      <c r="BB289" s="38"/>
      <c r="BD289" s="38"/>
      <c r="BF289" s="38"/>
      <c r="BH289" s="38"/>
      <c r="BJ289" s="38"/>
      <c r="BL289" s="38"/>
      <c r="BN289" s="38"/>
      <c r="BP289" s="38"/>
      <c r="BR289" s="38"/>
      <c r="BT289" s="38"/>
    </row>
    <row r="290" spans="1:72">
      <c r="A290" s="38"/>
      <c r="B290" s="38"/>
      <c r="D290" s="38"/>
      <c r="F290" s="38"/>
      <c r="H290" s="38"/>
      <c r="J290" s="38"/>
      <c r="L290" s="38"/>
      <c r="N290" s="38"/>
      <c r="P290" s="38"/>
      <c r="R290" s="38"/>
      <c r="T290" s="38"/>
      <c r="V290" s="38"/>
      <c r="X290" s="38"/>
      <c r="Z290" s="38"/>
      <c r="AB290" s="38"/>
      <c r="AD290" s="38"/>
      <c r="AF290" s="38"/>
      <c r="AH290" s="38"/>
      <c r="AJ290" s="38"/>
      <c r="AL290" s="38"/>
      <c r="AN290" s="38"/>
      <c r="AP290" s="38"/>
      <c r="AR290" s="38"/>
      <c r="AT290" s="38"/>
      <c r="AV290" s="38"/>
      <c r="AX290" s="38"/>
      <c r="AZ290" s="38"/>
      <c r="BB290" s="38"/>
      <c r="BD290" s="38"/>
      <c r="BF290" s="38"/>
      <c r="BH290" s="38"/>
      <c r="BJ290" s="38"/>
      <c r="BL290" s="38"/>
      <c r="BN290" s="38"/>
      <c r="BP290" s="38"/>
      <c r="BR290" s="38"/>
      <c r="BT290" s="38"/>
    </row>
    <row r="291" spans="1:72">
      <c r="A291" s="38"/>
      <c r="B291" s="38"/>
      <c r="D291" s="38"/>
      <c r="F291" s="38"/>
      <c r="H291" s="38"/>
      <c r="J291" s="38"/>
      <c r="L291" s="38"/>
      <c r="N291" s="38"/>
      <c r="P291" s="38"/>
      <c r="R291" s="38"/>
      <c r="T291" s="38"/>
      <c r="V291" s="38"/>
      <c r="X291" s="38"/>
      <c r="Z291" s="38"/>
      <c r="AB291" s="38"/>
      <c r="AD291" s="38"/>
      <c r="AF291" s="38"/>
      <c r="AH291" s="38"/>
      <c r="AJ291" s="38"/>
      <c r="AL291" s="38"/>
      <c r="AN291" s="38"/>
      <c r="AP291" s="38"/>
      <c r="AR291" s="38"/>
      <c r="AT291" s="38"/>
      <c r="AV291" s="38"/>
      <c r="AX291" s="38"/>
      <c r="AZ291" s="38"/>
      <c r="BB291" s="38"/>
      <c r="BD291" s="38"/>
      <c r="BF291" s="38"/>
      <c r="BH291" s="38"/>
      <c r="BJ291" s="38"/>
      <c r="BL291" s="38"/>
      <c r="BN291" s="38"/>
      <c r="BP291" s="38"/>
      <c r="BR291" s="38"/>
      <c r="BT291" s="38"/>
    </row>
    <row r="292" spans="1:72">
      <c r="A292" s="38"/>
      <c r="B292" s="38"/>
      <c r="D292" s="38"/>
      <c r="F292" s="38"/>
      <c r="H292" s="38"/>
      <c r="J292" s="38"/>
      <c r="L292" s="38"/>
      <c r="N292" s="38"/>
      <c r="P292" s="38"/>
      <c r="R292" s="38"/>
      <c r="T292" s="38"/>
      <c r="V292" s="38"/>
      <c r="X292" s="38"/>
      <c r="Z292" s="38"/>
      <c r="AB292" s="38"/>
      <c r="AD292" s="38"/>
      <c r="AF292" s="38"/>
      <c r="AH292" s="38"/>
      <c r="AJ292" s="38"/>
      <c r="AL292" s="38"/>
      <c r="AN292" s="38"/>
      <c r="AP292" s="38"/>
      <c r="AR292" s="38"/>
      <c r="AT292" s="38"/>
      <c r="AV292" s="38"/>
      <c r="AX292" s="38"/>
      <c r="AZ292" s="38"/>
      <c r="BB292" s="38"/>
      <c r="BD292" s="38"/>
      <c r="BF292" s="38"/>
      <c r="BH292" s="38"/>
      <c r="BJ292" s="38"/>
      <c r="BL292" s="38"/>
      <c r="BN292" s="38"/>
      <c r="BP292" s="38"/>
      <c r="BR292" s="38"/>
      <c r="BT292" s="38"/>
    </row>
    <row r="293" spans="1:72">
      <c r="A293" s="38"/>
      <c r="B293" s="38"/>
      <c r="D293" s="38"/>
      <c r="F293" s="38"/>
      <c r="H293" s="38"/>
      <c r="J293" s="38"/>
      <c r="L293" s="38"/>
      <c r="N293" s="38"/>
      <c r="P293" s="38"/>
      <c r="R293" s="38"/>
      <c r="T293" s="38"/>
      <c r="V293" s="38"/>
      <c r="X293" s="38"/>
      <c r="Z293" s="38"/>
      <c r="AB293" s="38"/>
      <c r="AD293" s="38"/>
      <c r="AF293" s="38"/>
      <c r="AH293" s="38"/>
      <c r="AJ293" s="38"/>
      <c r="AL293" s="38"/>
      <c r="AN293" s="38"/>
      <c r="AP293" s="38"/>
      <c r="AR293" s="38"/>
      <c r="AT293" s="38"/>
      <c r="AV293" s="38"/>
      <c r="AX293" s="38"/>
      <c r="AZ293" s="38"/>
      <c r="BB293" s="38"/>
      <c r="BD293" s="38"/>
      <c r="BF293" s="38"/>
      <c r="BH293" s="38"/>
      <c r="BJ293" s="38"/>
      <c r="BL293" s="38"/>
      <c r="BN293" s="38"/>
      <c r="BP293" s="38"/>
      <c r="BR293" s="38"/>
      <c r="BT293" s="38"/>
    </row>
    <row r="294" spans="1:72">
      <c r="A294" s="38"/>
      <c r="B294" s="38"/>
      <c r="D294" s="38"/>
      <c r="F294" s="38"/>
      <c r="H294" s="38"/>
      <c r="J294" s="38"/>
      <c r="L294" s="38"/>
      <c r="N294" s="38"/>
      <c r="P294" s="38"/>
      <c r="R294" s="38"/>
      <c r="T294" s="38"/>
      <c r="V294" s="38"/>
      <c r="X294" s="38"/>
      <c r="Z294" s="38"/>
      <c r="AB294" s="38"/>
      <c r="AD294" s="38"/>
      <c r="AF294" s="38"/>
      <c r="AH294" s="38"/>
      <c r="AJ294" s="38"/>
      <c r="AL294" s="38"/>
      <c r="AN294" s="38"/>
      <c r="AP294" s="38"/>
      <c r="AR294" s="38"/>
      <c r="AT294" s="38"/>
      <c r="AV294" s="38"/>
      <c r="AX294" s="38"/>
      <c r="AZ294" s="38"/>
      <c r="BB294" s="38"/>
      <c r="BD294" s="38"/>
      <c r="BF294" s="38"/>
      <c r="BH294" s="38"/>
      <c r="BJ294" s="38"/>
      <c r="BL294" s="38"/>
      <c r="BN294" s="38"/>
      <c r="BP294" s="38"/>
      <c r="BR294" s="38"/>
      <c r="BT294" s="38"/>
    </row>
    <row r="295" spans="1:72">
      <c r="A295" s="38"/>
      <c r="B295" s="38"/>
      <c r="D295" s="38"/>
      <c r="F295" s="38"/>
      <c r="H295" s="38"/>
      <c r="J295" s="38"/>
      <c r="L295" s="38"/>
      <c r="N295" s="38"/>
      <c r="P295" s="38"/>
      <c r="R295" s="38"/>
      <c r="T295" s="38"/>
      <c r="V295" s="38"/>
      <c r="X295" s="38"/>
      <c r="Z295" s="38"/>
      <c r="AB295" s="38"/>
      <c r="AD295" s="38"/>
      <c r="AF295" s="38"/>
      <c r="AH295" s="38"/>
      <c r="AJ295" s="38"/>
      <c r="AL295" s="38"/>
      <c r="AN295" s="38"/>
      <c r="AP295" s="38"/>
      <c r="AR295" s="38"/>
      <c r="AT295" s="38"/>
      <c r="AV295" s="38"/>
      <c r="AX295" s="38"/>
      <c r="AZ295" s="38"/>
      <c r="BB295" s="38"/>
      <c r="BD295" s="38"/>
      <c r="BF295" s="38"/>
      <c r="BH295" s="38"/>
      <c r="BJ295" s="38"/>
      <c r="BL295" s="38"/>
      <c r="BN295" s="38"/>
      <c r="BP295" s="38"/>
      <c r="BR295" s="38"/>
      <c r="BT295" s="38"/>
    </row>
    <row r="296" spans="1:72">
      <c r="A296" s="38"/>
      <c r="B296" s="38"/>
      <c r="D296" s="38"/>
      <c r="F296" s="38"/>
      <c r="H296" s="38"/>
      <c r="J296" s="38"/>
      <c r="L296" s="38"/>
      <c r="N296" s="38"/>
      <c r="P296" s="38"/>
      <c r="R296" s="38"/>
      <c r="T296" s="38"/>
      <c r="V296" s="38"/>
      <c r="X296" s="38"/>
      <c r="Z296" s="38"/>
      <c r="AB296" s="38"/>
      <c r="AD296" s="38"/>
      <c r="AF296" s="38"/>
      <c r="AH296" s="38"/>
      <c r="AJ296" s="38"/>
      <c r="AL296" s="38"/>
      <c r="AN296" s="38"/>
      <c r="AP296" s="38"/>
      <c r="AR296" s="38"/>
      <c r="AT296" s="38"/>
      <c r="AV296" s="38"/>
      <c r="AX296" s="38"/>
      <c r="AZ296" s="38"/>
      <c r="BB296" s="38"/>
      <c r="BD296" s="38"/>
      <c r="BF296" s="38"/>
      <c r="BH296" s="38"/>
      <c r="BJ296" s="38"/>
      <c r="BL296" s="38"/>
      <c r="BN296" s="38"/>
      <c r="BP296" s="38"/>
      <c r="BR296" s="38"/>
      <c r="BT296" s="38"/>
    </row>
    <row r="297" spans="1:72">
      <c r="A297" s="38"/>
      <c r="B297" s="38"/>
      <c r="D297" s="38"/>
      <c r="F297" s="38"/>
      <c r="H297" s="38"/>
      <c r="J297" s="38"/>
      <c r="L297" s="38"/>
      <c r="N297" s="38"/>
      <c r="P297" s="38"/>
      <c r="R297" s="38"/>
      <c r="T297" s="38"/>
      <c r="V297" s="38"/>
      <c r="X297" s="38"/>
      <c r="Z297" s="38"/>
      <c r="AB297" s="38"/>
      <c r="AD297" s="38"/>
      <c r="AF297" s="38"/>
      <c r="AH297" s="38"/>
      <c r="AJ297" s="38"/>
      <c r="AL297" s="38"/>
      <c r="AN297" s="38"/>
      <c r="AP297" s="38"/>
      <c r="AR297" s="38"/>
      <c r="AT297" s="38"/>
      <c r="AV297" s="38"/>
      <c r="AX297" s="38"/>
      <c r="AZ297" s="38"/>
      <c r="BB297" s="38"/>
      <c r="BD297" s="38"/>
      <c r="BF297" s="38"/>
      <c r="BH297" s="38"/>
      <c r="BJ297" s="38"/>
      <c r="BL297" s="38"/>
      <c r="BN297" s="38"/>
      <c r="BP297" s="38"/>
      <c r="BR297" s="38"/>
      <c r="BT297" s="38"/>
    </row>
    <row r="298" spans="1:72">
      <c r="A298" s="38"/>
      <c r="B298" s="38"/>
      <c r="D298" s="38"/>
      <c r="F298" s="38"/>
      <c r="H298" s="38"/>
      <c r="J298" s="38"/>
      <c r="L298" s="38"/>
      <c r="N298" s="38"/>
      <c r="P298" s="38"/>
      <c r="R298" s="38"/>
      <c r="T298" s="38"/>
      <c r="V298" s="38"/>
      <c r="X298" s="38"/>
      <c r="Z298" s="38"/>
      <c r="AB298" s="38"/>
      <c r="AD298" s="38"/>
      <c r="AF298" s="38"/>
      <c r="AH298" s="38"/>
      <c r="AJ298" s="38"/>
      <c r="AL298" s="38"/>
      <c r="AN298" s="38"/>
      <c r="AP298" s="38"/>
      <c r="AR298" s="38"/>
      <c r="AT298" s="38"/>
      <c r="AV298" s="38"/>
      <c r="AX298" s="38"/>
      <c r="AZ298" s="38"/>
      <c r="BB298" s="38"/>
      <c r="BD298" s="38"/>
      <c r="BF298" s="38"/>
      <c r="BH298" s="38"/>
      <c r="BJ298" s="38"/>
      <c r="BL298" s="38"/>
      <c r="BN298" s="38"/>
      <c r="BP298" s="38"/>
      <c r="BR298" s="38"/>
      <c r="BT298" s="38"/>
    </row>
    <row r="299" spans="1:72">
      <c r="A299" s="38"/>
      <c r="B299" s="38"/>
      <c r="D299" s="38"/>
      <c r="F299" s="38"/>
      <c r="H299" s="38"/>
      <c r="J299" s="38"/>
      <c r="L299" s="38"/>
      <c r="N299" s="38"/>
      <c r="P299" s="38"/>
      <c r="R299" s="38"/>
      <c r="T299" s="38"/>
      <c r="V299" s="38"/>
      <c r="X299" s="38"/>
      <c r="Z299" s="38"/>
      <c r="AB299" s="38"/>
      <c r="AD299" s="38"/>
      <c r="AF299" s="38"/>
      <c r="AH299" s="38"/>
      <c r="AJ299" s="38"/>
      <c r="AL299" s="38"/>
      <c r="AN299" s="38"/>
      <c r="AP299" s="38"/>
      <c r="AR299" s="38"/>
      <c r="AT299" s="38"/>
      <c r="AV299" s="38"/>
      <c r="AX299" s="38"/>
      <c r="AZ299" s="38"/>
      <c r="BB299" s="38"/>
      <c r="BD299" s="38"/>
      <c r="BF299" s="38"/>
      <c r="BH299" s="38"/>
      <c r="BJ299" s="38"/>
      <c r="BL299" s="38"/>
      <c r="BN299" s="38"/>
      <c r="BP299" s="38"/>
      <c r="BR299" s="38"/>
      <c r="BT299" s="38"/>
    </row>
    <row r="300" spans="1:72">
      <c r="A300" s="38"/>
      <c r="B300" s="38"/>
      <c r="D300" s="38"/>
      <c r="F300" s="38"/>
      <c r="H300" s="38"/>
      <c r="J300" s="38"/>
      <c r="L300" s="38"/>
      <c r="N300" s="38"/>
      <c r="P300" s="38"/>
      <c r="R300" s="38"/>
      <c r="T300" s="38"/>
      <c r="V300" s="38"/>
      <c r="X300" s="38"/>
      <c r="Z300" s="38"/>
      <c r="AB300" s="38"/>
      <c r="AD300" s="38"/>
      <c r="AF300" s="38"/>
      <c r="AH300" s="38"/>
      <c r="AJ300" s="38"/>
      <c r="AL300" s="38"/>
      <c r="AN300" s="38"/>
      <c r="AP300" s="38"/>
      <c r="AR300" s="38"/>
      <c r="AT300" s="38"/>
      <c r="AV300" s="38"/>
      <c r="AX300" s="38"/>
      <c r="AZ300" s="38"/>
      <c r="BB300" s="38"/>
      <c r="BD300" s="38"/>
      <c r="BF300" s="38"/>
      <c r="BH300" s="38"/>
      <c r="BJ300" s="38"/>
      <c r="BL300" s="38"/>
      <c r="BN300" s="38"/>
      <c r="BP300" s="38"/>
      <c r="BR300" s="38"/>
      <c r="BT300" s="38"/>
    </row>
    <row r="301" spans="1:72">
      <c r="A301" s="38"/>
      <c r="B301" s="38"/>
      <c r="D301" s="38"/>
      <c r="F301" s="38"/>
      <c r="H301" s="38"/>
      <c r="J301" s="38"/>
      <c r="L301" s="38"/>
      <c r="N301" s="38"/>
      <c r="P301" s="38"/>
      <c r="R301" s="38"/>
      <c r="T301" s="38"/>
      <c r="V301" s="38"/>
      <c r="X301" s="38"/>
      <c r="Z301" s="38"/>
      <c r="AB301" s="38"/>
      <c r="AD301" s="38"/>
      <c r="AF301" s="38"/>
      <c r="AH301" s="38"/>
      <c r="AJ301" s="38"/>
      <c r="AL301" s="38"/>
      <c r="AN301" s="38"/>
      <c r="AP301" s="38"/>
      <c r="AR301" s="38"/>
      <c r="AT301" s="38"/>
      <c r="AV301" s="38"/>
      <c r="AX301" s="38"/>
      <c r="AZ301" s="38"/>
      <c r="BB301" s="38"/>
      <c r="BD301" s="38"/>
      <c r="BF301" s="38"/>
      <c r="BH301" s="38"/>
      <c r="BJ301" s="38"/>
      <c r="BL301" s="38"/>
      <c r="BN301" s="38"/>
      <c r="BP301" s="38"/>
      <c r="BR301" s="38"/>
      <c r="BT301" s="38"/>
    </row>
    <row r="302" spans="1:72">
      <c r="A302" s="38"/>
      <c r="B302" s="38"/>
      <c r="D302" s="38"/>
      <c r="F302" s="38"/>
      <c r="H302" s="38"/>
      <c r="J302" s="38"/>
      <c r="L302" s="38"/>
      <c r="N302" s="38"/>
      <c r="P302" s="38"/>
      <c r="R302" s="38"/>
      <c r="T302" s="38"/>
      <c r="V302" s="38"/>
      <c r="X302" s="38"/>
      <c r="Z302" s="38"/>
      <c r="AB302" s="38"/>
      <c r="AD302" s="38"/>
      <c r="AF302" s="38"/>
      <c r="AH302" s="38"/>
      <c r="AJ302" s="38"/>
      <c r="AL302" s="38"/>
      <c r="AN302" s="38"/>
      <c r="AP302" s="38"/>
      <c r="AR302" s="38"/>
      <c r="AT302" s="38"/>
      <c r="AV302" s="38"/>
      <c r="AX302" s="38"/>
      <c r="AZ302" s="38"/>
      <c r="BB302" s="38"/>
      <c r="BD302" s="38"/>
      <c r="BF302" s="38"/>
      <c r="BH302" s="38"/>
      <c r="BJ302" s="38"/>
      <c r="BL302" s="38"/>
      <c r="BN302" s="38"/>
      <c r="BP302" s="38"/>
      <c r="BR302" s="38"/>
      <c r="BT302" s="38"/>
    </row>
    <row r="303" spans="1:72">
      <c r="A303" s="38"/>
      <c r="B303" s="38"/>
      <c r="D303" s="38"/>
      <c r="F303" s="38"/>
      <c r="H303" s="38"/>
      <c r="J303" s="38"/>
      <c r="L303" s="38"/>
      <c r="N303" s="38"/>
      <c r="P303" s="38"/>
      <c r="R303" s="38"/>
      <c r="T303" s="38"/>
      <c r="V303" s="38"/>
      <c r="X303" s="38"/>
      <c r="Z303" s="38"/>
      <c r="AB303" s="38"/>
      <c r="AD303" s="38"/>
      <c r="AF303" s="38"/>
      <c r="AH303" s="38"/>
      <c r="AJ303" s="38"/>
      <c r="AL303" s="38"/>
      <c r="AN303" s="38"/>
      <c r="AP303" s="38"/>
      <c r="AR303" s="38"/>
      <c r="AT303" s="38"/>
      <c r="AV303" s="38"/>
      <c r="AX303" s="38"/>
      <c r="AZ303" s="38"/>
      <c r="BB303" s="38"/>
      <c r="BD303" s="38"/>
      <c r="BF303" s="38"/>
      <c r="BH303" s="38"/>
      <c r="BJ303" s="38"/>
      <c r="BL303" s="38"/>
      <c r="BN303" s="38"/>
      <c r="BP303" s="38"/>
      <c r="BR303" s="38"/>
      <c r="BT303" s="38"/>
    </row>
    <row r="304" spans="1:72">
      <c r="A304" s="38"/>
      <c r="B304" s="38"/>
      <c r="D304" s="38"/>
      <c r="F304" s="38"/>
      <c r="H304" s="38"/>
      <c r="J304" s="38"/>
      <c r="L304" s="38"/>
      <c r="N304" s="38"/>
      <c r="P304" s="38"/>
      <c r="R304" s="38"/>
      <c r="T304" s="38"/>
      <c r="V304" s="38"/>
      <c r="X304" s="38"/>
      <c r="Z304" s="38"/>
      <c r="AB304" s="38"/>
      <c r="AD304" s="38"/>
      <c r="AF304" s="38"/>
      <c r="AH304" s="38"/>
      <c r="AJ304" s="38"/>
      <c r="AL304" s="38"/>
      <c r="AN304" s="38"/>
      <c r="AP304" s="38"/>
      <c r="AR304" s="38"/>
      <c r="AT304" s="38"/>
      <c r="AV304" s="38"/>
      <c r="AX304" s="38"/>
      <c r="AZ304" s="38"/>
      <c r="BB304" s="38"/>
      <c r="BD304" s="38"/>
      <c r="BF304" s="38"/>
      <c r="BH304" s="38"/>
      <c r="BJ304" s="38"/>
      <c r="BL304" s="38"/>
      <c r="BN304" s="38"/>
      <c r="BP304" s="38"/>
      <c r="BR304" s="38"/>
      <c r="BT304" s="38"/>
    </row>
    <row r="305" spans="1:72">
      <c r="A305" s="38"/>
      <c r="B305" s="38"/>
      <c r="D305" s="38"/>
      <c r="F305" s="38"/>
      <c r="H305" s="38"/>
      <c r="J305" s="38"/>
      <c r="L305" s="38"/>
      <c r="N305" s="38"/>
      <c r="P305" s="38"/>
      <c r="R305" s="38"/>
      <c r="T305" s="38"/>
      <c r="V305" s="38"/>
      <c r="X305" s="38"/>
      <c r="Z305" s="38"/>
      <c r="AB305" s="38"/>
      <c r="AD305" s="38"/>
      <c r="AF305" s="38"/>
      <c r="AH305" s="38"/>
      <c r="AJ305" s="38"/>
      <c r="AL305" s="38"/>
      <c r="AN305" s="38"/>
      <c r="AP305" s="38"/>
      <c r="AR305" s="38"/>
      <c r="AT305" s="38"/>
      <c r="AV305" s="38"/>
      <c r="AX305" s="38"/>
      <c r="AZ305" s="38"/>
      <c r="BB305" s="38"/>
      <c r="BD305" s="38"/>
      <c r="BF305" s="38"/>
      <c r="BH305" s="38"/>
      <c r="BJ305" s="38"/>
      <c r="BL305" s="38"/>
      <c r="BN305" s="38"/>
      <c r="BP305" s="38"/>
      <c r="BR305" s="38"/>
      <c r="BT305" s="38"/>
    </row>
    <row r="306" spans="1:72">
      <c r="A306" s="38"/>
      <c r="B306" s="38"/>
      <c r="D306" s="38"/>
      <c r="F306" s="38"/>
      <c r="H306" s="38"/>
      <c r="J306" s="38"/>
      <c r="L306" s="38"/>
      <c r="N306" s="38"/>
      <c r="P306" s="38"/>
      <c r="R306" s="38"/>
      <c r="T306" s="38"/>
      <c r="V306" s="38"/>
      <c r="X306" s="38"/>
      <c r="Z306" s="38"/>
      <c r="AB306" s="38"/>
      <c r="AD306" s="38"/>
      <c r="AF306" s="38"/>
      <c r="AH306" s="38"/>
      <c r="AJ306" s="38"/>
      <c r="AL306" s="38"/>
      <c r="AN306" s="38"/>
      <c r="AP306" s="38"/>
      <c r="AR306" s="38"/>
      <c r="AT306" s="38"/>
      <c r="AV306" s="38"/>
      <c r="AX306" s="38"/>
      <c r="AZ306" s="38"/>
      <c r="BB306" s="38"/>
      <c r="BD306" s="38"/>
      <c r="BF306" s="38"/>
      <c r="BH306" s="38"/>
      <c r="BJ306" s="38"/>
      <c r="BL306" s="38"/>
      <c r="BN306" s="38"/>
      <c r="BP306" s="38"/>
      <c r="BR306" s="38"/>
      <c r="BT306" s="38"/>
    </row>
    <row r="307" spans="1:72">
      <c r="A307" s="38"/>
      <c r="B307" s="38"/>
      <c r="D307" s="38"/>
      <c r="F307" s="38"/>
      <c r="H307" s="38"/>
      <c r="J307" s="38"/>
      <c r="L307" s="38"/>
      <c r="N307" s="38"/>
      <c r="P307" s="38"/>
      <c r="R307" s="38"/>
      <c r="T307" s="38"/>
      <c r="V307" s="38"/>
      <c r="X307" s="38"/>
      <c r="Z307" s="38"/>
      <c r="AB307" s="38"/>
      <c r="AD307" s="38"/>
      <c r="AF307" s="38"/>
      <c r="AH307" s="38"/>
      <c r="AJ307" s="38"/>
      <c r="AL307" s="38"/>
      <c r="AN307" s="38"/>
      <c r="AP307" s="38"/>
      <c r="AR307" s="38"/>
      <c r="AT307" s="38"/>
      <c r="AV307" s="38"/>
      <c r="AX307" s="38"/>
      <c r="AZ307" s="38"/>
      <c r="BB307" s="38"/>
      <c r="BD307" s="38"/>
      <c r="BF307" s="38"/>
      <c r="BH307" s="38"/>
      <c r="BJ307" s="38"/>
      <c r="BL307" s="38"/>
      <c r="BN307" s="38"/>
      <c r="BP307" s="38"/>
      <c r="BR307" s="38"/>
      <c r="BT307" s="38"/>
    </row>
    <row r="308" spans="1:72">
      <c r="A308" s="38"/>
      <c r="B308" s="38"/>
      <c r="D308" s="38"/>
      <c r="F308" s="38"/>
      <c r="H308" s="38"/>
      <c r="J308" s="38"/>
      <c r="L308" s="38"/>
      <c r="N308" s="38"/>
      <c r="P308" s="38"/>
      <c r="R308" s="38"/>
      <c r="T308" s="38"/>
      <c r="V308" s="38"/>
      <c r="X308" s="38"/>
      <c r="Z308" s="38"/>
      <c r="AB308" s="38"/>
      <c r="AD308" s="38"/>
      <c r="AF308" s="38"/>
      <c r="AH308" s="38"/>
      <c r="AJ308" s="38"/>
      <c r="AL308" s="38"/>
      <c r="AN308" s="38"/>
      <c r="AP308" s="38"/>
      <c r="AR308" s="38"/>
      <c r="AT308" s="38"/>
      <c r="AV308" s="38"/>
      <c r="AX308" s="38"/>
      <c r="AZ308" s="38"/>
      <c r="BB308" s="38"/>
      <c r="BD308" s="38"/>
      <c r="BF308" s="38"/>
      <c r="BH308" s="38"/>
      <c r="BJ308" s="38"/>
      <c r="BL308" s="38"/>
      <c r="BN308" s="38"/>
      <c r="BP308" s="38"/>
      <c r="BR308" s="38"/>
      <c r="BT308" s="38"/>
    </row>
    <row r="309" spans="1:72">
      <c r="A309" s="38"/>
      <c r="B309" s="38"/>
      <c r="D309" s="38"/>
      <c r="F309" s="38"/>
      <c r="H309" s="38"/>
      <c r="J309" s="38"/>
      <c r="L309" s="38"/>
      <c r="N309" s="38"/>
      <c r="P309" s="38"/>
      <c r="R309" s="38"/>
      <c r="T309" s="38"/>
      <c r="V309" s="38"/>
      <c r="X309" s="38"/>
      <c r="Z309" s="38"/>
      <c r="AB309" s="38"/>
      <c r="AD309" s="38"/>
      <c r="AF309" s="38"/>
      <c r="AH309" s="38"/>
      <c r="AJ309" s="38"/>
      <c r="AL309" s="38"/>
      <c r="AN309" s="38"/>
      <c r="AP309" s="38"/>
      <c r="AR309" s="38"/>
      <c r="AT309" s="38"/>
      <c r="AV309" s="38"/>
      <c r="AX309" s="38"/>
      <c r="AZ309" s="38"/>
      <c r="BB309" s="38"/>
      <c r="BD309" s="38"/>
      <c r="BF309" s="38"/>
      <c r="BH309" s="38"/>
      <c r="BJ309" s="38"/>
      <c r="BL309" s="38"/>
      <c r="BN309" s="38"/>
      <c r="BP309" s="38"/>
      <c r="BR309" s="38"/>
      <c r="BT309" s="38"/>
    </row>
    <row r="310" spans="1:72">
      <c r="A310" s="38"/>
      <c r="B310" s="38"/>
      <c r="D310" s="38"/>
      <c r="F310" s="38"/>
      <c r="H310" s="38"/>
      <c r="J310" s="38"/>
      <c r="L310" s="38"/>
      <c r="N310" s="38"/>
      <c r="P310" s="38"/>
      <c r="R310" s="38"/>
      <c r="T310" s="38"/>
      <c r="V310" s="38"/>
      <c r="X310" s="38"/>
      <c r="Z310" s="38"/>
      <c r="AB310" s="38"/>
      <c r="AD310" s="38"/>
      <c r="AF310" s="38"/>
      <c r="AH310" s="38"/>
      <c r="AJ310" s="38"/>
      <c r="AL310" s="38"/>
      <c r="AN310" s="38"/>
      <c r="AP310" s="38"/>
      <c r="AR310" s="38"/>
      <c r="AT310" s="38"/>
      <c r="AV310" s="38"/>
      <c r="AX310" s="38"/>
      <c r="AZ310" s="38"/>
      <c r="BB310" s="38"/>
      <c r="BD310" s="38"/>
      <c r="BF310" s="38"/>
      <c r="BH310" s="38"/>
      <c r="BJ310" s="38"/>
      <c r="BL310" s="38"/>
      <c r="BN310" s="38"/>
      <c r="BP310" s="38"/>
      <c r="BR310" s="38"/>
      <c r="BT310" s="38"/>
    </row>
    <row r="311" spans="1:72">
      <c r="A311" s="38"/>
      <c r="B311" s="38"/>
      <c r="D311" s="38"/>
      <c r="F311" s="38"/>
      <c r="H311" s="38"/>
      <c r="J311" s="38"/>
      <c r="L311" s="38"/>
      <c r="N311" s="38"/>
      <c r="P311" s="38"/>
      <c r="R311" s="38"/>
      <c r="T311" s="38"/>
      <c r="V311" s="38"/>
      <c r="X311" s="38"/>
      <c r="Z311" s="38"/>
      <c r="AB311" s="38"/>
      <c r="AD311" s="38"/>
      <c r="AF311" s="38"/>
      <c r="AH311" s="38"/>
      <c r="AJ311" s="38"/>
      <c r="AL311" s="38"/>
      <c r="AN311" s="38"/>
      <c r="AP311" s="38"/>
      <c r="AR311" s="38"/>
      <c r="AT311" s="38"/>
      <c r="AV311" s="38"/>
      <c r="AX311" s="38"/>
      <c r="AZ311" s="38"/>
      <c r="BB311" s="38"/>
      <c r="BD311" s="38"/>
      <c r="BF311" s="38"/>
      <c r="BH311" s="38"/>
      <c r="BJ311" s="38"/>
      <c r="BL311" s="38"/>
      <c r="BN311" s="38"/>
      <c r="BP311" s="38"/>
      <c r="BR311" s="38"/>
      <c r="BT311" s="38"/>
    </row>
    <row r="312" spans="1:72">
      <c r="A312" s="38"/>
      <c r="B312" s="38"/>
      <c r="D312" s="38"/>
      <c r="F312" s="38"/>
      <c r="H312" s="38"/>
      <c r="J312" s="38"/>
      <c r="L312" s="38"/>
      <c r="N312" s="38"/>
      <c r="P312" s="38"/>
      <c r="R312" s="38"/>
      <c r="T312" s="38"/>
      <c r="V312" s="38"/>
      <c r="X312" s="38"/>
      <c r="Z312" s="38"/>
      <c r="AB312" s="38"/>
      <c r="AD312" s="38"/>
      <c r="AF312" s="38"/>
      <c r="AH312" s="38"/>
      <c r="AJ312" s="38"/>
      <c r="AL312" s="38"/>
      <c r="AN312" s="38"/>
      <c r="AP312" s="38"/>
      <c r="AR312" s="38"/>
      <c r="AT312" s="38"/>
      <c r="AV312" s="38"/>
      <c r="AX312" s="38"/>
      <c r="AZ312" s="38"/>
      <c r="BB312" s="38"/>
      <c r="BD312" s="38"/>
      <c r="BF312" s="38"/>
      <c r="BH312" s="38"/>
      <c r="BJ312" s="38"/>
      <c r="BL312" s="38"/>
      <c r="BN312" s="38"/>
      <c r="BP312" s="38"/>
      <c r="BR312" s="38"/>
      <c r="BT312" s="38"/>
    </row>
    <row r="313" spans="1:72">
      <c r="A313" s="38"/>
      <c r="B313" s="38"/>
      <c r="D313" s="38"/>
      <c r="F313" s="38"/>
      <c r="H313" s="38"/>
      <c r="J313" s="38"/>
      <c r="L313" s="38"/>
      <c r="N313" s="38"/>
      <c r="P313" s="38"/>
      <c r="R313" s="38"/>
      <c r="T313" s="38"/>
      <c r="V313" s="38"/>
      <c r="X313" s="38"/>
      <c r="Z313" s="38"/>
      <c r="AB313" s="38"/>
      <c r="AD313" s="38"/>
      <c r="AF313" s="38"/>
      <c r="AH313" s="38"/>
      <c r="AJ313" s="38"/>
      <c r="AL313" s="38"/>
      <c r="AN313" s="38"/>
      <c r="AP313" s="38"/>
      <c r="AR313" s="38"/>
      <c r="AT313" s="38"/>
      <c r="AV313" s="38"/>
      <c r="AX313" s="38"/>
      <c r="AZ313" s="38"/>
      <c r="BB313" s="38"/>
      <c r="BD313" s="38"/>
      <c r="BF313" s="38"/>
      <c r="BH313" s="38"/>
      <c r="BJ313" s="38"/>
      <c r="BL313" s="38"/>
      <c r="BN313" s="38"/>
      <c r="BP313" s="38"/>
      <c r="BR313" s="38"/>
      <c r="BT313" s="38"/>
    </row>
    <row r="314" spans="1:72">
      <c r="A314" s="38"/>
      <c r="B314" s="38"/>
      <c r="D314" s="38"/>
      <c r="F314" s="38"/>
      <c r="H314" s="38"/>
      <c r="J314" s="38"/>
      <c r="L314" s="38"/>
      <c r="N314" s="38"/>
      <c r="P314" s="38"/>
      <c r="R314" s="38"/>
      <c r="T314" s="38"/>
      <c r="V314" s="38"/>
      <c r="X314" s="38"/>
      <c r="Z314" s="38"/>
      <c r="AB314" s="38"/>
      <c r="AD314" s="38"/>
      <c r="AF314" s="38"/>
      <c r="AH314" s="38"/>
      <c r="AJ314" s="38"/>
      <c r="AL314" s="38"/>
      <c r="AN314" s="38"/>
      <c r="AP314" s="38"/>
      <c r="AR314" s="38"/>
      <c r="AT314" s="38"/>
      <c r="AV314" s="38"/>
      <c r="AX314" s="38"/>
      <c r="AZ314" s="38"/>
      <c r="BB314" s="38"/>
      <c r="BD314" s="38"/>
      <c r="BF314" s="38"/>
      <c r="BH314" s="38"/>
      <c r="BJ314" s="38"/>
      <c r="BL314" s="38"/>
      <c r="BN314" s="38"/>
      <c r="BP314" s="38"/>
      <c r="BR314" s="38"/>
      <c r="BT314" s="38"/>
    </row>
    <row r="315" spans="1:72">
      <c r="A315" s="38"/>
      <c r="B315" s="38"/>
      <c r="D315" s="38"/>
      <c r="F315" s="38"/>
      <c r="H315" s="38"/>
      <c r="J315" s="38"/>
      <c r="L315" s="38"/>
      <c r="N315" s="38"/>
      <c r="P315" s="38"/>
      <c r="R315" s="38"/>
      <c r="T315" s="38"/>
      <c r="V315" s="38"/>
      <c r="X315" s="38"/>
      <c r="Z315" s="38"/>
      <c r="AB315" s="38"/>
      <c r="AD315" s="38"/>
      <c r="AF315" s="38"/>
      <c r="AH315" s="38"/>
      <c r="AJ315" s="38"/>
      <c r="AL315" s="38"/>
      <c r="AN315" s="38"/>
      <c r="AP315" s="38"/>
      <c r="AR315" s="38"/>
      <c r="AT315" s="38"/>
      <c r="AV315" s="38"/>
      <c r="AX315" s="38"/>
      <c r="AZ315" s="38"/>
      <c r="BB315" s="38"/>
      <c r="BD315" s="38"/>
      <c r="BF315" s="38"/>
      <c r="BH315" s="38"/>
      <c r="BJ315" s="38"/>
      <c r="BL315" s="38"/>
      <c r="BN315" s="38"/>
      <c r="BP315" s="38"/>
      <c r="BR315" s="38"/>
      <c r="BT315" s="38"/>
    </row>
    <row r="316" spans="1:72">
      <c r="A316" s="38"/>
      <c r="B316" s="38"/>
      <c r="D316" s="38"/>
      <c r="F316" s="38"/>
      <c r="H316" s="38"/>
      <c r="J316" s="38"/>
      <c r="L316" s="38"/>
      <c r="N316" s="38"/>
      <c r="P316" s="38"/>
      <c r="R316" s="38"/>
      <c r="T316" s="38"/>
      <c r="V316" s="38"/>
      <c r="X316" s="38"/>
      <c r="Z316" s="38"/>
      <c r="AB316" s="38"/>
      <c r="AD316" s="38"/>
      <c r="AF316" s="38"/>
      <c r="AH316" s="38"/>
      <c r="AJ316" s="38"/>
      <c r="AL316" s="38"/>
      <c r="AN316" s="38"/>
      <c r="AP316" s="38"/>
      <c r="AR316" s="38"/>
      <c r="AT316" s="38"/>
      <c r="AV316" s="38"/>
      <c r="AX316" s="38"/>
      <c r="AZ316" s="38"/>
      <c r="BB316" s="38"/>
      <c r="BD316" s="38"/>
      <c r="BF316" s="38"/>
      <c r="BH316" s="38"/>
      <c r="BJ316" s="38"/>
      <c r="BL316" s="38"/>
      <c r="BN316" s="38"/>
      <c r="BP316" s="38"/>
      <c r="BR316" s="38"/>
      <c r="BT316" s="38"/>
    </row>
    <row r="317" spans="1:72">
      <c r="A317" s="38"/>
      <c r="B317" s="38"/>
      <c r="D317" s="38"/>
      <c r="F317" s="38"/>
      <c r="H317" s="38"/>
      <c r="J317" s="38"/>
      <c r="L317" s="38"/>
      <c r="N317" s="38"/>
      <c r="P317" s="38"/>
      <c r="R317" s="38"/>
      <c r="T317" s="38"/>
      <c r="V317" s="38"/>
      <c r="X317" s="38"/>
      <c r="Z317" s="38"/>
      <c r="AB317" s="38"/>
      <c r="AD317" s="38"/>
      <c r="AF317" s="38"/>
      <c r="AH317" s="38"/>
      <c r="AJ317" s="38"/>
      <c r="AL317" s="38"/>
      <c r="AN317" s="38"/>
      <c r="AP317" s="38"/>
      <c r="AR317" s="38"/>
      <c r="AT317" s="38"/>
      <c r="AV317" s="38"/>
      <c r="AX317" s="38"/>
      <c r="AZ317" s="38"/>
      <c r="BB317" s="38"/>
      <c r="BD317" s="38"/>
      <c r="BF317" s="38"/>
      <c r="BH317" s="38"/>
      <c r="BJ317" s="38"/>
      <c r="BL317" s="38"/>
      <c r="BN317" s="38"/>
      <c r="BP317" s="38"/>
      <c r="BR317" s="38"/>
      <c r="BT317" s="38"/>
    </row>
    <row r="318" spans="1:72">
      <c r="A318" s="38"/>
      <c r="B318" s="38"/>
      <c r="D318" s="38"/>
      <c r="F318" s="38"/>
      <c r="H318" s="38"/>
      <c r="J318" s="38"/>
      <c r="L318" s="38"/>
      <c r="N318" s="38"/>
      <c r="P318" s="38"/>
      <c r="R318" s="38"/>
      <c r="T318" s="38"/>
      <c r="V318" s="38"/>
      <c r="X318" s="38"/>
      <c r="Z318" s="38"/>
      <c r="AB318" s="38"/>
      <c r="AD318" s="38"/>
      <c r="AF318" s="38"/>
      <c r="AH318" s="38"/>
      <c r="AJ318" s="38"/>
      <c r="AL318" s="38"/>
      <c r="AN318" s="38"/>
      <c r="AP318" s="38"/>
      <c r="AR318" s="38"/>
      <c r="AT318" s="38"/>
      <c r="AV318" s="38"/>
      <c r="AX318" s="38"/>
      <c r="AZ318" s="38"/>
      <c r="BB318" s="38"/>
      <c r="BD318" s="38"/>
      <c r="BF318" s="38"/>
      <c r="BH318" s="38"/>
      <c r="BJ318" s="38"/>
      <c r="BL318" s="38"/>
      <c r="BN318" s="38"/>
      <c r="BP318" s="38"/>
      <c r="BR318" s="38"/>
      <c r="BT318" s="38"/>
    </row>
    <row r="319" spans="1:72">
      <c r="A319" s="38"/>
      <c r="B319" s="38"/>
      <c r="D319" s="38"/>
      <c r="F319" s="38"/>
      <c r="H319" s="38"/>
      <c r="J319" s="38"/>
      <c r="L319" s="38"/>
      <c r="N319" s="38"/>
      <c r="P319" s="38"/>
      <c r="R319" s="38"/>
      <c r="T319" s="38"/>
      <c r="V319" s="38"/>
      <c r="X319" s="38"/>
      <c r="Z319" s="38"/>
      <c r="AB319" s="38"/>
      <c r="AD319" s="38"/>
      <c r="AF319" s="38"/>
      <c r="AH319" s="38"/>
      <c r="AJ319" s="38"/>
      <c r="AL319" s="38"/>
      <c r="AN319" s="38"/>
      <c r="AP319" s="38"/>
      <c r="AR319" s="38"/>
      <c r="AT319" s="38"/>
      <c r="AV319" s="38"/>
      <c r="AX319" s="38"/>
      <c r="AZ319" s="38"/>
      <c r="BB319" s="38"/>
      <c r="BD319" s="38"/>
      <c r="BF319" s="38"/>
      <c r="BH319" s="38"/>
      <c r="BJ319" s="38"/>
      <c r="BL319" s="38"/>
      <c r="BN319" s="38"/>
      <c r="BP319" s="38"/>
      <c r="BR319" s="38"/>
      <c r="BT319" s="38"/>
    </row>
    <row r="320" spans="1:72">
      <c r="A320" s="38"/>
      <c r="B320" s="38"/>
      <c r="D320" s="38"/>
      <c r="F320" s="38"/>
      <c r="H320" s="38"/>
      <c r="J320" s="38"/>
      <c r="L320" s="38"/>
      <c r="N320" s="38"/>
      <c r="P320" s="38"/>
      <c r="R320" s="38"/>
      <c r="T320" s="38"/>
      <c r="V320" s="38"/>
      <c r="X320" s="38"/>
      <c r="Z320" s="38"/>
      <c r="AB320" s="38"/>
      <c r="AD320" s="38"/>
      <c r="AF320" s="38"/>
      <c r="AH320" s="38"/>
      <c r="AJ320" s="38"/>
      <c r="AL320" s="38"/>
      <c r="AN320" s="38"/>
      <c r="AP320" s="38"/>
      <c r="AR320" s="38"/>
      <c r="AT320" s="38"/>
      <c r="AV320" s="38"/>
      <c r="AX320" s="38"/>
      <c r="AZ320" s="38"/>
      <c r="BB320" s="38"/>
      <c r="BD320" s="38"/>
      <c r="BF320" s="38"/>
      <c r="BH320" s="38"/>
      <c r="BJ320" s="38"/>
      <c r="BL320" s="38"/>
      <c r="BN320" s="38"/>
      <c r="BP320" s="38"/>
      <c r="BR320" s="38"/>
      <c r="BT320" s="38"/>
    </row>
    <row r="321" spans="1:72">
      <c r="A321" s="38"/>
      <c r="B321" s="38"/>
      <c r="D321" s="38"/>
      <c r="F321" s="38"/>
      <c r="H321" s="38"/>
      <c r="J321" s="38"/>
      <c r="L321" s="38"/>
      <c r="N321" s="38"/>
      <c r="P321" s="38"/>
      <c r="R321" s="38"/>
      <c r="T321" s="38"/>
      <c r="V321" s="38"/>
      <c r="X321" s="38"/>
      <c r="Z321" s="38"/>
      <c r="AB321" s="38"/>
      <c r="AD321" s="38"/>
      <c r="AF321" s="38"/>
      <c r="AH321" s="38"/>
      <c r="AJ321" s="38"/>
      <c r="AL321" s="38"/>
      <c r="AN321" s="38"/>
      <c r="AP321" s="38"/>
      <c r="AR321" s="38"/>
      <c r="AT321" s="38"/>
      <c r="AV321" s="38"/>
      <c r="AX321" s="38"/>
      <c r="AZ321" s="38"/>
      <c r="BB321" s="38"/>
      <c r="BD321" s="38"/>
      <c r="BF321" s="38"/>
      <c r="BH321" s="38"/>
      <c r="BJ321" s="38"/>
      <c r="BL321" s="38"/>
      <c r="BN321" s="38"/>
      <c r="BP321" s="38"/>
      <c r="BR321" s="38"/>
      <c r="BT321" s="38"/>
    </row>
    <row r="322" spans="1:72">
      <c r="A322" s="38"/>
      <c r="B322" s="38"/>
      <c r="D322" s="38"/>
      <c r="F322" s="38"/>
      <c r="H322" s="38"/>
      <c r="J322" s="38"/>
      <c r="L322" s="38"/>
      <c r="N322" s="38"/>
      <c r="P322" s="38"/>
      <c r="R322" s="38"/>
      <c r="T322" s="38"/>
      <c r="V322" s="38"/>
      <c r="X322" s="38"/>
      <c r="Z322" s="38"/>
      <c r="AB322" s="38"/>
      <c r="AD322" s="38"/>
      <c r="AF322" s="38"/>
      <c r="AH322" s="38"/>
      <c r="AJ322" s="38"/>
      <c r="AL322" s="38"/>
      <c r="AN322" s="38"/>
      <c r="AP322" s="38"/>
      <c r="AR322" s="38"/>
      <c r="AT322" s="38"/>
      <c r="AV322" s="38"/>
      <c r="AX322" s="38"/>
      <c r="AZ322" s="38"/>
      <c r="BB322" s="38"/>
      <c r="BD322" s="38"/>
      <c r="BF322" s="38"/>
      <c r="BH322" s="38"/>
      <c r="BJ322" s="38"/>
      <c r="BL322" s="38"/>
      <c r="BN322" s="38"/>
      <c r="BP322" s="38"/>
      <c r="BR322" s="38"/>
      <c r="BT322" s="38"/>
    </row>
    <row r="323" spans="1:72">
      <c r="A323" s="38"/>
      <c r="B323" s="38"/>
      <c r="D323" s="38"/>
      <c r="F323" s="38"/>
      <c r="H323" s="38"/>
      <c r="J323" s="38"/>
      <c r="L323" s="38"/>
      <c r="N323" s="38"/>
      <c r="P323" s="38"/>
      <c r="R323" s="38"/>
      <c r="T323" s="38"/>
      <c r="V323" s="38"/>
      <c r="X323" s="38"/>
      <c r="Z323" s="38"/>
      <c r="AB323" s="38"/>
      <c r="AD323" s="38"/>
      <c r="AF323" s="38"/>
      <c r="AH323" s="38"/>
      <c r="AJ323" s="38"/>
      <c r="AL323" s="38"/>
      <c r="AN323" s="38"/>
      <c r="AP323" s="38"/>
      <c r="AR323" s="38"/>
      <c r="AT323" s="38"/>
      <c r="AV323" s="38"/>
      <c r="AX323" s="38"/>
      <c r="AZ323" s="38"/>
      <c r="BB323" s="38"/>
      <c r="BD323" s="38"/>
      <c r="BF323" s="38"/>
      <c r="BH323" s="38"/>
      <c r="BJ323" s="38"/>
      <c r="BL323" s="38"/>
      <c r="BN323" s="38"/>
      <c r="BP323" s="38"/>
      <c r="BR323" s="38"/>
      <c r="BT323" s="38"/>
    </row>
    <row r="324" spans="1:72">
      <c r="A324" s="38"/>
      <c r="B324" s="38"/>
      <c r="D324" s="38"/>
      <c r="F324" s="38"/>
      <c r="H324" s="38"/>
      <c r="J324" s="38"/>
      <c r="L324" s="38"/>
      <c r="N324" s="38"/>
      <c r="P324" s="38"/>
      <c r="R324" s="38"/>
      <c r="T324" s="38"/>
      <c r="V324" s="38"/>
      <c r="X324" s="38"/>
      <c r="Z324" s="38"/>
      <c r="AB324" s="38"/>
      <c r="AD324" s="38"/>
      <c r="AF324" s="38"/>
      <c r="AH324" s="38"/>
      <c r="AJ324" s="38"/>
      <c r="AL324" s="38"/>
      <c r="AN324" s="38"/>
      <c r="AP324" s="38"/>
      <c r="AR324" s="38"/>
      <c r="AT324" s="38"/>
      <c r="AV324" s="38"/>
      <c r="AX324" s="38"/>
      <c r="AZ324" s="38"/>
      <c r="BB324" s="38"/>
      <c r="BD324" s="38"/>
      <c r="BF324" s="38"/>
      <c r="BH324" s="38"/>
      <c r="BJ324" s="38"/>
      <c r="BL324" s="38"/>
      <c r="BN324" s="38"/>
      <c r="BP324" s="38"/>
      <c r="BR324" s="38"/>
      <c r="BT324" s="38"/>
    </row>
    <row r="325" spans="1:72">
      <c r="A325" s="38"/>
      <c r="B325" s="38"/>
      <c r="D325" s="38"/>
      <c r="F325" s="38"/>
      <c r="H325" s="38"/>
      <c r="J325" s="38"/>
      <c r="L325" s="38"/>
      <c r="N325" s="38"/>
      <c r="P325" s="38"/>
      <c r="R325" s="38"/>
      <c r="T325" s="38"/>
      <c r="V325" s="38"/>
      <c r="X325" s="38"/>
      <c r="Z325" s="38"/>
      <c r="AB325" s="38"/>
      <c r="AD325" s="38"/>
      <c r="AF325" s="38"/>
      <c r="AH325" s="38"/>
      <c r="AJ325" s="38"/>
      <c r="AL325" s="38"/>
      <c r="AN325" s="38"/>
      <c r="AP325" s="38"/>
      <c r="AR325" s="38"/>
      <c r="AT325" s="38"/>
      <c r="AV325" s="38"/>
      <c r="AX325" s="38"/>
      <c r="AZ325" s="38"/>
      <c r="BB325" s="38"/>
      <c r="BD325" s="38"/>
      <c r="BF325" s="38"/>
      <c r="BH325" s="38"/>
      <c r="BJ325" s="38"/>
      <c r="BL325" s="38"/>
      <c r="BN325" s="38"/>
      <c r="BP325" s="38"/>
      <c r="BR325" s="38"/>
      <c r="BT325" s="38"/>
    </row>
    <row r="326" spans="1:72">
      <c r="A326" s="38"/>
      <c r="B326" s="38"/>
      <c r="D326" s="38"/>
      <c r="F326" s="38"/>
      <c r="H326" s="38"/>
      <c r="J326" s="38"/>
      <c r="L326" s="38"/>
      <c r="N326" s="38"/>
      <c r="P326" s="38"/>
      <c r="R326" s="38"/>
      <c r="T326" s="38"/>
      <c r="V326" s="38"/>
      <c r="X326" s="38"/>
      <c r="Z326" s="38"/>
      <c r="AB326" s="38"/>
      <c r="AD326" s="38"/>
      <c r="AF326" s="38"/>
      <c r="AH326" s="38"/>
      <c r="AJ326" s="38"/>
      <c r="AL326" s="38"/>
      <c r="AN326" s="38"/>
      <c r="AP326" s="38"/>
      <c r="AR326" s="38"/>
      <c r="AT326" s="38"/>
      <c r="AV326" s="38"/>
      <c r="AX326" s="38"/>
      <c r="AZ326" s="38"/>
      <c r="BB326" s="38"/>
      <c r="BD326" s="38"/>
      <c r="BF326" s="38"/>
      <c r="BH326" s="38"/>
      <c r="BJ326" s="38"/>
      <c r="BL326" s="38"/>
      <c r="BN326" s="38"/>
      <c r="BP326" s="38"/>
      <c r="BR326" s="38"/>
      <c r="BT326" s="38"/>
    </row>
    <row r="327" spans="1:72">
      <c r="A327" s="38"/>
      <c r="B327" s="38"/>
      <c r="D327" s="38"/>
      <c r="F327" s="38"/>
      <c r="H327" s="38"/>
      <c r="J327" s="38"/>
      <c r="L327" s="38"/>
      <c r="N327" s="38"/>
      <c r="P327" s="38"/>
      <c r="R327" s="38"/>
      <c r="T327" s="38"/>
      <c r="V327" s="38"/>
      <c r="X327" s="38"/>
      <c r="Z327" s="38"/>
      <c r="AB327" s="38"/>
      <c r="AD327" s="38"/>
      <c r="AF327" s="38"/>
      <c r="AH327" s="38"/>
      <c r="AJ327" s="38"/>
      <c r="AL327" s="38"/>
      <c r="AN327" s="38"/>
      <c r="AP327" s="38"/>
      <c r="AR327" s="38"/>
      <c r="AT327" s="38"/>
      <c r="AV327" s="38"/>
      <c r="AX327" s="38"/>
      <c r="AZ327" s="38"/>
      <c r="BB327" s="38"/>
      <c r="BD327" s="38"/>
      <c r="BF327" s="38"/>
      <c r="BH327" s="38"/>
      <c r="BJ327" s="38"/>
      <c r="BL327" s="38"/>
      <c r="BN327" s="38"/>
      <c r="BP327" s="38"/>
      <c r="BR327" s="38"/>
      <c r="BT327" s="38"/>
    </row>
    <row r="328" spans="1:72">
      <c r="A328" s="38"/>
      <c r="B328" s="38"/>
      <c r="D328" s="38"/>
      <c r="F328" s="38"/>
      <c r="H328" s="38"/>
      <c r="J328" s="38"/>
      <c r="L328" s="38"/>
      <c r="N328" s="38"/>
      <c r="P328" s="38"/>
      <c r="R328" s="38"/>
      <c r="T328" s="38"/>
      <c r="V328" s="38"/>
      <c r="X328" s="38"/>
      <c r="Z328" s="38"/>
      <c r="AB328" s="38"/>
      <c r="AD328" s="38"/>
      <c r="AF328" s="38"/>
      <c r="AH328" s="38"/>
      <c r="AJ328" s="38"/>
      <c r="AL328" s="38"/>
      <c r="AN328" s="38"/>
      <c r="AP328" s="38"/>
      <c r="AR328" s="38"/>
      <c r="AT328" s="38"/>
      <c r="AV328" s="38"/>
      <c r="AX328" s="38"/>
      <c r="AZ328" s="38"/>
      <c r="BB328" s="38"/>
      <c r="BD328" s="38"/>
      <c r="BF328" s="38"/>
      <c r="BH328" s="38"/>
      <c r="BJ328" s="38"/>
      <c r="BL328" s="38"/>
      <c r="BN328" s="38"/>
      <c r="BP328" s="38"/>
      <c r="BR328" s="38"/>
      <c r="BT328" s="38"/>
    </row>
    <row r="329" spans="1:72">
      <c r="A329" s="38"/>
      <c r="B329" s="38"/>
      <c r="D329" s="38"/>
      <c r="F329" s="38"/>
      <c r="H329" s="38"/>
      <c r="J329" s="38"/>
      <c r="L329" s="38"/>
      <c r="N329" s="38"/>
      <c r="P329" s="38"/>
      <c r="R329" s="38"/>
      <c r="T329" s="38"/>
      <c r="V329" s="38"/>
      <c r="X329" s="38"/>
      <c r="Z329" s="38"/>
      <c r="AB329" s="38"/>
      <c r="AD329" s="38"/>
      <c r="AF329" s="38"/>
      <c r="AH329" s="38"/>
      <c r="AJ329" s="38"/>
      <c r="AL329" s="38"/>
      <c r="AN329" s="38"/>
      <c r="AP329" s="38"/>
      <c r="AR329" s="38"/>
      <c r="AT329" s="38"/>
      <c r="AV329" s="38"/>
      <c r="AX329" s="38"/>
      <c r="AZ329" s="38"/>
      <c r="BB329" s="38"/>
      <c r="BD329" s="38"/>
      <c r="BF329" s="38"/>
      <c r="BH329" s="38"/>
      <c r="BJ329" s="38"/>
      <c r="BL329" s="38"/>
      <c r="BN329" s="38"/>
      <c r="BP329" s="38"/>
      <c r="BR329" s="38"/>
      <c r="BT329" s="38"/>
    </row>
    <row r="330" spans="1:72">
      <c r="A330" s="38"/>
      <c r="B330" s="38"/>
      <c r="D330" s="38"/>
      <c r="F330" s="38"/>
      <c r="H330" s="38"/>
      <c r="J330" s="38"/>
      <c r="L330" s="38"/>
      <c r="N330" s="38"/>
      <c r="P330" s="38"/>
      <c r="R330" s="38"/>
      <c r="T330" s="38"/>
      <c r="V330" s="38"/>
      <c r="X330" s="38"/>
      <c r="Z330" s="38"/>
      <c r="AB330" s="38"/>
      <c r="AD330" s="38"/>
      <c r="AF330" s="38"/>
      <c r="AH330" s="38"/>
      <c r="AJ330" s="38"/>
      <c r="AL330" s="38"/>
      <c r="AN330" s="38"/>
      <c r="AP330" s="38"/>
      <c r="AR330" s="38"/>
      <c r="AT330" s="38"/>
      <c r="AV330" s="38"/>
      <c r="AX330" s="38"/>
      <c r="AZ330" s="38"/>
      <c r="BB330" s="38"/>
      <c r="BD330" s="38"/>
      <c r="BF330" s="38"/>
      <c r="BH330" s="38"/>
      <c r="BJ330" s="38"/>
      <c r="BL330" s="38"/>
      <c r="BN330" s="38"/>
      <c r="BP330" s="38"/>
      <c r="BR330" s="38"/>
      <c r="BT330" s="38"/>
    </row>
    <row r="331" spans="1:72">
      <c r="A331" s="38"/>
      <c r="B331" s="38"/>
      <c r="D331" s="38"/>
      <c r="F331" s="38"/>
      <c r="H331" s="38"/>
      <c r="J331" s="38"/>
      <c r="L331" s="38"/>
      <c r="N331" s="38"/>
      <c r="P331" s="38"/>
      <c r="R331" s="38"/>
      <c r="T331" s="38"/>
      <c r="V331" s="38"/>
      <c r="X331" s="38"/>
      <c r="Z331" s="38"/>
      <c r="AB331" s="38"/>
      <c r="AD331" s="38"/>
      <c r="AF331" s="38"/>
      <c r="AH331" s="38"/>
      <c r="AJ331" s="38"/>
      <c r="AL331" s="38"/>
      <c r="AN331" s="38"/>
      <c r="AP331" s="38"/>
      <c r="AR331" s="38"/>
      <c r="AT331" s="38"/>
      <c r="AV331" s="38"/>
      <c r="AX331" s="38"/>
      <c r="AZ331" s="38"/>
      <c r="BB331" s="38"/>
      <c r="BD331" s="38"/>
      <c r="BF331" s="38"/>
      <c r="BH331" s="38"/>
      <c r="BJ331" s="38"/>
      <c r="BL331" s="38"/>
      <c r="BN331" s="38"/>
      <c r="BP331" s="38"/>
      <c r="BR331" s="38"/>
      <c r="BT331" s="38"/>
    </row>
    <row r="332" spans="1:72">
      <c r="A332" s="38"/>
      <c r="B332" s="38"/>
      <c r="D332" s="38"/>
      <c r="F332" s="38"/>
      <c r="H332" s="38"/>
      <c r="J332" s="38"/>
      <c r="L332" s="38"/>
      <c r="N332" s="38"/>
      <c r="P332" s="38"/>
      <c r="R332" s="38"/>
      <c r="T332" s="38"/>
      <c r="V332" s="38"/>
      <c r="X332" s="38"/>
      <c r="Z332" s="38"/>
      <c r="AB332" s="38"/>
      <c r="AD332" s="38"/>
      <c r="AF332" s="38"/>
      <c r="AH332" s="38"/>
      <c r="AJ332" s="38"/>
      <c r="AL332" s="38"/>
      <c r="AN332" s="38"/>
      <c r="AP332" s="38"/>
      <c r="AR332" s="38"/>
      <c r="AT332" s="38"/>
      <c r="AV332" s="38"/>
      <c r="AX332" s="38"/>
      <c r="AZ332" s="38"/>
      <c r="BB332" s="38"/>
      <c r="BD332" s="38"/>
      <c r="BF332" s="38"/>
      <c r="BH332" s="38"/>
      <c r="BJ332" s="38"/>
      <c r="BL332" s="38"/>
      <c r="BN332" s="38"/>
      <c r="BP332" s="38"/>
      <c r="BR332" s="38"/>
      <c r="BT332" s="38"/>
    </row>
    <row r="333" spans="1:72">
      <c r="A333" s="38"/>
      <c r="B333" s="38"/>
      <c r="D333" s="38"/>
      <c r="F333" s="38"/>
      <c r="H333" s="38"/>
      <c r="J333" s="38"/>
      <c r="L333" s="38"/>
      <c r="N333" s="38"/>
      <c r="P333" s="38"/>
      <c r="R333" s="38"/>
      <c r="T333" s="38"/>
      <c r="V333" s="38"/>
      <c r="X333" s="38"/>
      <c r="Z333" s="38"/>
      <c r="AB333" s="38"/>
      <c r="AD333" s="38"/>
      <c r="AF333" s="38"/>
      <c r="AH333" s="38"/>
      <c r="AJ333" s="38"/>
      <c r="AL333" s="38"/>
      <c r="AN333" s="38"/>
      <c r="AP333" s="38"/>
      <c r="AR333" s="38"/>
      <c r="AT333" s="38"/>
      <c r="AV333" s="38"/>
      <c r="AX333" s="38"/>
      <c r="AZ333" s="38"/>
      <c r="BB333" s="38"/>
      <c r="BD333" s="38"/>
      <c r="BF333" s="38"/>
      <c r="BH333" s="38"/>
      <c r="BJ333" s="38"/>
      <c r="BL333" s="38"/>
      <c r="BN333" s="38"/>
      <c r="BP333" s="38"/>
      <c r="BR333" s="38"/>
      <c r="BT333" s="38"/>
    </row>
    <row r="334" spans="1:72">
      <c r="A334" s="38"/>
      <c r="B334" s="38"/>
      <c r="D334" s="38"/>
      <c r="F334" s="38"/>
      <c r="H334" s="38"/>
      <c r="J334" s="38"/>
      <c r="L334" s="38"/>
      <c r="N334" s="38"/>
      <c r="P334" s="38"/>
      <c r="R334" s="38"/>
      <c r="T334" s="38"/>
      <c r="V334" s="38"/>
      <c r="X334" s="38"/>
      <c r="Z334" s="38"/>
      <c r="AB334" s="38"/>
      <c r="AD334" s="38"/>
      <c r="AF334" s="38"/>
      <c r="AH334" s="38"/>
      <c r="AJ334" s="38"/>
      <c r="AL334" s="38"/>
      <c r="AN334" s="38"/>
      <c r="AP334" s="38"/>
      <c r="AR334" s="38"/>
      <c r="AT334" s="38"/>
      <c r="AV334" s="38"/>
      <c r="AX334" s="38"/>
      <c r="AZ334" s="38"/>
      <c r="BB334" s="38"/>
      <c r="BD334" s="38"/>
      <c r="BF334" s="38"/>
      <c r="BH334" s="38"/>
      <c r="BJ334" s="38"/>
      <c r="BL334" s="38"/>
      <c r="BN334" s="38"/>
      <c r="BP334" s="38"/>
      <c r="BR334" s="38"/>
      <c r="BT334" s="38"/>
    </row>
    <row r="335" spans="1:72">
      <c r="A335" s="38"/>
      <c r="B335" s="38"/>
      <c r="D335" s="38"/>
      <c r="F335" s="38"/>
      <c r="H335" s="38"/>
      <c r="J335" s="38"/>
      <c r="L335" s="38"/>
      <c r="N335" s="38"/>
      <c r="P335" s="38"/>
      <c r="R335" s="38"/>
      <c r="T335" s="38"/>
      <c r="V335" s="38"/>
      <c r="X335" s="38"/>
      <c r="Z335" s="38"/>
      <c r="AB335" s="38"/>
      <c r="AD335" s="38"/>
      <c r="AF335" s="38"/>
      <c r="AH335" s="38"/>
      <c r="AJ335" s="38"/>
      <c r="AL335" s="38"/>
      <c r="AN335" s="38"/>
      <c r="AP335" s="38"/>
      <c r="AR335" s="38"/>
      <c r="AT335" s="38"/>
      <c r="AV335" s="38"/>
      <c r="AX335" s="38"/>
      <c r="AZ335" s="38"/>
      <c r="BB335" s="38"/>
      <c r="BD335" s="38"/>
      <c r="BF335" s="38"/>
      <c r="BH335" s="38"/>
      <c r="BJ335" s="38"/>
      <c r="BL335" s="38"/>
      <c r="BN335" s="38"/>
      <c r="BP335" s="38"/>
      <c r="BR335" s="38"/>
      <c r="BT335" s="38"/>
    </row>
    <row r="336" spans="1:72">
      <c r="A336" s="38"/>
      <c r="B336" s="38"/>
      <c r="D336" s="38"/>
      <c r="F336" s="38"/>
      <c r="H336" s="38"/>
      <c r="J336" s="38"/>
      <c r="L336" s="38"/>
      <c r="N336" s="38"/>
      <c r="P336" s="38"/>
      <c r="R336" s="38"/>
      <c r="T336" s="38"/>
      <c r="V336" s="38"/>
      <c r="X336" s="38"/>
      <c r="Z336" s="38"/>
      <c r="AB336" s="38"/>
      <c r="AD336" s="38"/>
      <c r="AF336" s="38"/>
      <c r="AH336" s="38"/>
      <c r="AJ336" s="38"/>
      <c r="AL336" s="38"/>
      <c r="AN336" s="38"/>
      <c r="AP336" s="38"/>
      <c r="AR336" s="38"/>
      <c r="AT336" s="38"/>
      <c r="AV336" s="38"/>
      <c r="AX336" s="38"/>
      <c r="AZ336" s="38"/>
      <c r="BB336" s="38"/>
      <c r="BD336" s="38"/>
      <c r="BF336" s="38"/>
      <c r="BH336" s="38"/>
      <c r="BJ336" s="38"/>
      <c r="BL336" s="38"/>
      <c r="BN336" s="38"/>
      <c r="BP336" s="38"/>
      <c r="BR336" s="38"/>
      <c r="BT336" s="38"/>
    </row>
    <row r="337" spans="1:72">
      <c r="A337" s="38"/>
      <c r="B337" s="38"/>
      <c r="D337" s="38"/>
      <c r="F337" s="38"/>
      <c r="H337" s="38"/>
      <c r="J337" s="38"/>
      <c r="L337" s="38"/>
      <c r="N337" s="38"/>
      <c r="P337" s="38"/>
      <c r="R337" s="38"/>
      <c r="T337" s="38"/>
      <c r="V337" s="38"/>
      <c r="X337" s="38"/>
      <c r="Z337" s="38"/>
      <c r="AB337" s="38"/>
      <c r="AD337" s="38"/>
      <c r="AF337" s="38"/>
      <c r="AH337" s="38"/>
      <c r="AJ337" s="38"/>
      <c r="AL337" s="38"/>
      <c r="AN337" s="38"/>
      <c r="AP337" s="38"/>
      <c r="AR337" s="38"/>
      <c r="AT337" s="38"/>
      <c r="AV337" s="38"/>
      <c r="AX337" s="38"/>
      <c r="AZ337" s="38"/>
      <c r="BB337" s="38"/>
      <c r="BD337" s="38"/>
      <c r="BF337" s="38"/>
      <c r="BH337" s="38"/>
      <c r="BJ337" s="38"/>
      <c r="BL337" s="38"/>
      <c r="BN337" s="38"/>
      <c r="BP337" s="38"/>
      <c r="BR337" s="38"/>
      <c r="BT337" s="38"/>
    </row>
    <row r="338" spans="1:72">
      <c r="A338" s="38"/>
      <c r="B338" s="38"/>
      <c r="D338" s="38"/>
      <c r="F338" s="38"/>
      <c r="H338" s="38"/>
      <c r="J338" s="38"/>
      <c r="L338" s="38"/>
      <c r="N338" s="38"/>
      <c r="P338" s="38"/>
      <c r="R338" s="38"/>
      <c r="T338" s="38"/>
      <c r="V338" s="38"/>
      <c r="X338" s="38"/>
      <c r="Z338" s="38"/>
      <c r="AB338" s="38"/>
      <c r="AD338" s="38"/>
      <c r="AF338" s="38"/>
      <c r="AH338" s="38"/>
      <c r="AJ338" s="38"/>
      <c r="AL338" s="38"/>
      <c r="AN338" s="38"/>
      <c r="AP338" s="38"/>
      <c r="AR338" s="38"/>
      <c r="AT338" s="38"/>
      <c r="AV338" s="38"/>
      <c r="AX338" s="38"/>
      <c r="AZ338" s="38"/>
      <c r="BB338" s="38"/>
      <c r="BD338" s="38"/>
      <c r="BF338" s="38"/>
      <c r="BH338" s="38"/>
      <c r="BJ338" s="38"/>
      <c r="BL338" s="38"/>
      <c r="BN338" s="38"/>
      <c r="BP338" s="38"/>
      <c r="BR338" s="38"/>
      <c r="BT338" s="38"/>
    </row>
    <row r="339" spans="1:72">
      <c r="A339" s="38"/>
      <c r="B339" s="38"/>
      <c r="D339" s="38"/>
      <c r="F339" s="38"/>
      <c r="H339" s="38"/>
      <c r="J339" s="38"/>
      <c r="L339" s="38"/>
      <c r="N339" s="38"/>
      <c r="P339" s="38"/>
      <c r="R339" s="38"/>
      <c r="T339" s="38"/>
      <c r="V339" s="38"/>
      <c r="X339" s="38"/>
      <c r="Z339" s="38"/>
      <c r="AB339" s="38"/>
      <c r="AD339" s="38"/>
      <c r="AF339" s="38"/>
      <c r="AH339" s="38"/>
      <c r="AJ339" s="38"/>
      <c r="AL339" s="38"/>
      <c r="AN339" s="38"/>
      <c r="AP339" s="38"/>
      <c r="AR339" s="38"/>
      <c r="AT339" s="38"/>
      <c r="AV339" s="38"/>
      <c r="AX339" s="38"/>
      <c r="AZ339" s="38"/>
      <c r="BB339" s="38"/>
      <c r="BD339" s="38"/>
      <c r="BF339" s="38"/>
      <c r="BH339" s="38"/>
      <c r="BJ339" s="38"/>
      <c r="BL339" s="38"/>
      <c r="BN339" s="38"/>
      <c r="BP339" s="38"/>
      <c r="BR339" s="38"/>
      <c r="BT339" s="38"/>
    </row>
    <row r="340" spans="1:72">
      <c r="A340" s="38"/>
      <c r="B340" s="38"/>
      <c r="D340" s="38"/>
      <c r="F340" s="38"/>
      <c r="H340" s="38"/>
      <c r="J340" s="38"/>
      <c r="L340" s="38"/>
      <c r="N340" s="38"/>
      <c r="P340" s="38"/>
      <c r="R340" s="38"/>
      <c r="T340" s="38"/>
      <c r="V340" s="38"/>
      <c r="X340" s="38"/>
      <c r="Z340" s="38"/>
      <c r="AB340" s="38"/>
      <c r="AD340" s="38"/>
      <c r="AF340" s="38"/>
      <c r="AH340" s="38"/>
      <c r="AJ340" s="38"/>
      <c r="AL340" s="38"/>
      <c r="AN340" s="38"/>
      <c r="AP340" s="38"/>
      <c r="AR340" s="38"/>
      <c r="AT340" s="38"/>
      <c r="AV340" s="38"/>
      <c r="AX340" s="38"/>
      <c r="AZ340" s="38"/>
      <c r="BB340" s="38"/>
      <c r="BD340" s="38"/>
      <c r="BF340" s="38"/>
      <c r="BH340" s="38"/>
      <c r="BJ340" s="38"/>
      <c r="BL340" s="38"/>
      <c r="BN340" s="38"/>
      <c r="BP340" s="38"/>
      <c r="BR340" s="38"/>
      <c r="BT340" s="38"/>
    </row>
    <row r="341" spans="1:72">
      <c r="A341" s="38"/>
      <c r="B341" s="38"/>
      <c r="D341" s="38"/>
      <c r="F341" s="38"/>
      <c r="H341" s="38"/>
      <c r="J341" s="38"/>
      <c r="L341" s="38"/>
      <c r="N341" s="38"/>
      <c r="P341" s="38"/>
      <c r="R341" s="38"/>
      <c r="T341" s="38"/>
      <c r="V341" s="38"/>
      <c r="X341" s="38"/>
      <c r="Z341" s="38"/>
      <c r="AB341" s="38"/>
      <c r="AD341" s="38"/>
      <c r="AF341" s="38"/>
      <c r="AH341" s="38"/>
      <c r="AJ341" s="38"/>
      <c r="AL341" s="38"/>
      <c r="AN341" s="38"/>
      <c r="AP341" s="38"/>
      <c r="AR341" s="38"/>
      <c r="AT341" s="38"/>
      <c r="AV341" s="38"/>
      <c r="AX341" s="38"/>
      <c r="AZ341" s="38"/>
      <c r="BB341" s="38"/>
      <c r="BD341" s="38"/>
      <c r="BF341" s="38"/>
      <c r="BH341" s="38"/>
      <c r="BJ341" s="38"/>
      <c r="BL341" s="38"/>
      <c r="BN341" s="38"/>
      <c r="BP341" s="38"/>
      <c r="BR341" s="38"/>
      <c r="BT341" s="38"/>
    </row>
    <row r="342" spans="1:72">
      <c r="A342" s="38"/>
      <c r="B342" s="38"/>
      <c r="D342" s="38"/>
      <c r="F342" s="38"/>
      <c r="H342" s="38"/>
      <c r="J342" s="38"/>
      <c r="L342" s="38"/>
      <c r="N342" s="38"/>
      <c r="P342" s="38"/>
      <c r="R342" s="38"/>
      <c r="T342" s="38"/>
      <c r="V342" s="38"/>
      <c r="X342" s="38"/>
      <c r="Z342" s="38"/>
      <c r="AB342" s="38"/>
      <c r="AD342" s="38"/>
      <c r="AF342" s="38"/>
      <c r="AH342" s="38"/>
      <c r="AJ342" s="38"/>
      <c r="AL342" s="38"/>
      <c r="AN342" s="38"/>
      <c r="AP342" s="38"/>
      <c r="AR342" s="38"/>
      <c r="AT342" s="38"/>
      <c r="AV342" s="38"/>
      <c r="AX342" s="38"/>
      <c r="AZ342" s="38"/>
      <c r="BB342" s="38"/>
      <c r="BD342" s="38"/>
      <c r="BF342" s="38"/>
      <c r="BH342" s="38"/>
      <c r="BJ342" s="38"/>
      <c r="BL342" s="38"/>
      <c r="BN342" s="38"/>
      <c r="BP342" s="38"/>
      <c r="BR342" s="38"/>
      <c r="BT342" s="38"/>
    </row>
    <row r="343" spans="1:72">
      <c r="A343" s="38"/>
      <c r="B343" s="38"/>
      <c r="D343" s="38"/>
      <c r="F343" s="38"/>
      <c r="H343" s="38"/>
      <c r="J343" s="38"/>
      <c r="L343" s="38"/>
      <c r="N343" s="38"/>
      <c r="P343" s="38"/>
      <c r="R343" s="38"/>
      <c r="T343" s="38"/>
      <c r="V343" s="38"/>
      <c r="X343" s="38"/>
      <c r="Z343" s="38"/>
      <c r="AB343" s="38"/>
      <c r="AD343" s="38"/>
      <c r="AF343" s="38"/>
      <c r="AH343" s="38"/>
      <c r="AJ343" s="38"/>
      <c r="AL343" s="38"/>
      <c r="AN343" s="38"/>
      <c r="AP343" s="38"/>
      <c r="AR343" s="38"/>
      <c r="AT343" s="38"/>
      <c r="AV343" s="38"/>
      <c r="AX343" s="38"/>
      <c r="AZ343" s="38"/>
      <c r="BB343" s="38"/>
      <c r="BD343" s="38"/>
      <c r="BF343" s="38"/>
      <c r="BH343" s="38"/>
      <c r="BJ343" s="38"/>
      <c r="BL343" s="38"/>
      <c r="BN343" s="38"/>
      <c r="BP343" s="38"/>
      <c r="BR343" s="38"/>
      <c r="BT343" s="38"/>
    </row>
    <row r="344" spans="1:72">
      <c r="A344" s="38"/>
      <c r="B344" s="38"/>
      <c r="D344" s="38"/>
      <c r="F344" s="38"/>
      <c r="H344" s="38"/>
      <c r="J344" s="38"/>
      <c r="L344" s="38"/>
      <c r="N344" s="38"/>
      <c r="P344" s="38"/>
      <c r="R344" s="38"/>
      <c r="T344" s="38"/>
      <c r="V344" s="38"/>
      <c r="X344" s="38"/>
      <c r="Z344" s="38"/>
      <c r="AB344" s="38"/>
      <c r="AD344" s="38"/>
      <c r="AF344" s="38"/>
      <c r="AH344" s="38"/>
      <c r="AJ344" s="38"/>
      <c r="AL344" s="38"/>
      <c r="AN344" s="38"/>
      <c r="AP344" s="38"/>
      <c r="AR344" s="38"/>
      <c r="AT344" s="38"/>
      <c r="AV344" s="38"/>
      <c r="AX344" s="38"/>
      <c r="AZ344" s="38"/>
      <c r="BB344" s="38"/>
      <c r="BD344" s="38"/>
      <c r="BF344" s="38"/>
      <c r="BH344" s="38"/>
      <c r="BJ344" s="38"/>
      <c r="BL344" s="38"/>
      <c r="BN344" s="38"/>
      <c r="BP344" s="38"/>
      <c r="BR344" s="38"/>
      <c r="BT344" s="38"/>
    </row>
    <row r="345" spans="1:72">
      <c r="A345" s="38"/>
      <c r="B345" s="38"/>
      <c r="D345" s="38"/>
      <c r="F345" s="38"/>
      <c r="H345" s="38"/>
      <c r="J345" s="38"/>
      <c r="L345" s="38"/>
      <c r="N345" s="38"/>
      <c r="P345" s="38"/>
      <c r="R345" s="38"/>
      <c r="T345" s="38"/>
      <c r="V345" s="38"/>
      <c r="X345" s="38"/>
      <c r="Z345" s="38"/>
      <c r="AB345" s="38"/>
      <c r="AD345" s="38"/>
      <c r="AF345" s="38"/>
      <c r="AH345" s="38"/>
      <c r="AJ345" s="38"/>
      <c r="AL345" s="38"/>
      <c r="AN345" s="38"/>
      <c r="AP345" s="38"/>
      <c r="AR345" s="38"/>
      <c r="AT345" s="38"/>
      <c r="AV345" s="38"/>
      <c r="AX345" s="38"/>
      <c r="AZ345" s="38"/>
      <c r="BB345" s="38"/>
      <c r="BD345" s="38"/>
      <c r="BF345" s="38"/>
      <c r="BH345" s="38"/>
      <c r="BJ345" s="38"/>
      <c r="BL345" s="38"/>
      <c r="BN345" s="38"/>
      <c r="BP345" s="38"/>
      <c r="BR345" s="38"/>
      <c r="BT345" s="38"/>
    </row>
    <row r="346" spans="1:72">
      <c r="A346" s="38"/>
      <c r="B346" s="38"/>
      <c r="D346" s="38"/>
      <c r="F346" s="38"/>
      <c r="H346" s="38"/>
      <c r="J346" s="38"/>
      <c r="L346" s="38"/>
      <c r="N346" s="38"/>
      <c r="P346" s="38"/>
      <c r="R346" s="38"/>
      <c r="T346" s="38"/>
      <c r="V346" s="38"/>
      <c r="X346" s="38"/>
      <c r="Z346" s="38"/>
      <c r="AB346" s="38"/>
      <c r="AD346" s="38"/>
      <c r="AF346" s="38"/>
      <c r="AH346" s="38"/>
      <c r="AJ346" s="38"/>
      <c r="AL346" s="38"/>
      <c r="AN346" s="38"/>
      <c r="AP346" s="38"/>
      <c r="AR346" s="38"/>
      <c r="AT346" s="38"/>
      <c r="AV346" s="38"/>
      <c r="AX346" s="38"/>
      <c r="AZ346" s="38"/>
      <c r="BB346" s="38"/>
      <c r="BD346" s="38"/>
      <c r="BF346" s="38"/>
      <c r="BH346" s="38"/>
      <c r="BJ346" s="38"/>
      <c r="BL346" s="38"/>
      <c r="BN346" s="38"/>
      <c r="BP346" s="38"/>
      <c r="BR346" s="38"/>
      <c r="BT346" s="38"/>
    </row>
    <row r="347" spans="1:72">
      <c r="A347" s="38"/>
      <c r="B347" s="38"/>
      <c r="D347" s="38"/>
      <c r="F347" s="38"/>
      <c r="H347" s="38"/>
      <c r="J347" s="38"/>
      <c r="L347" s="38"/>
      <c r="N347" s="38"/>
      <c r="P347" s="38"/>
      <c r="R347" s="38"/>
      <c r="T347" s="38"/>
      <c r="V347" s="38"/>
      <c r="X347" s="38"/>
      <c r="Z347" s="38"/>
      <c r="AB347" s="38"/>
      <c r="AD347" s="38"/>
      <c r="AF347" s="38"/>
      <c r="AH347" s="38"/>
      <c r="AJ347" s="38"/>
      <c r="AL347" s="38"/>
      <c r="AN347" s="38"/>
      <c r="AP347" s="38"/>
      <c r="AR347" s="38"/>
      <c r="AT347" s="38"/>
      <c r="AV347" s="38"/>
      <c r="AX347" s="38"/>
      <c r="AZ347" s="38"/>
      <c r="BB347" s="38"/>
      <c r="BD347" s="38"/>
      <c r="BF347" s="38"/>
      <c r="BH347" s="38"/>
      <c r="BJ347" s="38"/>
      <c r="BL347" s="38"/>
      <c r="BN347" s="38"/>
      <c r="BP347" s="38"/>
      <c r="BR347" s="38"/>
      <c r="BT347" s="38"/>
    </row>
    <row r="348" spans="1:72">
      <c r="A348" s="38"/>
      <c r="B348" s="38"/>
      <c r="D348" s="38"/>
      <c r="F348" s="38"/>
      <c r="H348" s="38"/>
      <c r="J348" s="38"/>
      <c r="L348" s="38"/>
      <c r="N348" s="38"/>
      <c r="P348" s="38"/>
      <c r="R348" s="38"/>
      <c r="T348" s="38"/>
      <c r="V348" s="38"/>
      <c r="X348" s="38"/>
      <c r="Z348" s="38"/>
      <c r="AB348" s="38"/>
      <c r="AD348" s="38"/>
      <c r="AF348" s="38"/>
      <c r="AH348" s="38"/>
      <c r="AJ348" s="38"/>
      <c r="AL348" s="38"/>
      <c r="AN348" s="38"/>
      <c r="AP348" s="38"/>
      <c r="AR348" s="38"/>
      <c r="AT348" s="38"/>
      <c r="AV348" s="38"/>
      <c r="AX348" s="38"/>
      <c r="AZ348" s="38"/>
      <c r="BB348" s="38"/>
      <c r="BD348" s="38"/>
      <c r="BF348" s="38"/>
      <c r="BH348" s="38"/>
      <c r="BJ348" s="38"/>
      <c r="BL348" s="38"/>
      <c r="BN348" s="38"/>
      <c r="BP348" s="38"/>
      <c r="BR348" s="38"/>
      <c r="BT348" s="38"/>
    </row>
    <row r="349" spans="1:72">
      <c r="A349" s="38"/>
      <c r="B349" s="38"/>
      <c r="D349" s="38"/>
      <c r="F349" s="38"/>
      <c r="H349" s="38"/>
      <c r="J349" s="38"/>
      <c r="L349" s="38"/>
      <c r="N349" s="38"/>
      <c r="P349" s="38"/>
      <c r="R349" s="38"/>
      <c r="T349" s="38"/>
      <c r="V349" s="38"/>
      <c r="X349" s="38"/>
      <c r="Z349" s="38"/>
      <c r="AB349" s="38"/>
      <c r="AD349" s="38"/>
      <c r="AF349" s="38"/>
      <c r="AH349" s="38"/>
      <c r="AJ349" s="38"/>
      <c r="AL349" s="38"/>
      <c r="AN349" s="38"/>
      <c r="AP349" s="38"/>
      <c r="AR349" s="38"/>
      <c r="AT349" s="38"/>
      <c r="AV349" s="38"/>
      <c r="AX349" s="38"/>
      <c r="AZ349" s="38"/>
      <c r="BB349" s="38"/>
      <c r="BD349" s="38"/>
      <c r="BF349" s="38"/>
      <c r="BH349" s="38"/>
      <c r="BJ349" s="38"/>
      <c r="BL349" s="38"/>
      <c r="BN349" s="38"/>
      <c r="BP349" s="38"/>
      <c r="BR349" s="38"/>
      <c r="BT349" s="38"/>
    </row>
    <row r="350" spans="1:72">
      <c r="A350" s="38"/>
      <c r="B350" s="38"/>
      <c r="D350" s="38"/>
      <c r="F350" s="38"/>
      <c r="H350" s="38"/>
      <c r="J350" s="38"/>
      <c r="L350" s="38"/>
      <c r="N350" s="38"/>
      <c r="P350" s="38"/>
      <c r="R350" s="38"/>
      <c r="T350" s="38"/>
      <c r="V350" s="38"/>
      <c r="X350" s="38"/>
      <c r="Z350" s="38"/>
      <c r="AB350" s="38"/>
      <c r="AD350" s="38"/>
      <c r="AF350" s="38"/>
      <c r="AH350" s="38"/>
      <c r="AJ350" s="38"/>
      <c r="AL350" s="38"/>
      <c r="AN350" s="38"/>
      <c r="AP350" s="38"/>
      <c r="AR350" s="38"/>
      <c r="AT350" s="38"/>
      <c r="AV350" s="38"/>
      <c r="AX350" s="38"/>
      <c r="AZ350" s="38"/>
      <c r="BB350" s="38"/>
      <c r="BD350" s="38"/>
      <c r="BF350" s="38"/>
      <c r="BH350" s="38"/>
      <c r="BJ350" s="38"/>
      <c r="BL350" s="38"/>
      <c r="BN350" s="38"/>
      <c r="BP350" s="38"/>
      <c r="BR350" s="38"/>
      <c r="BT350" s="38"/>
    </row>
    <row r="351" spans="1:72">
      <c r="A351" s="38"/>
      <c r="B351" s="38"/>
      <c r="D351" s="38"/>
      <c r="F351" s="38"/>
      <c r="H351" s="38"/>
      <c r="J351" s="38"/>
      <c r="L351" s="38"/>
      <c r="N351" s="38"/>
      <c r="P351" s="38"/>
      <c r="R351" s="38"/>
      <c r="T351" s="38"/>
      <c r="V351" s="38"/>
      <c r="X351" s="38"/>
      <c r="Z351" s="38"/>
      <c r="AB351" s="38"/>
      <c r="AD351" s="38"/>
      <c r="AF351" s="38"/>
      <c r="AH351" s="38"/>
      <c r="AJ351" s="38"/>
      <c r="AL351" s="38"/>
      <c r="AN351" s="38"/>
      <c r="AP351" s="38"/>
      <c r="AR351" s="38"/>
      <c r="AT351" s="38"/>
      <c r="AV351" s="38"/>
      <c r="AX351" s="38"/>
      <c r="AZ351" s="38"/>
      <c r="BB351" s="38"/>
      <c r="BD351" s="38"/>
      <c r="BF351" s="38"/>
      <c r="BH351" s="38"/>
      <c r="BJ351" s="38"/>
      <c r="BL351" s="38"/>
      <c r="BN351" s="38"/>
      <c r="BP351" s="38"/>
      <c r="BR351" s="38"/>
      <c r="BT351" s="38"/>
    </row>
    <row r="352" spans="1:72">
      <c r="A352" s="38"/>
      <c r="B352" s="38"/>
      <c r="D352" s="38"/>
      <c r="F352" s="38"/>
      <c r="H352" s="38"/>
      <c r="J352" s="38"/>
      <c r="L352" s="38"/>
      <c r="N352" s="38"/>
      <c r="P352" s="38"/>
      <c r="R352" s="38"/>
      <c r="T352" s="38"/>
      <c r="V352" s="38"/>
      <c r="X352" s="38"/>
      <c r="Z352" s="38"/>
      <c r="AB352" s="38"/>
      <c r="AD352" s="38"/>
      <c r="AF352" s="38"/>
      <c r="AH352" s="38"/>
      <c r="AJ352" s="38"/>
      <c r="AL352" s="38"/>
      <c r="AN352" s="38"/>
      <c r="AP352" s="38"/>
      <c r="AR352" s="38"/>
      <c r="AT352" s="38"/>
      <c r="AV352" s="38"/>
      <c r="AX352" s="38"/>
      <c r="AZ352" s="38"/>
      <c r="BB352" s="38"/>
      <c r="BD352" s="38"/>
      <c r="BF352" s="38"/>
      <c r="BH352" s="38"/>
      <c r="BJ352" s="38"/>
      <c r="BL352" s="38"/>
      <c r="BN352" s="38"/>
      <c r="BP352" s="38"/>
      <c r="BR352" s="38"/>
      <c r="BT352" s="38"/>
    </row>
    <row r="353" spans="1:72">
      <c r="A353" s="38"/>
      <c r="B353" s="38"/>
      <c r="D353" s="38"/>
      <c r="F353" s="38"/>
      <c r="H353" s="38"/>
      <c r="J353" s="38"/>
      <c r="L353" s="38"/>
      <c r="N353" s="38"/>
      <c r="P353" s="38"/>
      <c r="R353" s="38"/>
      <c r="T353" s="38"/>
      <c r="V353" s="38"/>
      <c r="X353" s="38"/>
      <c r="Z353" s="38"/>
      <c r="AB353" s="38"/>
      <c r="AD353" s="38"/>
      <c r="AF353" s="38"/>
      <c r="AH353" s="38"/>
      <c r="AJ353" s="38"/>
      <c r="AL353" s="38"/>
      <c r="AN353" s="38"/>
      <c r="AP353" s="38"/>
      <c r="AR353" s="38"/>
      <c r="AT353" s="38"/>
      <c r="AV353" s="38"/>
      <c r="AX353" s="38"/>
      <c r="AZ353" s="38"/>
      <c r="BB353" s="38"/>
      <c r="BD353" s="38"/>
      <c r="BF353" s="38"/>
      <c r="BH353" s="38"/>
      <c r="BJ353" s="38"/>
      <c r="BL353" s="38"/>
      <c r="BN353" s="38"/>
      <c r="BP353" s="38"/>
      <c r="BR353" s="38"/>
      <c r="BT353" s="38"/>
    </row>
    <row r="354" spans="1:72">
      <c r="A354" s="38"/>
      <c r="B354" s="38"/>
      <c r="D354" s="38"/>
      <c r="F354" s="38"/>
      <c r="H354" s="38"/>
      <c r="J354" s="38"/>
      <c r="L354" s="38"/>
      <c r="N354" s="38"/>
      <c r="P354" s="38"/>
      <c r="R354" s="38"/>
      <c r="T354" s="38"/>
      <c r="V354" s="38"/>
      <c r="X354" s="38"/>
      <c r="Z354" s="38"/>
      <c r="AB354" s="38"/>
      <c r="AD354" s="38"/>
      <c r="AF354" s="38"/>
      <c r="AH354" s="38"/>
      <c r="AJ354" s="38"/>
      <c r="AL354" s="38"/>
      <c r="AN354" s="38"/>
      <c r="AP354" s="38"/>
      <c r="AR354" s="38"/>
      <c r="AT354" s="38"/>
      <c r="AV354" s="38"/>
      <c r="AX354" s="38"/>
      <c r="AZ354" s="38"/>
      <c r="BB354" s="38"/>
      <c r="BD354" s="38"/>
      <c r="BF354" s="38"/>
      <c r="BH354" s="38"/>
      <c r="BJ354" s="38"/>
      <c r="BL354" s="38"/>
      <c r="BN354" s="38"/>
      <c r="BP354" s="38"/>
      <c r="BR354" s="38"/>
      <c r="BT354" s="38"/>
    </row>
    <row r="355" spans="1:72">
      <c r="A355" s="38"/>
      <c r="B355" s="38"/>
      <c r="D355" s="38"/>
      <c r="F355" s="38"/>
      <c r="H355" s="38"/>
      <c r="J355" s="38"/>
      <c r="L355" s="38"/>
      <c r="N355" s="38"/>
      <c r="P355" s="38"/>
      <c r="R355" s="38"/>
      <c r="T355" s="38"/>
      <c r="V355" s="38"/>
      <c r="X355" s="38"/>
      <c r="Z355" s="38"/>
      <c r="AB355" s="38"/>
      <c r="AD355" s="38"/>
      <c r="AF355" s="38"/>
      <c r="AH355" s="38"/>
      <c r="AJ355" s="38"/>
      <c r="AL355" s="38"/>
      <c r="AN355" s="38"/>
      <c r="AP355" s="38"/>
      <c r="AR355" s="38"/>
      <c r="AT355" s="38"/>
      <c r="AV355" s="38"/>
      <c r="AX355" s="38"/>
      <c r="AZ355" s="38"/>
      <c r="BB355" s="38"/>
      <c r="BD355" s="38"/>
      <c r="BF355" s="38"/>
      <c r="BH355" s="38"/>
      <c r="BJ355" s="38"/>
      <c r="BL355" s="38"/>
      <c r="BN355" s="38"/>
      <c r="BP355" s="38"/>
      <c r="BR355" s="38"/>
      <c r="BT355" s="38"/>
    </row>
    <row r="356" spans="1:72">
      <c r="A356" s="38"/>
      <c r="B356" s="38"/>
      <c r="D356" s="38"/>
      <c r="F356" s="38"/>
      <c r="H356" s="38"/>
      <c r="J356" s="38"/>
      <c r="L356" s="38"/>
      <c r="N356" s="38"/>
      <c r="P356" s="38"/>
      <c r="R356" s="38"/>
      <c r="T356" s="38"/>
      <c r="V356" s="38"/>
      <c r="X356" s="38"/>
      <c r="Z356" s="38"/>
      <c r="AB356" s="38"/>
      <c r="AD356" s="38"/>
      <c r="AF356" s="38"/>
      <c r="AH356" s="38"/>
      <c r="AJ356" s="38"/>
      <c r="AL356" s="38"/>
      <c r="AN356" s="38"/>
      <c r="AP356" s="38"/>
      <c r="AR356" s="38"/>
      <c r="AT356" s="38"/>
      <c r="AV356" s="38"/>
      <c r="AX356" s="38"/>
      <c r="AZ356" s="38"/>
      <c r="BB356" s="38"/>
      <c r="BD356" s="38"/>
      <c r="BF356" s="38"/>
      <c r="BH356" s="38"/>
      <c r="BJ356" s="38"/>
      <c r="BL356" s="38"/>
      <c r="BN356" s="38"/>
      <c r="BP356" s="38"/>
      <c r="BR356" s="38"/>
      <c r="BT356" s="38"/>
    </row>
    <row r="357" spans="1:72">
      <c r="A357" s="38"/>
      <c r="B357" s="38"/>
      <c r="D357" s="38"/>
      <c r="F357" s="38"/>
      <c r="H357" s="38"/>
      <c r="J357" s="38"/>
      <c r="L357" s="38"/>
      <c r="N357" s="38"/>
      <c r="P357" s="38"/>
      <c r="R357" s="38"/>
      <c r="T357" s="38"/>
      <c r="V357" s="38"/>
      <c r="X357" s="38"/>
      <c r="Z357" s="38"/>
      <c r="AB357" s="38"/>
      <c r="AD357" s="38"/>
      <c r="AF357" s="38"/>
      <c r="AH357" s="38"/>
      <c r="AJ357" s="38"/>
      <c r="AL357" s="38"/>
      <c r="AN357" s="38"/>
      <c r="AP357" s="38"/>
      <c r="AR357" s="38"/>
      <c r="AT357" s="38"/>
      <c r="AV357" s="38"/>
      <c r="AX357" s="38"/>
      <c r="AZ357" s="38"/>
      <c r="BB357" s="38"/>
      <c r="BD357" s="38"/>
      <c r="BF357" s="38"/>
      <c r="BH357" s="38"/>
      <c r="BJ357" s="38"/>
      <c r="BL357" s="38"/>
      <c r="BN357" s="38"/>
      <c r="BP357" s="38"/>
      <c r="BR357" s="38"/>
      <c r="BT357" s="38"/>
    </row>
    <row r="358" spans="1:72">
      <c r="A358" s="38"/>
      <c r="B358" s="38"/>
      <c r="D358" s="38"/>
      <c r="F358" s="38"/>
      <c r="H358" s="38"/>
      <c r="J358" s="38"/>
      <c r="L358" s="38"/>
      <c r="N358" s="38"/>
      <c r="P358" s="38"/>
      <c r="R358" s="38"/>
      <c r="T358" s="38"/>
      <c r="V358" s="38"/>
      <c r="X358" s="38"/>
      <c r="Z358" s="38"/>
      <c r="AB358" s="38"/>
      <c r="AD358" s="38"/>
      <c r="AF358" s="38"/>
      <c r="AH358" s="38"/>
      <c r="AJ358" s="38"/>
      <c r="AL358" s="38"/>
      <c r="AN358" s="38"/>
      <c r="AP358" s="38"/>
      <c r="AR358" s="38"/>
      <c r="AT358" s="38"/>
      <c r="AV358" s="38"/>
      <c r="AX358" s="38"/>
      <c r="AZ358" s="38"/>
      <c r="BB358" s="38"/>
      <c r="BD358" s="38"/>
      <c r="BF358" s="38"/>
      <c r="BH358" s="38"/>
      <c r="BJ358" s="38"/>
      <c r="BL358" s="38"/>
      <c r="BN358" s="38"/>
      <c r="BP358" s="38"/>
      <c r="BR358" s="38"/>
      <c r="BT358" s="38"/>
    </row>
    <row r="359" spans="1:72">
      <c r="A359" s="38"/>
      <c r="B359" s="38"/>
      <c r="D359" s="38"/>
      <c r="F359" s="38"/>
      <c r="H359" s="38"/>
      <c r="J359" s="38"/>
      <c r="L359" s="38"/>
      <c r="N359" s="38"/>
      <c r="P359" s="38"/>
      <c r="R359" s="38"/>
      <c r="T359" s="38"/>
      <c r="V359" s="38"/>
      <c r="X359" s="38"/>
      <c r="Z359" s="38"/>
      <c r="AB359" s="38"/>
      <c r="AD359" s="38"/>
      <c r="AF359" s="38"/>
      <c r="AH359" s="38"/>
      <c r="AJ359" s="38"/>
      <c r="AL359" s="38"/>
      <c r="AN359" s="38"/>
      <c r="AP359" s="38"/>
      <c r="AR359" s="38"/>
      <c r="AT359" s="38"/>
      <c r="AV359" s="38"/>
      <c r="AX359" s="38"/>
      <c r="AZ359" s="38"/>
      <c r="BB359" s="38"/>
      <c r="BD359" s="38"/>
      <c r="BF359" s="38"/>
      <c r="BH359" s="38"/>
      <c r="BJ359" s="38"/>
      <c r="BL359" s="38"/>
      <c r="BN359" s="38"/>
      <c r="BP359" s="38"/>
      <c r="BR359" s="38"/>
      <c r="BT359" s="38"/>
    </row>
    <row r="360" spans="1:72">
      <c r="A360" s="38"/>
      <c r="B360" s="38"/>
      <c r="D360" s="38"/>
      <c r="F360" s="38"/>
      <c r="H360" s="38"/>
      <c r="J360" s="38"/>
      <c r="L360" s="38"/>
      <c r="N360" s="38"/>
      <c r="P360" s="38"/>
      <c r="R360" s="38"/>
      <c r="T360" s="38"/>
      <c r="V360" s="38"/>
      <c r="X360" s="38"/>
      <c r="Z360" s="38"/>
      <c r="AB360" s="38"/>
      <c r="AD360" s="38"/>
      <c r="AF360" s="38"/>
      <c r="AH360" s="38"/>
      <c r="AJ360" s="38"/>
      <c r="AL360" s="38"/>
      <c r="AN360" s="38"/>
      <c r="AP360" s="38"/>
      <c r="AR360" s="38"/>
      <c r="AT360" s="38"/>
      <c r="AV360" s="38"/>
      <c r="AX360" s="38"/>
      <c r="AZ360" s="38"/>
      <c r="BB360" s="38"/>
      <c r="BD360" s="38"/>
      <c r="BF360" s="38"/>
      <c r="BH360" s="38"/>
      <c r="BJ360" s="38"/>
      <c r="BL360" s="38"/>
      <c r="BN360" s="38"/>
      <c r="BP360" s="38"/>
      <c r="BR360" s="38"/>
      <c r="BT360" s="38"/>
    </row>
    <row r="361" spans="1:72">
      <c r="A361" s="38"/>
      <c r="B361" s="38"/>
      <c r="D361" s="38"/>
      <c r="F361" s="38"/>
      <c r="H361" s="38"/>
      <c r="J361" s="38"/>
      <c r="L361" s="38"/>
      <c r="N361" s="38"/>
      <c r="P361" s="38"/>
      <c r="R361" s="38"/>
      <c r="T361" s="38"/>
      <c r="V361" s="38"/>
      <c r="X361" s="38"/>
      <c r="Z361" s="38"/>
      <c r="AB361" s="38"/>
      <c r="AD361" s="38"/>
      <c r="AF361" s="38"/>
      <c r="AH361" s="38"/>
      <c r="AJ361" s="38"/>
      <c r="AL361" s="38"/>
      <c r="AN361" s="38"/>
      <c r="AP361" s="38"/>
      <c r="AR361" s="38"/>
      <c r="AT361" s="38"/>
      <c r="AV361" s="38"/>
      <c r="AX361" s="38"/>
      <c r="AZ361" s="38"/>
      <c r="BB361" s="38"/>
      <c r="BD361" s="38"/>
      <c r="BF361" s="38"/>
      <c r="BH361" s="38"/>
      <c r="BJ361" s="38"/>
      <c r="BL361" s="38"/>
      <c r="BN361" s="38"/>
      <c r="BP361" s="38"/>
      <c r="BR361" s="38"/>
      <c r="BT361" s="38"/>
    </row>
    <row r="362" spans="1:72">
      <c r="A362" s="38"/>
      <c r="B362" s="38"/>
      <c r="D362" s="38"/>
      <c r="F362" s="38"/>
      <c r="H362" s="38"/>
      <c r="J362" s="38"/>
      <c r="L362" s="38"/>
      <c r="N362" s="38"/>
      <c r="P362" s="38"/>
      <c r="R362" s="38"/>
      <c r="T362" s="38"/>
      <c r="V362" s="38"/>
      <c r="X362" s="38"/>
      <c r="Z362" s="38"/>
      <c r="AB362" s="38"/>
      <c r="AD362" s="38"/>
      <c r="AF362" s="38"/>
      <c r="AH362" s="38"/>
      <c r="AJ362" s="38"/>
      <c r="AL362" s="38"/>
      <c r="AN362" s="38"/>
      <c r="AP362" s="38"/>
      <c r="AR362" s="38"/>
      <c r="AT362" s="38"/>
      <c r="AV362" s="38"/>
      <c r="AX362" s="38"/>
      <c r="AZ362" s="38"/>
      <c r="BB362" s="38"/>
      <c r="BD362" s="38"/>
      <c r="BF362" s="38"/>
      <c r="BH362" s="38"/>
      <c r="BJ362" s="38"/>
      <c r="BL362" s="38"/>
      <c r="BN362" s="38"/>
      <c r="BP362" s="38"/>
      <c r="BR362" s="38"/>
      <c r="BT362" s="38"/>
    </row>
    <row r="363" spans="1:72">
      <c r="A363" s="38"/>
      <c r="B363" s="38"/>
      <c r="D363" s="38"/>
      <c r="F363" s="38"/>
      <c r="H363" s="38"/>
      <c r="J363" s="38"/>
      <c r="L363" s="38"/>
      <c r="N363" s="38"/>
      <c r="P363" s="38"/>
      <c r="R363" s="38"/>
      <c r="T363" s="38"/>
      <c r="V363" s="38"/>
      <c r="X363" s="38"/>
      <c r="Z363" s="38"/>
      <c r="AB363" s="38"/>
      <c r="AD363" s="38"/>
      <c r="AF363" s="38"/>
      <c r="AH363" s="38"/>
      <c r="AJ363" s="38"/>
      <c r="AL363" s="38"/>
      <c r="AN363" s="38"/>
      <c r="AP363" s="38"/>
      <c r="AR363" s="38"/>
      <c r="AT363" s="38"/>
      <c r="AV363" s="38"/>
      <c r="AX363" s="38"/>
      <c r="AZ363" s="38"/>
      <c r="BB363" s="38"/>
      <c r="BD363" s="38"/>
      <c r="BF363" s="38"/>
      <c r="BH363" s="38"/>
      <c r="BJ363" s="38"/>
      <c r="BL363" s="38"/>
      <c r="BN363" s="38"/>
      <c r="BP363" s="38"/>
      <c r="BR363" s="38"/>
      <c r="BT363" s="38"/>
    </row>
    <row r="364" spans="1:72">
      <c r="A364" s="38"/>
      <c r="B364" s="38"/>
      <c r="D364" s="38"/>
      <c r="F364" s="38"/>
      <c r="H364" s="38"/>
      <c r="J364" s="38"/>
      <c r="L364" s="38"/>
      <c r="N364" s="38"/>
      <c r="P364" s="38"/>
      <c r="R364" s="38"/>
      <c r="T364" s="38"/>
      <c r="V364" s="38"/>
      <c r="X364" s="38"/>
      <c r="Z364" s="38"/>
      <c r="AB364" s="38"/>
      <c r="AD364" s="38"/>
      <c r="AF364" s="38"/>
      <c r="AH364" s="38"/>
      <c r="AJ364" s="38"/>
      <c r="AL364" s="38"/>
      <c r="AN364" s="38"/>
      <c r="AP364" s="38"/>
      <c r="AR364" s="38"/>
      <c r="AT364" s="38"/>
      <c r="AV364" s="38"/>
      <c r="AX364" s="38"/>
      <c r="AZ364" s="38"/>
      <c r="BB364" s="38"/>
      <c r="BD364" s="38"/>
      <c r="BF364" s="38"/>
      <c r="BH364" s="38"/>
      <c r="BJ364" s="38"/>
      <c r="BL364" s="38"/>
      <c r="BN364" s="38"/>
      <c r="BP364" s="38"/>
      <c r="BR364" s="38"/>
      <c r="BT364" s="38"/>
    </row>
    <row r="365" spans="1:72">
      <c r="A365" s="38"/>
      <c r="B365" s="38"/>
      <c r="D365" s="38"/>
      <c r="F365" s="38"/>
      <c r="H365" s="38"/>
      <c r="J365" s="38"/>
      <c r="L365" s="38"/>
      <c r="N365" s="38"/>
      <c r="P365" s="38"/>
      <c r="R365" s="38"/>
      <c r="T365" s="38"/>
      <c r="V365" s="38"/>
      <c r="X365" s="38"/>
      <c r="Z365" s="38"/>
      <c r="AB365" s="38"/>
      <c r="AD365" s="38"/>
      <c r="AF365" s="38"/>
      <c r="AH365" s="38"/>
      <c r="AJ365" s="38"/>
      <c r="AL365" s="38"/>
      <c r="AN365" s="38"/>
      <c r="AP365" s="38"/>
      <c r="AR365" s="38"/>
      <c r="AT365" s="38"/>
      <c r="AV365" s="38"/>
      <c r="AX365" s="38"/>
      <c r="AZ365" s="38"/>
      <c r="BB365" s="38"/>
      <c r="BD365" s="38"/>
      <c r="BF365" s="38"/>
      <c r="BH365" s="38"/>
      <c r="BJ365" s="38"/>
      <c r="BL365" s="38"/>
      <c r="BN365" s="38"/>
      <c r="BP365" s="38"/>
      <c r="BR365" s="38"/>
      <c r="BT365" s="38"/>
    </row>
    <row r="366" spans="1:72">
      <c r="A366" s="38"/>
      <c r="B366" s="38"/>
      <c r="D366" s="38"/>
      <c r="F366" s="38"/>
      <c r="H366" s="38"/>
      <c r="J366" s="38"/>
      <c r="L366" s="38"/>
      <c r="N366" s="38"/>
      <c r="P366" s="38"/>
      <c r="R366" s="38"/>
      <c r="T366" s="38"/>
      <c r="V366" s="38"/>
      <c r="X366" s="38"/>
      <c r="Z366" s="38"/>
      <c r="AB366" s="38"/>
      <c r="AD366" s="38"/>
      <c r="AF366" s="38"/>
      <c r="AH366" s="38"/>
      <c r="AJ366" s="38"/>
      <c r="AL366" s="38"/>
      <c r="AN366" s="38"/>
      <c r="AP366" s="38"/>
      <c r="AR366" s="38"/>
      <c r="AT366" s="38"/>
      <c r="AV366" s="38"/>
      <c r="AX366" s="38"/>
      <c r="AZ366" s="38"/>
      <c r="BB366" s="38"/>
      <c r="BD366" s="38"/>
      <c r="BF366" s="38"/>
      <c r="BH366" s="38"/>
      <c r="BJ366" s="38"/>
      <c r="BL366" s="38"/>
      <c r="BN366" s="38"/>
      <c r="BP366" s="38"/>
      <c r="BR366" s="38"/>
      <c r="BT366" s="38"/>
    </row>
    <row r="367" spans="1:72">
      <c r="A367" s="38"/>
      <c r="B367" s="38"/>
      <c r="D367" s="38"/>
      <c r="F367" s="38"/>
      <c r="H367" s="38"/>
      <c r="J367" s="38"/>
      <c r="L367" s="38"/>
      <c r="N367" s="38"/>
      <c r="P367" s="38"/>
      <c r="R367" s="38"/>
      <c r="T367" s="38"/>
      <c r="V367" s="38"/>
      <c r="X367" s="38"/>
      <c r="Z367" s="38"/>
      <c r="AB367" s="38"/>
      <c r="AD367" s="38"/>
      <c r="AF367" s="38"/>
      <c r="AH367" s="38"/>
      <c r="AJ367" s="38"/>
      <c r="AL367" s="38"/>
      <c r="AN367" s="38"/>
      <c r="AP367" s="38"/>
      <c r="AR367" s="38"/>
      <c r="AT367" s="38"/>
      <c r="AV367" s="38"/>
      <c r="AX367" s="38"/>
      <c r="AZ367" s="38"/>
      <c r="BB367" s="38"/>
      <c r="BD367" s="38"/>
      <c r="BF367" s="38"/>
      <c r="BH367" s="38"/>
      <c r="BJ367" s="38"/>
      <c r="BL367" s="38"/>
      <c r="BN367" s="38"/>
      <c r="BP367" s="38"/>
      <c r="BR367" s="38"/>
      <c r="BT367" s="38"/>
    </row>
    <row r="368" spans="1:72">
      <c r="A368" s="38"/>
      <c r="B368" s="38"/>
      <c r="D368" s="38"/>
      <c r="F368" s="38"/>
      <c r="H368" s="38"/>
      <c r="J368" s="38"/>
      <c r="L368" s="38"/>
      <c r="N368" s="38"/>
      <c r="P368" s="38"/>
      <c r="R368" s="38"/>
      <c r="T368" s="38"/>
      <c r="V368" s="38"/>
      <c r="X368" s="38"/>
      <c r="Z368" s="38"/>
      <c r="AB368" s="38"/>
      <c r="AD368" s="38"/>
      <c r="AF368" s="38"/>
      <c r="AH368" s="38"/>
      <c r="AJ368" s="38"/>
      <c r="AL368" s="38"/>
      <c r="AN368" s="38"/>
      <c r="AP368" s="38"/>
      <c r="AR368" s="38"/>
      <c r="AT368" s="38"/>
      <c r="AV368" s="38"/>
      <c r="AX368" s="38"/>
      <c r="AZ368" s="38"/>
      <c r="BB368" s="38"/>
      <c r="BD368" s="38"/>
      <c r="BF368" s="38"/>
      <c r="BH368" s="38"/>
      <c r="BJ368" s="38"/>
      <c r="BL368" s="38"/>
      <c r="BN368" s="38"/>
      <c r="BP368" s="38"/>
      <c r="BR368" s="38"/>
      <c r="BT368" s="38"/>
    </row>
    <row r="369" spans="1:72">
      <c r="A369" s="38"/>
      <c r="B369" s="38"/>
      <c r="D369" s="38"/>
      <c r="F369" s="38"/>
      <c r="H369" s="38"/>
      <c r="J369" s="38"/>
      <c r="L369" s="38"/>
      <c r="N369" s="38"/>
      <c r="P369" s="38"/>
      <c r="R369" s="38"/>
      <c r="T369" s="38"/>
      <c r="V369" s="38"/>
      <c r="X369" s="38"/>
      <c r="Z369" s="38"/>
      <c r="AB369" s="38"/>
      <c r="AD369" s="38"/>
      <c r="AF369" s="38"/>
      <c r="AH369" s="38"/>
      <c r="AJ369" s="38"/>
      <c r="AL369" s="38"/>
      <c r="AN369" s="38"/>
      <c r="AP369" s="38"/>
      <c r="AR369" s="38"/>
      <c r="AT369" s="38"/>
      <c r="AV369" s="38"/>
      <c r="AX369" s="38"/>
      <c r="AZ369" s="38"/>
      <c r="BB369" s="38"/>
      <c r="BD369" s="38"/>
      <c r="BF369" s="38"/>
      <c r="BH369" s="38"/>
      <c r="BJ369" s="38"/>
      <c r="BL369" s="38"/>
      <c r="BN369" s="38"/>
      <c r="BP369" s="38"/>
      <c r="BR369" s="38"/>
      <c r="BT369" s="38"/>
    </row>
    <row r="370" spans="1:72">
      <c r="A370" s="38"/>
      <c r="B370" s="38"/>
      <c r="D370" s="38"/>
      <c r="F370" s="38"/>
      <c r="H370" s="38"/>
      <c r="J370" s="38"/>
      <c r="L370" s="38"/>
      <c r="N370" s="38"/>
      <c r="P370" s="38"/>
      <c r="R370" s="38"/>
      <c r="T370" s="38"/>
      <c r="V370" s="38"/>
      <c r="X370" s="38"/>
      <c r="Z370" s="38"/>
      <c r="AB370" s="38"/>
      <c r="AD370" s="38"/>
      <c r="AF370" s="38"/>
      <c r="AH370" s="38"/>
      <c r="AJ370" s="38"/>
      <c r="AL370" s="38"/>
      <c r="AN370" s="38"/>
      <c r="AP370" s="38"/>
      <c r="AR370" s="38"/>
      <c r="AT370" s="38"/>
      <c r="AV370" s="38"/>
      <c r="AX370" s="38"/>
      <c r="AZ370" s="38"/>
      <c r="BB370" s="38"/>
      <c r="BD370" s="38"/>
      <c r="BF370" s="38"/>
      <c r="BH370" s="38"/>
      <c r="BJ370" s="38"/>
      <c r="BL370" s="38"/>
      <c r="BN370" s="38"/>
      <c r="BP370" s="38"/>
      <c r="BR370" s="38"/>
      <c r="BT370" s="38"/>
    </row>
    <row r="371" spans="1:72">
      <c r="A371" s="38"/>
      <c r="B371" s="38"/>
      <c r="D371" s="38"/>
      <c r="F371" s="38"/>
      <c r="H371" s="38"/>
      <c r="J371" s="38"/>
      <c r="L371" s="38"/>
      <c r="N371" s="38"/>
      <c r="P371" s="38"/>
      <c r="R371" s="38"/>
      <c r="T371" s="38"/>
      <c r="V371" s="38"/>
      <c r="X371" s="38"/>
      <c r="Z371" s="38"/>
      <c r="AB371" s="38"/>
      <c r="AD371" s="38"/>
      <c r="AF371" s="38"/>
      <c r="AH371" s="38"/>
      <c r="AJ371" s="38"/>
      <c r="AL371" s="38"/>
      <c r="AN371" s="38"/>
      <c r="AP371" s="38"/>
      <c r="AR371" s="38"/>
      <c r="AT371" s="38"/>
      <c r="AV371" s="38"/>
      <c r="AX371" s="38"/>
      <c r="AZ371" s="38"/>
      <c r="BB371" s="38"/>
      <c r="BD371" s="38"/>
      <c r="BF371" s="38"/>
      <c r="BH371" s="38"/>
      <c r="BJ371" s="38"/>
      <c r="BL371" s="38"/>
      <c r="BN371" s="38"/>
      <c r="BP371" s="38"/>
      <c r="BR371" s="38"/>
      <c r="BT371" s="38"/>
    </row>
    <row r="372" spans="1:72">
      <c r="A372" s="38"/>
      <c r="B372" s="38"/>
      <c r="D372" s="38"/>
      <c r="F372" s="38"/>
      <c r="H372" s="38"/>
      <c r="J372" s="38"/>
      <c r="L372" s="38"/>
      <c r="N372" s="38"/>
      <c r="P372" s="38"/>
      <c r="R372" s="38"/>
      <c r="T372" s="38"/>
      <c r="V372" s="38"/>
      <c r="X372" s="38"/>
      <c r="Z372" s="38"/>
      <c r="AB372" s="38"/>
      <c r="AD372" s="38"/>
      <c r="AF372" s="38"/>
      <c r="AH372" s="38"/>
      <c r="AJ372" s="38"/>
      <c r="AL372" s="38"/>
      <c r="AN372" s="38"/>
      <c r="AP372" s="38"/>
      <c r="AR372" s="38"/>
      <c r="AT372" s="38"/>
      <c r="AV372" s="38"/>
      <c r="AX372" s="38"/>
      <c r="AZ372" s="38"/>
      <c r="BB372" s="38"/>
      <c r="BD372" s="38"/>
      <c r="BF372" s="38"/>
      <c r="BH372" s="38"/>
      <c r="BJ372" s="38"/>
      <c r="BL372" s="38"/>
      <c r="BN372" s="38"/>
      <c r="BP372" s="38"/>
      <c r="BR372" s="38"/>
      <c r="BT372" s="38"/>
    </row>
    <row r="373" spans="1:72">
      <c r="A373" s="38"/>
      <c r="B373" s="38"/>
      <c r="D373" s="38"/>
      <c r="F373" s="38"/>
      <c r="H373" s="38"/>
      <c r="J373" s="38"/>
      <c r="L373" s="38"/>
      <c r="N373" s="38"/>
      <c r="P373" s="38"/>
      <c r="R373" s="38"/>
      <c r="T373" s="38"/>
      <c r="V373" s="38"/>
      <c r="X373" s="38"/>
      <c r="Z373" s="38"/>
      <c r="AB373" s="38"/>
      <c r="AD373" s="38"/>
      <c r="AF373" s="38"/>
      <c r="AH373" s="38"/>
      <c r="AJ373" s="38"/>
      <c r="AL373" s="38"/>
      <c r="AN373" s="38"/>
      <c r="AP373" s="38"/>
      <c r="AR373" s="38"/>
      <c r="AT373" s="38"/>
      <c r="AV373" s="38"/>
      <c r="AX373" s="38"/>
      <c r="AZ373" s="38"/>
      <c r="BB373" s="38"/>
      <c r="BD373" s="38"/>
      <c r="BF373" s="38"/>
      <c r="BH373" s="38"/>
      <c r="BJ373" s="38"/>
      <c r="BL373" s="38"/>
      <c r="BN373" s="38"/>
      <c r="BP373" s="38"/>
      <c r="BR373" s="38"/>
      <c r="BT373" s="38"/>
    </row>
    <row r="374" spans="1:72">
      <c r="A374" s="38"/>
      <c r="B374" s="38"/>
      <c r="D374" s="38"/>
      <c r="F374" s="38"/>
      <c r="H374" s="38"/>
      <c r="J374" s="38"/>
      <c r="L374" s="38"/>
      <c r="N374" s="38"/>
      <c r="P374" s="38"/>
      <c r="R374" s="38"/>
      <c r="T374" s="38"/>
      <c r="V374" s="38"/>
      <c r="X374" s="38"/>
      <c r="Z374" s="38"/>
      <c r="AB374" s="38"/>
      <c r="AD374" s="38"/>
      <c r="AF374" s="38"/>
      <c r="AH374" s="38"/>
      <c r="AJ374" s="38"/>
      <c r="AL374" s="38"/>
      <c r="AN374" s="38"/>
      <c r="AP374" s="38"/>
      <c r="AR374" s="38"/>
      <c r="AT374" s="38"/>
      <c r="AV374" s="38"/>
      <c r="AX374" s="38"/>
      <c r="AZ374" s="38"/>
      <c r="BB374" s="38"/>
      <c r="BD374" s="38"/>
      <c r="BF374" s="38"/>
      <c r="BH374" s="38"/>
      <c r="BJ374" s="38"/>
      <c r="BL374" s="38"/>
      <c r="BN374" s="38"/>
      <c r="BP374" s="38"/>
      <c r="BR374" s="38"/>
      <c r="BT374" s="38"/>
    </row>
    <row r="375" spans="1:72">
      <c r="A375" s="38"/>
      <c r="B375" s="38"/>
      <c r="D375" s="38"/>
      <c r="F375" s="38"/>
      <c r="H375" s="38"/>
      <c r="J375" s="38"/>
      <c r="L375" s="38"/>
      <c r="N375" s="38"/>
      <c r="P375" s="38"/>
      <c r="R375" s="38"/>
      <c r="T375" s="38"/>
      <c r="V375" s="38"/>
      <c r="X375" s="38"/>
      <c r="Z375" s="38"/>
      <c r="AB375" s="38"/>
      <c r="AD375" s="38"/>
      <c r="AF375" s="38"/>
      <c r="AH375" s="38"/>
      <c r="AJ375" s="38"/>
      <c r="AL375" s="38"/>
      <c r="AN375" s="38"/>
      <c r="AP375" s="38"/>
      <c r="AR375" s="38"/>
      <c r="AT375" s="38"/>
      <c r="AV375" s="38"/>
      <c r="AX375" s="38"/>
      <c r="AZ375" s="38"/>
      <c r="BB375" s="38"/>
      <c r="BD375" s="38"/>
      <c r="BF375" s="38"/>
      <c r="BH375" s="38"/>
      <c r="BJ375" s="38"/>
      <c r="BL375" s="38"/>
      <c r="BN375" s="38"/>
      <c r="BP375" s="38"/>
      <c r="BR375" s="38"/>
      <c r="BT375" s="38"/>
    </row>
    <row r="376" spans="1:72">
      <c r="A376" s="38"/>
      <c r="B376" s="38"/>
      <c r="D376" s="38"/>
      <c r="F376" s="38"/>
      <c r="H376" s="38"/>
      <c r="J376" s="38"/>
      <c r="L376" s="38"/>
      <c r="N376" s="38"/>
      <c r="P376" s="38"/>
      <c r="R376" s="38"/>
      <c r="T376" s="38"/>
      <c r="V376" s="38"/>
      <c r="X376" s="38"/>
      <c r="Z376" s="38"/>
      <c r="AB376" s="38"/>
      <c r="AD376" s="38"/>
      <c r="AF376" s="38"/>
      <c r="AH376" s="38"/>
      <c r="AJ376" s="38"/>
      <c r="AL376" s="38"/>
      <c r="AN376" s="38"/>
      <c r="AP376" s="38"/>
      <c r="AR376" s="38"/>
      <c r="AT376" s="38"/>
      <c r="AV376" s="38"/>
      <c r="AX376" s="38"/>
      <c r="AZ376" s="38"/>
      <c r="BB376" s="38"/>
      <c r="BD376" s="38"/>
      <c r="BF376" s="38"/>
      <c r="BH376" s="38"/>
      <c r="BJ376" s="38"/>
      <c r="BL376" s="38"/>
      <c r="BN376" s="38"/>
      <c r="BP376" s="38"/>
      <c r="BR376" s="38"/>
      <c r="BT376" s="38"/>
    </row>
    <row r="377" spans="1:72">
      <c r="A377" s="38"/>
      <c r="B377" s="38"/>
      <c r="D377" s="38"/>
      <c r="F377" s="38"/>
      <c r="H377" s="38"/>
      <c r="J377" s="38"/>
      <c r="L377" s="38"/>
      <c r="N377" s="38"/>
      <c r="P377" s="38"/>
      <c r="R377" s="38"/>
      <c r="T377" s="38"/>
      <c r="V377" s="38"/>
      <c r="X377" s="38"/>
      <c r="Z377" s="38"/>
      <c r="AB377" s="38"/>
      <c r="AD377" s="38"/>
      <c r="AF377" s="38"/>
      <c r="AH377" s="38"/>
      <c r="AJ377" s="38"/>
      <c r="AL377" s="38"/>
      <c r="AN377" s="38"/>
      <c r="AP377" s="38"/>
      <c r="AR377" s="38"/>
      <c r="AT377" s="38"/>
      <c r="AV377" s="38"/>
      <c r="AX377" s="38"/>
      <c r="AZ377" s="38"/>
      <c r="BB377" s="38"/>
      <c r="BD377" s="38"/>
      <c r="BF377" s="38"/>
      <c r="BH377" s="38"/>
      <c r="BJ377" s="38"/>
      <c r="BL377" s="38"/>
      <c r="BN377" s="38"/>
      <c r="BP377" s="38"/>
      <c r="BR377" s="38"/>
      <c r="BT377" s="38"/>
    </row>
    <row r="378" spans="1:72">
      <c r="A378" s="38"/>
      <c r="B378" s="38"/>
      <c r="D378" s="38"/>
      <c r="F378" s="38"/>
      <c r="H378" s="38"/>
      <c r="J378" s="38"/>
      <c r="L378" s="38"/>
      <c r="N378" s="38"/>
      <c r="P378" s="38"/>
      <c r="R378" s="38"/>
      <c r="T378" s="38"/>
      <c r="V378" s="38"/>
      <c r="X378" s="38"/>
      <c r="Z378" s="38"/>
      <c r="AB378" s="38"/>
      <c r="AD378" s="38"/>
      <c r="AF378" s="38"/>
      <c r="AH378" s="38"/>
      <c r="AJ378" s="38"/>
      <c r="AL378" s="38"/>
      <c r="AN378" s="38"/>
      <c r="AP378" s="38"/>
      <c r="AR378" s="38"/>
      <c r="AT378" s="38"/>
      <c r="AV378" s="38"/>
      <c r="AX378" s="38"/>
      <c r="AZ378" s="38"/>
      <c r="BB378" s="38"/>
      <c r="BD378" s="38"/>
      <c r="BF378" s="38"/>
      <c r="BH378" s="38"/>
      <c r="BJ378" s="38"/>
      <c r="BL378" s="38"/>
      <c r="BN378" s="38"/>
      <c r="BP378" s="38"/>
      <c r="BR378" s="38"/>
      <c r="BT378" s="38"/>
    </row>
    <row r="379" spans="1:72">
      <c r="A379" s="38"/>
      <c r="B379" s="38"/>
      <c r="D379" s="38"/>
      <c r="F379" s="38"/>
      <c r="H379" s="38"/>
      <c r="J379" s="38"/>
      <c r="L379" s="38"/>
      <c r="N379" s="38"/>
      <c r="P379" s="38"/>
      <c r="R379" s="38"/>
      <c r="T379" s="38"/>
      <c r="V379" s="38"/>
      <c r="X379" s="38"/>
      <c r="Z379" s="38"/>
      <c r="AB379" s="38"/>
      <c r="AD379" s="38"/>
      <c r="AF379" s="38"/>
      <c r="AH379" s="38"/>
      <c r="AJ379" s="38"/>
      <c r="AL379" s="38"/>
      <c r="AN379" s="38"/>
      <c r="AP379" s="38"/>
      <c r="AR379" s="38"/>
      <c r="AT379" s="38"/>
      <c r="AV379" s="38"/>
      <c r="AX379" s="38"/>
      <c r="AZ379" s="38"/>
      <c r="BB379" s="38"/>
      <c r="BD379" s="38"/>
      <c r="BF379" s="38"/>
      <c r="BH379" s="38"/>
      <c r="BJ379" s="38"/>
      <c r="BL379" s="38"/>
      <c r="BN379" s="38"/>
      <c r="BP379" s="38"/>
      <c r="BR379" s="38"/>
      <c r="BT379" s="38"/>
    </row>
    <row r="380" spans="1:72">
      <c r="A380" s="38"/>
      <c r="B380" s="38"/>
      <c r="D380" s="38"/>
      <c r="F380" s="38"/>
      <c r="H380" s="38"/>
      <c r="J380" s="38"/>
      <c r="L380" s="38"/>
      <c r="N380" s="38"/>
      <c r="P380" s="38"/>
      <c r="R380" s="38"/>
      <c r="T380" s="38"/>
      <c r="V380" s="38"/>
      <c r="X380" s="38"/>
      <c r="Z380" s="38"/>
      <c r="AB380" s="38"/>
      <c r="AD380" s="38"/>
      <c r="AF380" s="38"/>
      <c r="AH380" s="38"/>
      <c r="AJ380" s="38"/>
      <c r="AL380" s="38"/>
      <c r="AN380" s="38"/>
      <c r="AP380" s="38"/>
      <c r="AR380" s="38"/>
      <c r="AT380" s="38"/>
      <c r="AV380" s="38"/>
      <c r="AX380" s="38"/>
      <c r="AZ380" s="38"/>
      <c r="BB380" s="38"/>
      <c r="BD380" s="38"/>
      <c r="BF380" s="38"/>
      <c r="BH380" s="38"/>
      <c r="BJ380" s="38"/>
      <c r="BL380" s="38"/>
      <c r="BN380" s="38"/>
      <c r="BP380" s="38"/>
      <c r="BR380" s="38"/>
      <c r="BT380" s="38"/>
    </row>
    <row r="381" spans="1:72">
      <c r="A381" s="38"/>
      <c r="B381" s="38"/>
      <c r="D381" s="38"/>
      <c r="F381" s="38"/>
      <c r="H381" s="38"/>
      <c r="J381" s="38"/>
      <c r="L381" s="38"/>
      <c r="N381" s="38"/>
      <c r="P381" s="38"/>
      <c r="R381" s="38"/>
      <c r="T381" s="38"/>
      <c r="V381" s="38"/>
      <c r="X381" s="38"/>
      <c r="Z381" s="38"/>
      <c r="AB381" s="38"/>
      <c r="AD381" s="38"/>
      <c r="AF381" s="38"/>
      <c r="AH381" s="38"/>
      <c r="AJ381" s="38"/>
      <c r="AL381" s="38"/>
      <c r="AN381" s="38"/>
      <c r="AP381" s="38"/>
      <c r="AR381" s="38"/>
      <c r="AT381" s="38"/>
      <c r="AV381" s="38"/>
      <c r="AX381" s="38"/>
      <c r="AZ381" s="38"/>
      <c r="BB381" s="38"/>
      <c r="BD381" s="38"/>
      <c r="BF381" s="38"/>
      <c r="BH381" s="38"/>
      <c r="BJ381" s="38"/>
      <c r="BL381" s="38"/>
      <c r="BN381" s="38"/>
      <c r="BP381" s="38"/>
      <c r="BR381" s="38"/>
      <c r="BT381" s="38"/>
    </row>
    <row r="382" spans="1:72">
      <c r="A382" s="38"/>
      <c r="B382" s="38"/>
      <c r="D382" s="38"/>
      <c r="F382" s="38"/>
      <c r="H382" s="38"/>
      <c r="J382" s="38"/>
      <c r="L382" s="38"/>
      <c r="N382" s="38"/>
      <c r="P382" s="38"/>
      <c r="R382" s="38"/>
      <c r="T382" s="38"/>
      <c r="V382" s="38"/>
      <c r="X382" s="38"/>
      <c r="Z382" s="38"/>
      <c r="AB382" s="38"/>
      <c r="AD382" s="38"/>
      <c r="AF382" s="38"/>
      <c r="AH382" s="38"/>
      <c r="AJ382" s="38"/>
      <c r="AL382" s="38"/>
      <c r="AN382" s="38"/>
      <c r="AP382" s="38"/>
      <c r="AR382" s="38"/>
      <c r="AT382" s="38"/>
      <c r="AV382" s="38"/>
      <c r="AX382" s="38"/>
      <c r="AZ382" s="38"/>
      <c r="BB382" s="38"/>
      <c r="BD382" s="38"/>
      <c r="BF382" s="38"/>
      <c r="BH382" s="38"/>
      <c r="BJ382" s="38"/>
      <c r="BL382" s="38"/>
      <c r="BN382" s="38"/>
      <c r="BP382" s="38"/>
      <c r="BR382" s="38"/>
      <c r="BT382" s="38"/>
    </row>
    <row r="383" spans="1:72">
      <c r="A383" s="38"/>
      <c r="B383" s="38"/>
      <c r="D383" s="38"/>
      <c r="F383" s="38"/>
      <c r="H383" s="38"/>
      <c r="J383" s="38"/>
      <c r="L383" s="38"/>
      <c r="N383" s="38"/>
      <c r="P383" s="38"/>
      <c r="R383" s="38"/>
      <c r="T383" s="38"/>
      <c r="V383" s="38"/>
      <c r="X383" s="38"/>
      <c r="Z383" s="38"/>
      <c r="AB383" s="38"/>
      <c r="AD383" s="38"/>
      <c r="AF383" s="38"/>
      <c r="AH383" s="38"/>
      <c r="AJ383" s="38"/>
      <c r="AL383" s="38"/>
      <c r="AN383" s="38"/>
      <c r="AP383" s="38"/>
      <c r="AR383" s="38"/>
      <c r="AT383" s="38"/>
      <c r="AV383" s="38"/>
      <c r="AX383" s="38"/>
      <c r="AZ383" s="38"/>
      <c r="BB383" s="38"/>
      <c r="BD383" s="38"/>
      <c r="BF383" s="38"/>
      <c r="BH383" s="38"/>
      <c r="BJ383" s="38"/>
      <c r="BL383" s="38"/>
      <c r="BN383" s="38"/>
      <c r="BP383" s="38"/>
      <c r="BR383" s="38"/>
      <c r="BT383" s="38"/>
    </row>
    <row r="384" spans="1:72">
      <c r="A384" s="38"/>
      <c r="B384" s="38"/>
      <c r="D384" s="38"/>
      <c r="F384" s="38"/>
      <c r="H384" s="38"/>
      <c r="J384" s="38"/>
      <c r="L384" s="38"/>
      <c r="N384" s="38"/>
      <c r="P384" s="38"/>
      <c r="R384" s="38"/>
      <c r="T384" s="38"/>
      <c r="V384" s="38"/>
      <c r="X384" s="38"/>
      <c r="Z384" s="38"/>
      <c r="AB384" s="38"/>
      <c r="AD384" s="38"/>
      <c r="AF384" s="38"/>
      <c r="AH384" s="38"/>
      <c r="AJ384" s="38"/>
      <c r="AL384" s="38"/>
      <c r="AN384" s="38"/>
      <c r="AP384" s="38"/>
      <c r="AR384" s="38"/>
      <c r="AT384" s="38"/>
      <c r="AV384" s="38"/>
      <c r="AX384" s="38"/>
      <c r="AZ384" s="38"/>
      <c r="BB384" s="38"/>
      <c r="BD384" s="38"/>
      <c r="BF384" s="38"/>
      <c r="BH384" s="38"/>
      <c r="BJ384" s="38"/>
      <c r="BL384" s="38"/>
      <c r="BN384" s="38"/>
      <c r="BP384" s="38"/>
      <c r="BR384" s="38"/>
      <c r="BT384" s="38"/>
    </row>
    <row r="385" spans="1:72">
      <c r="A385" s="38"/>
      <c r="B385" s="38"/>
      <c r="D385" s="38"/>
      <c r="F385" s="38"/>
      <c r="H385" s="38"/>
      <c r="J385" s="38"/>
      <c r="L385" s="38"/>
      <c r="N385" s="38"/>
      <c r="P385" s="38"/>
      <c r="R385" s="38"/>
      <c r="T385" s="38"/>
      <c r="V385" s="38"/>
      <c r="X385" s="38"/>
      <c r="Z385" s="38"/>
      <c r="AB385" s="38"/>
      <c r="AD385" s="38"/>
      <c r="AF385" s="38"/>
      <c r="AH385" s="38"/>
      <c r="AJ385" s="38"/>
      <c r="AL385" s="38"/>
      <c r="AN385" s="38"/>
      <c r="AP385" s="38"/>
      <c r="AR385" s="38"/>
      <c r="AT385" s="38"/>
      <c r="AV385" s="38"/>
      <c r="AX385" s="38"/>
      <c r="AZ385" s="38"/>
      <c r="BB385" s="38"/>
      <c r="BD385" s="38"/>
      <c r="BF385" s="38"/>
      <c r="BH385" s="38"/>
      <c r="BJ385" s="38"/>
      <c r="BL385" s="38"/>
      <c r="BN385" s="38"/>
      <c r="BP385" s="38"/>
      <c r="BR385" s="38"/>
      <c r="BT385" s="38"/>
    </row>
    <row r="386" spans="1:72">
      <c r="A386" s="38"/>
      <c r="B386" s="38"/>
      <c r="D386" s="38"/>
      <c r="F386" s="38"/>
      <c r="H386" s="38"/>
      <c r="J386" s="38"/>
      <c r="L386" s="38"/>
      <c r="N386" s="38"/>
      <c r="P386" s="38"/>
      <c r="R386" s="38"/>
      <c r="T386" s="38"/>
      <c r="V386" s="38"/>
      <c r="X386" s="38"/>
      <c r="Z386" s="38"/>
      <c r="AB386" s="38"/>
      <c r="AD386" s="38"/>
      <c r="AF386" s="38"/>
      <c r="AH386" s="38"/>
      <c r="AJ386" s="38"/>
      <c r="AL386" s="38"/>
      <c r="AN386" s="38"/>
      <c r="AP386" s="38"/>
      <c r="AR386" s="38"/>
      <c r="AT386" s="38"/>
      <c r="AV386" s="38"/>
      <c r="AX386" s="38"/>
      <c r="AZ386" s="38"/>
      <c r="BB386" s="38"/>
      <c r="BD386" s="38"/>
      <c r="BF386" s="38"/>
      <c r="BH386" s="38"/>
      <c r="BJ386" s="38"/>
      <c r="BL386" s="38"/>
      <c r="BN386" s="38"/>
      <c r="BP386" s="38"/>
      <c r="BR386" s="38"/>
      <c r="BT386" s="38"/>
    </row>
    <row r="387" spans="1:72">
      <c r="A387" s="38"/>
      <c r="B387" s="38"/>
      <c r="D387" s="38"/>
      <c r="F387" s="38"/>
      <c r="H387" s="38"/>
      <c r="J387" s="38"/>
      <c r="L387" s="38"/>
      <c r="N387" s="38"/>
      <c r="P387" s="38"/>
      <c r="R387" s="38"/>
      <c r="T387" s="38"/>
      <c r="V387" s="38"/>
      <c r="X387" s="38"/>
      <c r="Z387" s="38"/>
      <c r="AB387" s="38"/>
      <c r="AD387" s="38"/>
      <c r="AF387" s="38"/>
      <c r="AH387" s="38"/>
      <c r="AJ387" s="38"/>
      <c r="AL387" s="38"/>
      <c r="AN387" s="38"/>
      <c r="AP387" s="38"/>
      <c r="AR387" s="38"/>
      <c r="AT387" s="38"/>
      <c r="AV387" s="38"/>
      <c r="AX387" s="38"/>
      <c r="AZ387" s="38"/>
      <c r="BB387" s="38"/>
      <c r="BD387" s="38"/>
      <c r="BF387" s="38"/>
      <c r="BH387" s="38"/>
      <c r="BJ387" s="38"/>
      <c r="BL387" s="38"/>
      <c r="BN387" s="38"/>
      <c r="BP387" s="38"/>
      <c r="BR387" s="38"/>
      <c r="BT387" s="38"/>
    </row>
    <row r="388" spans="1:72">
      <c r="A388" s="38"/>
      <c r="B388" s="38"/>
      <c r="D388" s="38"/>
      <c r="F388" s="38"/>
      <c r="H388" s="38"/>
      <c r="J388" s="38"/>
      <c r="L388" s="38"/>
      <c r="N388" s="38"/>
      <c r="P388" s="38"/>
      <c r="R388" s="38"/>
      <c r="T388" s="38"/>
      <c r="V388" s="38"/>
      <c r="X388" s="38"/>
      <c r="Z388" s="38"/>
      <c r="AB388" s="38"/>
      <c r="AD388" s="38"/>
      <c r="AF388" s="38"/>
      <c r="AH388" s="38"/>
      <c r="AJ388" s="38"/>
      <c r="AL388" s="38"/>
      <c r="AN388" s="38"/>
      <c r="AP388" s="38"/>
      <c r="AR388" s="38"/>
      <c r="AT388" s="38"/>
      <c r="AV388" s="38"/>
      <c r="AX388" s="38"/>
      <c r="AZ388" s="38"/>
      <c r="BB388" s="38"/>
      <c r="BD388" s="38"/>
      <c r="BF388" s="38"/>
      <c r="BH388" s="38"/>
      <c r="BJ388" s="38"/>
      <c r="BL388" s="38"/>
      <c r="BN388" s="38"/>
      <c r="BP388" s="38"/>
      <c r="BR388" s="38"/>
      <c r="BT388" s="38"/>
    </row>
    <row r="389" spans="1:72">
      <c r="A389" s="38"/>
      <c r="B389" s="38"/>
      <c r="D389" s="38"/>
      <c r="F389" s="38"/>
      <c r="H389" s="38"/>
      <c r="J389" s="38"/>
      <c r="L389" s="38"/>
      <c r="N389" s="38"/>
      <c r="P389" s="38"/>
      <c r="R389" s="38"/>
      <c r="T389" s="38"/>
      <c r="V389" s="38"/>
      <c r="X389" s="38"/>
      <c r="Z389" s="38"/>
      <c r="AB389" s="38"/>
      <c r="AD389" s="38"/>
      <c r="AF389" s="38"/>
      <c r="AH389" s="38"/>
      <c r="AJ389" s="38"/>
      <c r="AL389" s="38"/>
      <c r="AN389" s="38"/>
      <c r="AP389" s="38"/>
      <c r="AR389" s="38"/>
      <c r="AT389" s="38"/>
      <c r="AV389" s="38"/>
      <c r="AX389" s="38"/>
      <c r="AZ389" s="38"/>
      <c r="BB389" s="38"/>
      <c r="BD389" s="38"/>
      <c r="BF389" s="38"/>
      <c r="BH389" s="38"/>
      <c r="BJ389" s="38"/>
      <c r="BL389" s="38"/>
      <c r="BN389" s="38"/>
      <c r="BP389" s="38"/>
      <c r="BR389" s="38"/>
      <c r="BT389" s="38"/>
    </row>
    <row r="390" spans="1:72">
      <c r="A390" s="38"/>
      <c r="B390" s="38"/>
      <c r="D390" s="38"/>
      <c r="F390" s="38"/>
      <c r="H390" s="38"/>
      <c r="J390" s="38"/>
      <c r="L390" s="38"/>
      <c r="N390" s="38"/>
      <c r="P390" s="38"/>
      <c r="R390" s="38"/>
      <c r="T390" s="38"/>
      <c r="V390" s="38"/>
      <c r="X390" s="38"/>
      <c r="Z390" s="38"/>
      <c r="AB390" s="38"/>
      <c r="AD390" s="38"/>
      <c r="AF390" s="38"/>
      <c r="AH390" s="38"/>
      <c r="AJ390" s="38"/>
      <c r="AL390" s="38"/>
      <c r="AN390" s="38"/>
      <c r="AP390" s="38"/>
      <c r="AR390" s="38"/>
      <c r="AT390" s="38"/>
      <c r="AV390" s="38"/>
      <c r="AX390" s="38"/>
      <c r="AZ390" s="38"/>
      <c r="BB390" s="38"/>
      <c r="BD390" s="38"/>
      <c r="BF390" s="38"/>
      <c r="BH390" s="38"/>
      <c r="BJ390" s="38"/>
      <c r="BL390" s="38"/>
      <c r="BN390" s="38"/>
      <c r="BP390" s="38"/>
      <c r="BR390" s="38"/>
      <c r="BT390" s="38"/>
    </row>
    <row r="391" spans="1:72">
      <c r="A391" s="38"/>
      <c r="B391" s="38"/>
      <c r="D391" s="38"/>
      <c r="F391" s="38"/>
      <c r="H391" s="38"/>
      <c r="J391" s="38"/>
      <c r="L391" s="38"/>
      <c r="N391" s="38"/>
      <c r="P391" s="38"/>
      <c r="R391" s="38"/>
      <c r="T391" s="38"/>
      <c r="V391" s="38"/>
      <c r="X391" s="38"/>
      <c r="Z391" s="38"/>
      <c r="AB391" s="38"/>
      <c r="AD391" s="38"/>
      <c r="AF391" s="38"/>
      <c r="AH391" s="38"/>
      <c r="AJ391" s="38"/>
      <c r="AL391" s="38"/>
      <c r="AN391" s="38"/>
      <c r="AP391" s="38"/>
      <c r="AR391" s="38"/>
      <c r="AT391" s="38"/>
      <c r="AV391" s="38"/>
      <c r="AX391" s="38"/>
      <c r="AZ391" s="38"/>
      <c r="BB391" s="38"/>
      <c r="BD391" s="38"/>
      <c r="BF391" s="38"/>
      <c r="BH391" s="38"/>
      <c r="BJ391" s="38"/>
      <c r="BL391" s="38"/>
      <c r="BN391" s="38"/>
      <c r="BP391" s="38"/>
      <c r="BR391" s="38"/>
      <c r="BT391" s="38"/>
    </row>
    <row r="392" spans="1:72">
      <c r="A392" s="38"/>
      <c r="B392" s="38"/>
      <c r="D392" s="38"/>
      <c r="F392" s="38"/>
      <c r="H392" s="38"/>
      <c r="J392" s="38"/>
      <c r="L392" s="38"/>
      <c r="N392" s="38"/>
      <c r="P392" s="38"/>
      <c r="R392" s="38"/>
      <c r="T392" s="38"/>
      <c r="V392" s="38"/>
      <c r="X392" s="38"/>
      <c r="Z392" s="38"/>
      <c r="AB392" s="38"/>
      <c r="AD392" s="38"/>
      <c r="AF392" s="38"/>
      <c r="AH392" s="38"/>
      <c r="AJ392" s="38"/>
      <c r="AL392" s="38"/>
      <c r="AN392" s="38"/>
      <c r="AP392" s="38"/>
      <c r="AR392" s="38"/>
      <c r="AT392" s="38"/>
      <c r="AV392" s="38"/>
      <c r="AX392" s="38"/>
      <c r="AZ392" s="38"/>
      <c r="BB392" s="38"/>
      <c r="BD392" s="38"/>
      <c r="BF392" s="38"/>
      <c r="BH392" s="38"/>
      <c r="BJ392" s="38"/>
      <c r="BL392" s="38"/>
      <c r="BN392" s="38"/>
      <c r="BP392" s="38"/>
      <c r="BR392" s="38"/>
      <c r="BT392" s="38"/>
    </row>
    <row r="393" spans="1:72">
      <c r="A393" s="38"/>
      <c r="B393" s="38"/>
      <c r="D393" s="38"/>
      <c r="F393" s="38"/>
      <c r="H393" s="38"/>
      <c r="J393" s="38"/>
      <c r="L393" s="38"/>
      <c r="N393" s="38"/>
      <c r="P393" s="38"/>
      <c r="R393" s="38"/>
      <c r="T393" s="38"/>
      <c r="V393" s="38"/>
      <c r="X393" s="38"/>
      <c r="Z393" s="38"/>
      <c r="AB393" s="38"/>
      <c r="AD393" s="38"/>
      <c r="AF393" s="38"/>
      <c r="AH393" s="38"/>
      <c r="AJ393" s="38"/>
      <c r="AL393" s="38"/>
      <c r="AN393" s="38"/>
      <c r="AP393" s="38"/>
      <c r="AR393" s="38"/>
      <c r="AT393" s="38"/>
      <c r="AV393" s="38"/>
      <c r="AX393" s="38"/>
      <c r="AZ393" s="38"/>
      <c r="BB393" s="38"/>
      <c r="BD393" s="38"/>
      <c r="BF393" s="38"/>
      <c r="BH393" s="38"/>
      <c r="BJ393" s="38"/>
      <c r="BL393" s="38"/>
      <c r="BN393" s="38"/>
      <c r="BP393" s="38"/>
      <c r="BR393" s="38"/>
      <c r="BT393" s="38"/>
    </row>
    <row r="394" spans="1:72">
      <c r="A394" s="38"/>
      <c r="B394" s="38"/>
      <c r="D394" s="38"/>
      <c r="F394" s="38"/>
      <c r="H394" s="38"/>
      <c r="J394" s="38"/>
      <c r="L394" s="38"/>
      <c r="N394" s="38"/>
      <c r="P394" s="38"/>
      <c r="R394" s="38"/>
      <c r="T394" s="38"/>
      <c r="V394" s="38"/>
      <c r="X394" s="38"/>
      <c r="Z394" s="38"/>
      <c r="AB394" s="38"/>
      <c r="AD394" s="38"/>
      <c r="AF394" s="38"/>
      <c r="AH394" s="38"/>
      <c r="AJ394" s="38"/>
      <c r="AL394" s="38"/>
      <c r="AN394" s="38"/>
      <c r="AP394" s="38"/>
      <c r="AR394" s="38"/>
      <c r="AT394" s="38"/>
      <c r="AV394" s="38"/>
      <c r="AX394" s="38"/>
      <c r="AZ394" s="38"/>
      <c r="BB394" s="38"/>
      <c r="BD394" s="38"/>
      <c r="BF394" s="38"/>
      <c r="BH394" s="38"/>
      <c r="BJ394" s="38"/>
      <c r="BL394" s="38"/>
      <c r="BN394" s="38"/>
      <c r="BP394" s="38"/>
      <c r="BR394" s="38"/>
      <c r="BT394" s="38"/>
    </row>
    <row r="395" spans="1:72">
      <c r="A395" s="38"/>
      <c r="B395" s="38"/>
      <c r="D395" s="38"/>
      <c r="F395" s="38"/>
      <c r="H395" s="38"/>
      <c r="J395" s="38"/>
      <c r="L395" s="38"/>
      <c r="N395" s="38"/>
      <c r="P395" s="38"/>
      <c r="R395" s="38"/>
      <c r="T395" s="38"/>
      <c r="V395" s="38"/>
      <c r="X395" s="38"/>
      <c r="Z395" s="38"/>
      <c r="AB395" s="38"/>
      <c r="AD395" s="38"/>
      <c r="AF395" s="38"/>
      <c r="AH395" s="38"/>
      <c r="AJ395" s="38"/>
      <c r="AL395" s="38"/>
      <c r="AN395" s="38"/>
      <c r="AP395" s="38"/>
      <c r="AR395" s="38"/>
      <c r="AT395" s="38"/>
      <c r="AV395" s="38"/>
      <c r="AX395" s="38"/>
      <c r="AZ395" s="38"/>
      <c r="BB395" s="38"/>
      <c r="BD395" s="38"/>
      <c r="BF395" s="38"/>
      <c r="BH395" s="38"/>
      <c r="BJ395" s="38"/>
      <c r="BL395" s="38"/>
      <c r="BN395" s="38"/>
      <c r="BP395" s="38"/>
      <c r="BR395" s="38"/>
      <c r="BT395" s="38"/>
    </row>
    <row r="396" spans="1:72">
      <c r="A396" s="38"/>
      <c r="B396" s="38"/>
      <c r="D396" s="38"/>
      <c r="F396" s="38"/>
      <c r="H396" s="38"/>
      <c r="J396" s="38"/>
      <c r="L396" s="38"/>
      <c r="N396" s="38"/>
      <c r="P396" s="38"/>
      <c r="R396" s="38"/>
      <c r="T396" s="38"/>
      <c r="V396" s="38"/>
      <c r="X396" s="38"/>
      <c r="Z396" s="38"/>
      <c r="AB396" s="38"/>
      <c r="AD396" s="38"/>
      <c r="AF396" s="38"/>
      <c r="AH396" s="38"/>
      <c r="AJ396" s="38"/>
      <c r="AL396" s="38"/>
      <c r="AN396" s="38"/>
      <c r="AP396" s="38"/>
      <c r="AR396" s="38"/>
      <c r="AT396" s="38"/>
      <c r="AV396" s="38"/>
      <c r="AX396" s="38"/>
      <c r="AZ396" s="38"/>
      <c r="BB396" s="38"/>
      <c r="BD396" s="38"/>
      <c r="BF396" s="38"/>
      <c r="BH396" s="38"/>
      <c r="BJ396" s="38"/>
      <c r="BL396" s="38"/>
      <c r="BN396" s="38"/>
      <c r="BP396" s="38"/>
      <c r="BR396" s="38"/>
      <c r="BT396" s="38"/>
    </row>
    <row r="397" spans="1:72">
      <c r="A397" s="38"/>
      <c r="B397" s="38"/>
      <c r="D397" s="38"/>
      <c r="F397" s="38"/>
      <c r="H397" s="38"/>
      <c r="J397" s="38"/>
      <c r="L397" s="38"/>
      <c r="N397" s="38"/>
      <c r="P397" s="38"/>
      <c r="R397" s="38"/>
      <c r="T397" s="38"/>
      <c r="V397" s="38"/>
      <c r="X397" s="38"/>
      <c r="Z397" s="38"/>
      <c r="AB397" s="38"/>
      <c r="AD397" s="38"/>
      <c r="AF397" s="38"/>
      <c r="AH397" s="38"/>
      <c r="AJ397" s="38"/>
      <c r="AL397" s="38"/>
      <c r="AN397" s="38"/>
      <c r="AP397" s="38"/>
      <c r="AR397" s="38"/>
      <c r="AT397" s="38"/>
      <c r="AV397" s="38"/>
      <c r="AX397" s="38"/>
      <c r="AZ397" s="38"/>
      <c r="BB397" s="38"/>
      <c r="BD397" s="38"/>
      <c r="BF397" s="38"/>
      <c r="BH397" s="38"/>
      <c r="BJ397" s="38"/>
      <c r="BL397" s="38"/>
      <c r="BN397" s="38"/>
      <c r="BP397" s="38"/>
      <c r="BR397" s="38"/>
      <c r="BT397" s="38"/>
    </row>
    <row r="398" spans="1:72">
      <c r="A398" s="38"/>
      <c r="B398" s="38"/>
      <c r="D398" s="38"/>
      <c r="F398" s="38"/>
      <c r="H398" s="38"/>
      <c r="J398" s="38"/>
      <c r="L398" s="38"/>
      <c r="N398" s="38"/>
      <c r="P398" s="38"/>
      <c r="R398" s="38"/>
      <c r="T398" s="38"/>
      <c r="V398" s="38"/>
      <c r="X398" s="38"/>
      <c r="Z398" s="38"/>
      <c r="AB398" s="38"/>
      <c r="AD398" s="38"/>
      <c r="AF398" s="38"/>
      <c r="AH398" s="38"/>
      <c r="AJ398" s="38"/>
      <c r="AL398" s="38"/>
      <c r="AN398" s="38"/>
      <c r="AP398" s="38"/>
      <c r="AR398" s="38"/>
      <c r="AT398" s="38"/>
      <c r="AV398" s="38"/>
      <c r="AX398" s="38"/>
      <c r="AZ398" s="38"/>
      <c r="BB398" s="38"/>
      <c r="BD398" s="38"/>
      <c r="BF398" s="38"/>
      <c r="BH398" s="38"/>
      <c r="BJ398" s="38"/>
      <c r="BL398" s="38"/>
      <c r="BN398" s="38"/>
      <c r="BP398" s="38"/>
      <c r="BR398" s="38"/>
      <c r="BT398" s="38"/>
    </row>
    <row r="399" spans="1:72">
      <c r="A399" s="38"/>
      <c r="B399" s="38"/>
      <c r="D399" s="38"/>
      <c r="F399" s="38"/>
      <c r="H399" s="38"/>
      <c r="J399" s="38"/>
      <c r="L399" s="38"/>
      <c r="N399" s="38"/>
      <c r="P399" s="38"/>
      <c r="R399" s="38"/>
      <c r="T399" s="38"/>
      <c r="V399" s="38"/>
      <c r="X399" s="38"/>
      <c r="Z399" s="38"/>
      <c r="AB399" s="38"/>
      <c r="AD399" s="38"/>
      <c r="AF399" s="38"/>
      <c r="AH399" s="38"/>
      <c r="AJ399" s="38"/>
      <c r="AL399" s="38"/>
      <c r="AN399" s="38"/>
      <c r="AP399" s="38"/>
      <c r="AR399" s="38"/>
      <c r="AT399" s="38"/>
      <c r="AV399" s="38"/>
      <c r="AX399" s="38"/>
      <c r="AZ399" s="38"/>
      <c r="BB399" s="38"/>
      <c r="BD399" s="38"/>
      <c r="BF399" s="38"/>
      <c r="BH399" s="38"/>
      <c r="BJ399" s="38"/>
      <c r="BL399" s="38"/>
      <c r="BN399" s="38"/>
      <c r="BP399" s="38"/>
      <c r="BR399" s="38"/>
      <c r="BT399" s="38"/>
    </row>
    <row r="400" spans="1:72">
      <c r="A400" s="38"/>
      <c r="B400" s="38"/>
      <c r="D400" s="38"/>
      <c r="F400" s="38"/>
      <c r="H400" s="38"/>
      <c r="J400" s="38"/>
      <c r="L400" s="38"/>
      <c r="N400" s="38"/>
      <c r="P400" s="38"/>
      <c r="R400" s="38"/>
      <c r="T400" s="38"/>
      <c r="V400" s="38"/>
      <c r="X400" s="38"/>
      <c r="Z400" s="38"/>
      <c r="AB400" s="38"/>
      <c r="AD400" s="38"/>
      <c r="AF400" s="38"/>
      <c r="AH400" s="38"/>
      <c r="AJ400" s="38"/>
      <c r="AL400" s="38"/>
      <c r="AN400" s="38"/>
      <c r="AP400" s="38"/>
      <c r="AR400" s="38"/>
      <c r="AT400" s="38"/>
      <c r="AV400" s="38"/>
      <c r="AX400" s="38"/>
      <c r="AZ400" s="38"/>
      <c r="BB400" s="38"/>
      <c r="BD400" s="38"/>
      <c r="BF400" s="38"/>
      <c r="BH400" s="38"/>
      <c r="BJ400" s="38"/>
      <c r="BL400" s="38"/>
      <c r="BN400" s="38"/>
      <c r="BP400" s="38"/>
      <c r="BR400" s="38"/>
      <c r="BT400" s="38"/>
    </row>
    <row r="401" spans="1:72">
      <c r="A401" s="38"/>
      <c r="B401" s="38"/>
      <c r="D401" s="38"/>
      <c r="F401" s="38"/>
      <c r="H401" s="38"/>
      <c r="J401" s="38"/>
      <c r="L401" s="38"/>
      <c r="N401" s="38"/>
      <c r="P401" s="38"/>
      <c r="R401" s="38"/>
      <c r="T401" s="38"/>
      <c r="V401" s="38"/>
      <c r="X401" s="38"/>
      <c r="Z401" s="38"/>
      <c r="AB401" s="38"/>
      <c r="AD401" s="38"/>
      <c r="AF401" s="38"/>
      <c r="AH401" s="38"/>
      <c r="AJ401" s="38"/>
      <c r="AL401" s="38"/>
      <c r="AN401" s="38"/>
      <c r="AP401" s="38"/>
      <c r="AR401" s="38"/>
      <c r="AT401" s="38"/>
      <c r="AV401" s="38"/>
      <c r="AX401" s="38"/>
      <c r="AZ401" s="38"/>
      <c r="BB401" s="38"/>
      <c r="BD401" s="38"/>
      <c r="BF401" s="38"/>
      <c r="BH401" s="38"/>
      <c r="BJ401" s="38"/>
      <c r="BL401" s="38"/>
      <c r="BN401" s="38"/>
      <c r="BP401" s="38"/>
      <c r="BR401" s="38"/>
      <c r="BT401" s="38"/>
    </row>
    <row r="402" spans="1:72">
      <c r="A402" s="38"/>
      <c r="B402" s="38"/>
      <c r="D402" s="38"/>
      <c r="F402" s="38"/>
      <c r="H402" s="38"/>
      <c r="J402" s="38"/>
      <c r="L402" s="38"/>
      <c r="N402" s="38"/>
      <c r="P402" s="38"/>
      <c r="R402" s="38"/>
      <c r="T402" s="38"/>
      <c r="V402" s="38"/>
      <c r="X402" s="38"/>
      <c r="Z402" s="38"/>
      <c r="AB402" s="38"/>
      <c r="AD402" s="38"/>
      <c r="AF402" s="38"/>
      <c r="AH402" s="38"/>
      <c r="AJ402" s="38"/>
      <c r="AL402" s="38"/>
      <c r="AN402" s="38"/>
      <c r="AP402" s="38"/>
      <c r="AR402" s="38"/>
      <c r="AT402" s="38"/>
      <c r="AV402" s="38"/>
      <c r="AX402" s="38"/>
      <c r="AZ402" s="38"/>
      <c r="BB402" s="38"/>
      <c r="BD402" s="38"/>
      <c r="BF402" s="38"/>
      <c r="BH402" s="38"/>
      <c r="BJ402" s="38"/>
      <c r="BL402" s="38"/>
      <c r="BN402" s="38"/>
      <c r="BP402" s="38"/>
      <c r="BR402" s="38"/>
      <c r="BT402" s="38"/>
    </row>
    <row r="403" spans="1:72">
      <c r="A403" s="38"/>
      <c r="B403" s="38"/>
      <c r="D403" s="38"/>
      <c r="F403" s="38"/>
      <c r="H403" s="38"/>
      <c r="J403" s="38"/>
      <c r="L403" s="38"/>
      <c r="N403" s="38"/>
      <c r="P403" s="38"/>
      <c r="R403" s="38"/>
      <c r="T403" s="38"/>
      <c r="V403" s="38"/>
      <c r="X403" s="38"/>
      <c r="Z403" s="38"/>
      <c r="AB403" s="38"/>
      <c r="AD403" s="38"/>
      <c r="AF403" s="38"/>
      <c r="AH403" s="38"/>
      <c r="AJ403" s="38"/>
      <c r="AL403" s="38"/>
      <c r="AN403" s="38"/>
      <c r="AP403" s="38"/>
      <c r="AR403" s="38"/>
      <c r="AT403" s="38"/>
      <c r="AV403" s="38"/>
      <c r="AX403" s="38"/>
      <c r="AZ403" s="38"/>
      <c r="BB403" s="38"/>
      <c r="BD403" s="38"/>
      <c r="BF403" s="38"/>
      <c r="BH403" s="38"/>
      <c r="BJ403" s="38"/>
      <c r="BL403" s="38"/>
      <c r="BN403" s="38"/>
      <c r="BP403" s="38"/>
      <c r="BR403" s="38"/>
      <c r="BT403" s="38"/>
    </row>
    <row r="404" spans="1:72">
      <c r="A404" s="38"/>
      <c r="B404" s="38"/>
      <c r="D404" s="38"/>
      <c r="F404" s="38"/>
      <c r="H404" s="38"/>
      <c r="J404" s="38"/>
      <c r="L404" s="38"/>
      <c r="N404" s="38"/>
      <c r="P404" s="38"/>
      <c r="R404" s="38"/>
      <c r="T404" s="38"/>
      <c r="V404" s="38"/>
      <c r="X404" s="38"/>
      <c r="Z404" s="38"/>
      <c r="AB404" s="38"/>
      <c r="AD404" s="38"/>
      <c r="AF404" s="38"/>
      <c r="AH404" s="38"/>
      <c r="AJ404" s="38"/>
      <c r="AL404" s="38"/>
      <c r="AN404" s="38"/>
      <c r="AP404" s="38"/>
      <c r="AR404" s="38"/>
      <c r="AT404" s="38"/>
      <c r="AV404" s="38"/>
      <c r="AX404" s="38"/>
      <c r="AZ404" s="38"/>
      <c r="BB404" s="38"/>
      <c r="BD404" s="38"/>
      <c r="BF404" s="38"/>
      <c r="BH404" s="38"/>
      <c r="BJ404" s="38"/>
      <c r="BL404" s="38"/>
      <c r="BN404" s="38"/>
      <c r="BP404" s="38"/>
      <c r="BR404" s="38"/>
      <c r="BT404" s="38"/>
    </row>
    <row r="405" spans="1:72">
      <c r="A405" s="38"/>
      <c r="B405" s="38"/>
      <c r="D405" s="38"/>
      <c r="F405" s="38"/>
      <c r="H405" s="38"/>
      <c r="J405" s="38"/>
      <c r="L405" s="38"/>
      <c r="N405" s="38"/>
      <c r="P405" s="38"/>
      <c r="R405" s="38"/>
      <c r="T405" s="38"/>
      <c r="V405" s="38"/>
      <c r="X405" s="38"/>
      <c r="Z405" s="38"/>
      <c r="AB405" s="38"/>
      <c r="AD405" s="38"/>
      <c r="AF405" s="38"/>
      <c r="AH405" s="38"/>
      <c r="AJ405" s="38"/>
      <c r="AL405" s="38"/>
      <c r="AN405" s="38"/>
      <c r="AP405" s="38"/>
      <c r="AR405" s="38"/>
      <c r="AT405" s="38"/>
      <c r="AV405" s="38"/>
      <c r="AX405" s="38"/>
      <c r="AZ405" s="38"/>
      <c r="BB405" s="38"/>
      <c r="BD405" s="38"/>
      <c r="BF405" s="38"/>
      <c r="BH405" s="38"/>
      <c r="BJ405" s="38"/>
      <c r="BL405" s="38"/>
      <c r="BN405" s="38"/>
      <c r="BP405" s="38"/>
      <c r="BR405" s="38"/>
      <c r="BT405" s="38"/>
    </row>
    <row r="406" spans="1:72">
      <c r="A406" s="38"/>
      <c r="B406" s="38"/>
      <c r="D406" s="38"/>
      <c r="F406" s="38"/>
      <c r="H406" s="38"/>
      <c r="J406" s="38"/>
      <c r="L406" s="38"/>
      <c r="N406" s="38"/>
      <c r="P406" s="38"/>
      <c r="R406" s="38"/>
      <c r="T406" s="38"/>
      <c r="V406" s="38"/>
      <c r="X406" s="38"/>
      <c r="Z406" s="38"/>
      <c r="AB406" s="38"/>
      <c r="AD406" s="38"/>
      <c r="AF406" s="38"/>
      <c r="AH406" s="38"/>
      <c r="AJ406" s="38"/>
      <c r="AL406" s="38"/>
      <c r="AN406" s="38"/>
      <c r="AP406" s="38"/>
      <c r="AR406" s="38"/>
      <c r="AT406" s="38"/>
      <c r="AV406" s="38"/>
      <c r="AX406" s="38"/>
      <c r="AZ406" s="38"/>
      <c r="BB406" s="38"/>
      <c r="BD406" s="38"/>
      <c r="BF406" s="38"/>
      <c r="BH406" s="38"/>
      <c r="BJ406" s="38"/>
      <c r="BL406" s="38"/>
      <c r="BN406" s="38"/>
      <c r="BP406" s="38"/>
      <c r="BR406" s="38"/>
      <c r="BT406" s="38"/>
    </row>
    <row r="407" spans="1:72">
      <c r="A407" s="38"/>
      <c r="B407" s="38"/>
      <c r="D407" s="38"/>
      <c r="F407" s="38"/>
      <c r="H407" s="38"/>
      <c r="J407" s="38"/>
      <c r="L407" s="38"/>
      <c r="N407" s="38"/>
      <c r="P407" s="38"/>
      <c r="R407" s="38"/>
      <c r="T407" s="38"/>
      <c r="V407" s="38"/>
      <c r="X407" s="38"/>
      <c r="Z407" s="38"/>
      <c r="AB407" s="38"/>
      <c r="AD407" s="38"/>
      <c r="AF407" s="38"/>
      <c r="AH407" s="38"/>
      <c r="AJ407" s="38"/>
      <c r="AL407" s="38"/>
      <c r="AN407" s="38"/>
      <c r="AP407" s="38"/>
      <c r="AR407" s="38"/>
      <c r="AT407" s="38"/>
      <c r="AV407" s="38"/>
      <c r="AX407" s="38"/>
      <c r="AZ407" s="38"/>
      <c r="BB407" s="38"/>
      <c r="BD407" s="38"/>
      <c r="BF407" s="38"/>
      <c r="BH407" s="38"/>
      <c r="BJ407" s="38"/>
      <c r="BL407" s="38"/>
      <c r="BN407" s="38"/>
      <c r="BP407" s="38"/>
      <c r="BR407" s="38"/>
      <c r="BT407" s="38"/>
    </row>
    <row r="408" spans="1:72">
      <c r="A408" s="38"/>
      <c r="B408" s="38"/>
      <c r="D408" s="38"/>
      <c r="F408" s="38"/>
      <c r="H408" s="38"/>
      <c r="J408" s="38"/>
      <c r="L408" s="38"/>
      <c r="N408" s="38"/>
      <c r="P408" s="38"/>
      <c r="R408" s="38"/>
      <c r="T408" s="38"/>
      <c r="V408" s="38"/>
      <c r="X408" s="38"/>
      <c r="Z408" s="38"/>
      <c r="AB408" s="38"/>
      <c r="AD408" s="38"/>
      <c r="AF408" s="38"/>
      <c r="AH408" s="38"/>
      <c r="AJ408" s="38"/>
      <c r="AL408" s="38"/>
      <c r="AN408" s="38"/>
      <c r="AP408" s="38"/>
      <c r="AR408" s="38"/>
      <c r="AT408" s="38"/>
      <c r="AV408" s="38"/>
      <c r="AX408" s="38"/>
      <c r="AZ408" s="38"/>
      <c r="BB408" s="38"/>
      <c r="BD408" s="38"/>
      <c r="BF408" s="38"/>
      <c r="BH408" s="38"/>
      <c r="BJ408" s="38"/>
      <c r="BL408" s="38"/>
      <c r="BN408" s="38"/>
      <c r="BP408" s="38"/>
      <c r="BR408" s="38"/>
      <c r="BT408" s="38"/>
    </row>
    <row r="409" spans="1:72">
      <c r="A409" s="38"/>
      <c r="B409" s="38"/>
      <c r="D409" s="38"/>
      <c r="F409" s="38"/>
      <c r="H409" s="38"/>
      <c r="J409" s="38"/>
      <c r="L409" s="38"/>
      <c r="N409" s="38"/>
      <c r="P409" s="38"/>
      <c r="R409" s="38"/>
      <c r="T409" s="38"/>
      <c r="V409" s="38"/>
      <c r="X409" s="38"/>
      <c r="Z409" s="38"/>
      <c r="AB409" s="38"/>
      <c r="AD409" s="38"/>
      <c r="AF409" s="38"/>
      <c r="AH409" s="38"/>
      <c r="AJ409" s="38"/>
      <c r="AL409" s="38"/>
      <c r="AN409" s="38"/>
      <c r="AP409" s="38"/>
      <c r="AR409" s="38"/>
      <c r="AT409" s="38"/>
      <c r="AV409" s="38"/>
      <c r="AX409" s="38"/>
      <c r="AZ409" s="38"/>
      <c r="BB409" s="38"/>
      <c r="BD409" s="38"/>
      <c r="BF409" s="38"/>
      <c r="BH409" s="38"/>
      <c r="BJ409" s="38"/>
      <c r="BL409" s="38"/>
      <c r="BN409" s="38"/>
      <c r="BP409" s="38"/>
      <c r="BR409" s="38"/>
      <c r="BT409" s="38"/>
    </row>
    <row r="410" spans="1:72">
      <c r="A410" s="38"/>
      <c r="B410" s="38"/>
      <c r="D410" s="38"/>
      <c r="F410" s="38"/>
      <c r="H410" s="38"/>
      <c r="J410" s="38"/>
      <c r="L410" s="38"/>
      <c r="N410" s="38"/>
      <c r="P410" s="38"/>
      <c r="R410" s="38"/>
      <c r="T410" s="38"/>
      <c r="V410" s="38"/>
      <c r="X410" s="38"/>
      <c r="Z410" s="38"/>
      <c r="AB410" s="38"/>
      <c r="AD410" s="38"/>
      <c r="AF410" s="38"/>
      <c r="AH410" s="38"/>
      <c r="AJ410" s="38"/>
      <c r="AL410" s="38"/>
      <c r="AN410" s="38"/>
      <c r="AP410" s="38"/>
      <c r="AR410" s="38"/>
      <c r="AT410" s="38"/>
      <c r="AV410" s="38"/>
      <c r="AX410" s="38"/>
      <c r="AZ410" s="38"/>
      <c r="BB410" s="38"/>
      <c r="BD410" s="38"/>
      <c r="BF410" s="38"/>
      <c r="BH410" s="38"/>
      <c r="BJ410" s="38"/>
      <c r="BL410" s="38"/>
      <c r="BN410" s="38"/>
      <c r="BP410" s="38"/>
      <c r="BR410" s="38"/>
      <c r="BT410" s="38"/>
    </row>
    <row r="411" spans="1:72">
      <c r="A411" s="38"/>
      <c r="B411" s="38"/>
      <c r="D411" s="38"/>
      <c r="F411" s="38"/>
      <c r="H411" s="38"/>
      <c r="J411" s="38"/>
      <c r="L411" s="38"/>
      <c r="N411" s="38"/>
      <c r="P411" s="38"/>
      <c r="R411" s="38"/>
      <c r="T411" s="38"/>
      <c r="V411" s="38"/>
      <c r="X411" s="38"/>
      <c r="Z411" s="38"/>
      <c r="AB411" s="38"/>
      <c r="AD411" s="38"/>
      <c r="AF411" s="38"/>
      <c r="AH411" s="38"/>
      <c r="AJ411" s="38"/>
      <c r="AL411" s="38"/>
      <c r="AN411" s="38"/>
      <c r="AP411" s="38"/>
      <c r="AR411" s="38"/>
      <c r="AT411" s="38"/>
      <c r="AV411" s="38"/>
      <c r="AX411" s="38"/>
      <c r="AZ411" s="38"/>
      <c r="BB411" s="38"/>
      <c r="BD411" s="38"/>
      <c r="BF411" s="38"/>
      <c r="BH411" s="38"/>
      <c r="BJ411" s="38"/>
      <c r="BL411" s="38"/>
      <c r="BN411" s="38"/>
      <c r="BP411" s="38"/>
      <c r="BR411" s="38"/>
      <c r="BT411" s="38"/>
    </row>
    <row r="412" spans="1:72">
      <c r="A412" s="38"/>
      <c r="B412" s="38"/>
      <c r="D412" s="38"/>
      <c r="F412" s="38"/>
      <c r="H412" s="38"/>
      <c r="J412" s="38"/>
      <c r="L412" s="38"/>
      <c r="N412" s="38"/>
      <c r="P412" s="38"/>
      <c r="R412" s="38"/>
      <c r="T412" s="38"/>
      <c r="V412" s="38"/>
      <c r="X412" s="38"/>
      <c r="Z412" s="38"/>
      <c r="AB412" s="38"/>
      <c r="AD412" s="38"/>
      <c r="AF412" s="38"/>
      <c r="AH412" s="38"/>
      <c r="AJ412" s="38"/>
      <c r="AL412" s="38"/>
      <c r="AN412" s="38"/>
      <c r="AP412" s="38"/>
      <c r="AR412" s="38"/>
      <c r="AT412" s="38"/>
      <c r="AV412" s="38"/>
      <c r="AX412" s="38"/>
      <c r="AZ412" s="38"/>
      <c r="BB412" s="38"/>
      <c r="BD412" s="38"/>
      <c r="BF412" s="38"/>
      <c r="BH412" s="38"/>
      <c r="BJ412" s="38"/>
      <c r="BL412" s="38"/>
      <c r="BN412" s="38"/>
      <c r="BP412" s="38"/>
      <c r="BR412" s="38"/>
      <c r="BT412" s="38"/>
    </row>
    <row r="413" spans="1:72">
      <c r="A413" s="38"/>
      <c r="B413" s="38"/>
      <c r="D413" s="38"/>
      <c r="F413" s="38"/>
      <c r="H413" s="38"/>
      <c r="J413" s="38"/>
      <c r="L413" s="38"/>
      <c r="N413" s="38"/>
      <c r="P413" s="38"/>
      <c r="R413" s="38"/>
      <c r="T413" s="38"/>
      <c r="V413" s="38"/>
      <c r="X413" s="38"/>
      <c r="Z413" s="38"/>
      <c r="AB413" s="38"/>
      <c r="AD413" s="38"/>
      <c r="AF413" s="38"/>
      <c r="AH413" s="38"/>
      <c r="AJ413" s="38"/>
      <c r="AL413" s="38"/>
      <c r="AN413" s="38"/>
      <c r="AP413" s="38"/>
      <c r="AR413" s="38"/>
      <c r="AT413" s="38"/>
      <c r="AV413" s="38"/>
      <c r="AX413" s="38"/>
      <c r="AZ413" s="38"/>
      <c r="BB413" s="38"/>
      <c r="BD413" s="38"/>
      <c r="BF413" s="38"/>
      <c r="BH413" s="38"/>
      <c r="BJ413" s="38"/>
      <c r="BL413" s="38"/>
      <c r="BN413" s="38"/>
      <c r="BP413" s="38"/>
      <c r="BR413" s="38"/>
      <c r="BT413" s="38"/>
    </row>
    <row r="414" spans="1:72">
      <c r="A414" s="38"/>
      <c r="B414" s="38"/>
      <c r="D414" s="38"/>
      <c r="F414" s="38"/>
      <c r="H414" s="38"/>
      <c r="J414" s="38"/>
      <c r="L414" s="38"/>
      <c r="N414" s="38"/>
      <c r="P414" s="38"/>
      <c r="R414" s="38"/>
      <c r="T414" s="38"/>
      <c r="V414" s="38"/>
      <c r="X414" s="38"/>
      <c r="Z414" s="38"/>
      <c r="AB414" s="38"/>
      <c r="AD414" s="38"/>
      <c r="AF414" s="38"/>
      <c r="AH414" s="38"/>
      <c r="AJ414" s="38"/>
      <c r="AL414" s="38"/>
      <c r="AN414" s="38"/>
      <c r="AP414" s="38"/>
      <c r="AR414" s="38"/>
      <c r="AT414" s="38"/>
      <c r="AV414" s="38"/>
      <c r="AX414" s="38"/>
      <c r="AZ414" s="38"/>
      <c r="BB414" s="38"/>
      <c r="BD414" s="38"/>
      <c r="BF414" s="38"/>
      <c r="BH414" s="38"/>
      <c r="BJ414" s="38"/>
      <c r="BL414" s="38"/>
      <c r="BN414" s="38"/>
      <c r="BP414" s="38"/>
      <c r="BR414" s="38"/>
      <c r="BT414" s="38"/>
    </row>
    <row r="415" spans="1:72">
      <c r="A415" s="38"/>
      <c r="B415" s="38"/>
      <c r="D415" s="38"/>
      <c r="F415" s="38"/>
      <c r="H415" s="38"/>
      <c r="J415" s="38"/>
      <c r="L415" s="38"/>
      <c r="N415" s="38"/>
      <c r="P415" s="38"/>
      <c r="R415" s="38"/>
      <c r="T415" s="38"/>
      <c r="V415" s="38"/>
      <c r="X415" s="38"/>
      <c r="Z415" s="38"/>
      <c r="AB415" s="38"/>
      <c r="AD415" s="38"/>
      <c r="AF415" s="38"/>
      <c r="AH415" s="38"/>
      <c r="AJ415" s="38"/>
      <c r="AL415" s="38"/>
      <c r="AN415" s="38"/>
      <c r="AP415" s="38"/>
      <c r="AR415" s="38"/>
      <c r="AT415" s="38"/>
      <c r="AV415" s="38"/>
      <c r="AX415" s="38"/>
      <c r="AZ415" s="38"/>
      <c r="BB415" s="38"/>
      <c r="BD415" s="38"/>
      <c r="BF415" s="38"/>
      <c r="BH415" s="38"/>
      <c r="BJ415" s="38"/>
      <c r="BL415" s="38"/>
      <c r="BN415" s="38"/>
      <c r="BP415" s="38"/>
      <c r="BR415" s="38"/>
      <c r="BT415" s="38"/>
    </row>
    <row r="416" spans="1:72">
      <c r="A416" s="38"/>
      <c r="B416" s="38"/>
      <c r="D416" s="38"/>
      <c r="F416" s="38"/>
      <c r="H416" s="38"/>
      <c r="J416" s="38"/>
      <c r="L416" s="38"/>
      <c r="N416" s="38"/>
      <c r="P416" s="38"/>
      <c r="R416" s="38"/>
      <c r="T416" s="38"/>
      <c r="V416" s="38"/>
      <c r="X416" s="38"/>
      <c r="Z416" s="38"/>
      <c r="AB416" s="38"/>
      <c r="AD416" s="38"/>
      <c r="AF416" s="38"/>
      <c r="AH416" s="38"/>
      <c r="AJ416" s="38"/>
      <c r="AL416" s="38"/>
      <c r="AN416" s="38"/>
      <c r="AP416" s="38"/>
      <c r="AR416" s="38"/>
      <c r="AT416" s="38"/>
      <c r="AV416" s="38"/>
      <c r="AX416" s="38"/>
      <c r="AZ416" s="38"/>
      <c r="BB416" s="38"/>
      <c r="BD416" s="38"/>
      <c r="BF416" s="38"/>
      <c r="BH416" s="38"/>
      <c r="BJ416" s="38"/>
      <c r="BL416" s="38"/>
      <c r="BN416" s="38"/>
      <c r="BP416" s="38"/>
      <c r="BR416" s="38"/>
      <c r="BT416" s="38"/>
    </row>
    <row r="417" spans="1:72">
      <c r="A417" s="38"/>
      <c r="B417" s="38"/>
      <c r="D417" s="38"/>
      <c r="F417" s="38"/>
      <c r="H417" s="38"/>
      <c r="J417" s="38"/>
      <c r="L417" s="38"/>
      <c r="N417" s="38"/>
      <c r="P417" s="38"/>
      <c r="R417" s="38"/>
      <c r="T417" s="38"/>
      <c r="V417" s="38"/>
      <c r="X417" s="38"/>
      <c r="Z417" s="38"/>
      <c r="AB417" s="38"/>
      <c r="AD417" s="38"/>
      <c r="AF417" s="38"/>
      <c r="AH417" s="38"/>
      <c r="AJ417" s="38"/>
      <c r="AL417" s="38"/>
      <c r="AN417" s="38"/>
      <c r="AP417" s="38"/>
      <c r="AR417" s="38"/>
      <c r="AT417" s="38"/>
      <c r="AV417" s="38"/>
      <c r="AX417" s="38"/>
      <c r="AZ417" s="38"/>
      <c r="BB417" s="38"/>
      <c r="BD417" s="38"/>
      <c r="BF417" s="38"/>
      <c r="BH417" s="38"/>
      <c r="BJ417" s="38"/>
      <c r="BL417" s="38"/>
      <c r="BN417" s="38"/>
      <c r="BP417" s="38"/>
      <c r="BR417" s="38"/>
      <c r="BT417" s="38"/>
    </row>
    <row r="418" spans="1:72">
      <c r="A418" s="38"/>
      <c r="B418" s="38"/>
      <c r="D418" s="38"/>
      <c r="F418" s="38"/>
      <c r="H418" s="38"/>
      <c r="J418" s="38"/>
      <c r="L418" s="38"/>
      <c r="N418" s="38"/>
      <c r="P418" s="38"/>
      <c r="R418" s="38"/>
      <c r="T418" s="38"/>
      <c r="V418" s="38"/>
      <c r="X418" s="38"/>
      <c r="Z418" s="38"/>
      <c r="AB418" s="38"/>
      <c r="AD418" s="38"/>
      <c r="AF418" s="38"/>
      <c r="AH418" s="38"/>
      <c r="AJ418" s="38"/>
      <c r="AL418" s="38"/>
      <c r="AN418" s="38"/>
      <c r="AP418" s="38"/>
      <c r="AR418" s="38"/>
      <c r="AT418" s="38"/>
      <c r="AV418" s="38"/>
      <c r="AX418" s="38"/>
      <c r="AZ418" s="38"/>
      <c r="BB418" s="38"/>
      <c r="BD418" s="38"/>
      <c r="BF418" s="38"/>
      <c r="BH418" s="38"/>
      <c r="BJ418" s="38"/>
      <c r="BL418" s="38"/>
      <c r="BN418" s="38"/>
      <c r="BP418" s="38"/>
      <c r="BR418" s="38"/>
      <c r="BT418" s="38"/>
    </row>
    <row r="419" spans="1:72">
      <c r="A419" s="38"/>
      <c r="B419" s="38"/>
      <c r="D419" s="38"/>
      <c r="F419" s="38"/>
      <c r="H419" s="38"/>
      <c r="J419" s="38"/>
      <c r="L419" s="38"/>
      <c r="N419" s="38"/>
      <c r="P419" s="38"/>
      <c r="R419" s="38"/>
      <c r="T419" s="38"/>
      <c r="V419" s="38"/>
      <c r="X419" s="38"/>
      <c r="Z419" s="38"/>
      <c r="AB419" s="38"/>
      <c r="AD419" s="38"/>
      <c r="AF419" s="38"/>
      <c r="AH419" s="38"/>
      <c r="AJ419" s="38"/>
      <c r="AL419" s="38"/>
      <c r="AN419" s="38"/>
      <c r="AP419" s="38"/>
      <c r="AR419" s="38"/>
      <c r="AT419" s="38"/>
      <c r="AV419" s="38"/>
      <c r="AX419" s="38"/>
      <c r="AZ419" s="38"/>
      <c r="BB419" s="38"/>
      <c r="BD419" s="38"/>
      <c r="BF419" s="38"/>
      <c r="BH419" s="38"/>
      <c r="BJ419" s="38"/>
      <c r="BL419" s="38"/>
      <c r="BN419" s="38"/>
      <c r="BP419" s="38"/>
      <c r="BR419" s="38"/>
      <c r="BT419" s="38"/>
    </row>
    <row r="420" spans="1:72">
      <c r="A420" s="38"/>
      <c r="B420" s="38"/>
      <c r="D420" s="38"/>
      <c r="F420" s="38"/>
      <c r="H420" s="38"/>
      <c r="J420" s="38"/>
      <c r="L420" s="38"/>
      <c r="N420" s="38"/>
      <c r="P420" s="38"/>
      <c r="R420" s="38"/>
      <c r="T420" s="38"/>
      <c r="V420" s="38"/>
      <c r="X420" s="38"/>
      <c r="Z420" s="38"/>
      <c r="AB420" s="38"/>
      <c r="AD420" s="38"/>
      <c r="AF420" s="38"/>
      <c r="AH420" s="38"/>
      <c r="AJ420" s="38"/>
      <c r="AL420" s="38"/>
      <c r="AN420" s="38"/>
      <c r="AP420" s="38"/>
      <c r="AR420" s="38"/>
      <c r="AT420" s="38"/>
      <c r="AV420" s="38"/>
      <c r="AX420" s="38"/>
      <c r="AZ420" s="38"/>
      <c r="BB420" s="38"/>
      <c r="BD420" s="38"/>
      <c r="BF420" s="38"/>
      <c r="BH420" s="38"/>
      <c r="BJ420" s="38"/>
      <c r="BL420" s="38"/>
      <c r="BN420" s="38"/>
      <c r="BP420" s="38"/>
      <c r="BR420" s="38"/>
      <c r="BT420" s="38"/>
    </row>
    <row r="421" spans="1:72">
      <c r="A421" s="38"/>
      <c r="B421" s="38"/>
      <c r="D421" s="38"/>
      <c r="F421" s="38"/>
      <c r="H421" s="38"/>
      <c r="J421" s="38"/>
      <c r="L421" s="38"/>
      <c r="N421" s="38"/>
      <c r="P421" s="38"/>
      <c r="R421" s="38"/>
      <c r="T421" s="38"/>
      <c r="V421" s="38"/>
      <c r="X421" s="38"/>
      <c r="Z421" s="38"/>
      <c r="AB421" s="38"/>
      <c r="AD421" s="38"/>
      <c r="AF421" s="38"/>
      <c r="AH421" s="38"/>
      <c r="AJ421" s="38"/>
      <c r="AL421" s="38"/>
      <c r="AN421" s="38"/>
      <c r="AP421" s="38"/>
      <c r="AR421" s="38"/>
      <c r="AT421" s="38"/>
      <c r="AV421" s="38"/>
      <c r="AX421" s="38"/>
      <c r="AZ421" s="38"/>
      <c r="BB421" s="38"/>
      <c r="BD421" s="38"/>
      <c r="BF421" s="38"/>
      <c r="BH421" s="38"/>
      <c r="BJ421" s="38"/>
      <c r="BL421" s="38"/>
      <c r="BN421" s="38"/>
      <c r="BP421" s="38"/>
      <c r="BR421" s="38"/>
      <c r="BT421" s="38"/>
    </row>
    <row r="422" spans="1:72">
      <c r="A422" s="38"/>
      <c r="B422" s="38"/>
      <c r="D422" s="38"/>
      <c r="F422" s="38"/>
      <c r="H422" s="38"/>
      <c r="J422" s="38"/>
      <c r="L422" s="38"/>
      <c r="N422" s="38"/>
      <c r="P422" s="38"/>
      <c r="R422" s="38"/>
      <c r="T422" s="38"/>
      <c r="V422" s="38"/>
      <c r="X422" s="38"/>
      <c r="Z422" s="38"/>
      <c r="AB422" s="38"/>
      <c r="AD422" s="38"/>
      <c r="AF422" s="38"/>
      <c r="AH422" s="38"/>
      <c r="AJ422" s="38"/>
      <c r="AL422" s="38"/>
      <c r="AN422" s="38"/>
      <c r="AP422" s="38"/>
      <c r="AR422" s="38"/>
      <c r="AT422" s="38"/>
      <c r="AV422" s="38"/>
      <c r="AX422" s="38"/>
      <c r="AZ422" s="38"/>
      <c r="BB422" s="38"/>
      <c r="BD422" s="38"/>
      <c r="BF422" s="38"/>
      <c r="BH422" s="38"/>
      <c r="BJ422" s="38"/>
      <c r="BL422" s="38"/>
      <c r="BN422" s="38"/>
      <c r="BP422" s="38"/>
      <c r="BR422" s="38"/>
      <c r="BT422" s="38"/>
    </row>
    <row r="423" spans="1:72">
      <c r="A423" s="38"/>
      <c r="B423" s="38"/>
      <c r="D423" s="38"/>
      <c r="F423" s="38"/>
      <c r="H423" s="38"/>
      <c r="J423" s="38"/>
      <c r="L423" s="38"/>
      <c r="N423" s="38"/>
      <c r="P423" s="38"/>
      <c r="R423" s="38"/>
      <c r="T423" s="38"/>
      <c r="V423" s="38"/>
      <c r="X423" s="38"/>
      <c r="Z423" s="38"/>
      <c r="AB423" s="38"/>
      <c r="AD423" s="38"/>
      <c r="AF423" s="38"/>
      <c r="AH423" s="38"/>
      <c r="AJ423" s="38"/>
      <c r="AL423" s="38"/>
      <c r="AN423" s="38"/>
      <c r="AP423" s="38"/>
      <c r="AR423" s="38"/>
      <c r="AT423" s="38"/>
      <c r="AV423" s="38"/>
      <c r="AX423" s="38"/>
      <c r="AZ423" s="38"/>
      <c r="BB423" s="38"/>
      <c r="BD423" s="38"/>
      <c r="BF423" s="38"/>
      <c r="BH423" s="38"/>
      <c r="BJ423" s="38"/>
      <c r="BL423" s="38"/>
      <c r="BN423" s="38"/>
      <c r="BP423" s="38"/>
      <c r="BR423" s="38"/>
      <c r="BT423" s="38"/>
    </row>
    <row r="424" spans="1:72">
      <c r="A424" s="38"/>
      <c r="B424" s="38"/>
      <c r="D424" s="38"/>
      <c r="F424" s="38"/>
      <c r="H424" s="38"/>
      <c r="J424" s="38"/>
      <c r="L424" s="38"/>
      <c r="N424" s="38"/>
      <c r="P424" s="38"/>
      <c r="R424" s="38"/>
      <c r="T424" s="38"/>
      <c r="V424" s="38"/>
      <c r="X424" s="38"/>
      <c r="Z424" s="38"/>
      <c r="AB424" s="38"/>
      <c r="AD424" s="38"/>
      <c r="AF424" s="38"/>
      <c r="AH424" s="38"/>
      <c r="AJ424" s="38"/>
      <c r="AL424" s="38"/>
      <c r="AN424" s="38"/>
      <c r="AP424" s="38"/>
      <c r="AR424" s="38"/>
      <c r="AT424" s="38"/>
      <c r="AV424" s="38"/>
      <c r="AX424" s="38"/>
      <c r="AZ424" s="38"/>
      <c r="BB424" s="38"/>
      <c r="BD424" s="38"/>
      <c r="BF424" s="38"/>
      <c r="BH424" s="38"/>
      <c r="BJ424" s="38"/>
      <c r="BL424" s="38"/>
      <c r="BN424" s="38"/>
      <c r="BP424" s="38"/>
      <c r="BR424" s="38"/>
      <c r="BT424" s="38"/>
    </row>
    <row r="425" spans="1:72">
      <c r="A425" s="38"/>
      <c r="B425" s="38"/>
      <c r="D425" s="38"/>
      <c r="F425" s="38"/>
      <c r="H425" s="38"/>
      <c r="J425" s="38"/>
      <c r="L425" s="38"/>
      <c r="N425" s="38"/>
      <c r="P425" s="38"/>
      <c r="R425" s="38"/>
      <c r="T425" s="38"/>
      <c r="V425" s="38"/>
      <c r="X425" s="38"/>
      <c r="Z425" s="38"/>
      <c r="AB425" s="38"/>
      <c r="AD425" s="38"/>
      <c r="AF425" s="38"/>
      <c r="AH425" s="38"/>
      <c r="AJ425" s="38"/>
      <c r="AL425" s="38"/>
      <c r="AN425" s="38"/>
      <c r="AP425" s="38"/>
      <c r="AR425" s="38"/>
      <c r="AT425" s="38"/>
      <c r="AV425" s="38"/>
      <c r="AX425" s="38"/>
      <c r="AZ425" s="38"/>
      <c r="BB425" s="38"/>
      <c r="BD425" s="38"/>
      <c r="BF425" s="38"/>
      <c r="BH425" s="38"/>
      <c r="BJ425" s="38"/>
      <c r="BL425" s="38"/>
      <c r="BN425" s="38"/>
      <c r="BP425" s="38"/>
      <c r="BR425" s="38"/>
      <c r="BT425" s="38"/>
    </row>
    <row r="426" spans="1:72">
      <c r="A426" s="38"/>
      <c r="B426" s="38"/>
      <c r="D426" s="38"/>
      <c r="F426" s="38"/>
      <c r="H426" s="38"/>
      <c r="J426" s="38"/>
      <c r="L426" s="38"/>
      <c r="N426" s="38"/>
      <c r="P426" s="38"/>
      <c r="R426" s="38"/>
      <c r="T426" s="38"/>
      <c r="V426" s="38"/>
      <c r="X426" s="38"/>
      <c r="Z426" s="38"/>
      <c r="AB426" s="38"/>
      <c r="AD426" s="38"/>
      <c r="AF426" s="38"/>
      <c r="AH426" s="38"/>
      <c r="AJ426" s="38"/>
      <c r="AL426" s="38"/>
      <c r="AN426" s="38"/>
      <c r="AP426" s="38"/>
      <c r="AR426" s="38"/>
      <c r="AT426" s="38"/>
      <c r="AV426" s="38"/>
      <c r="AX426" s="38"/>
      <c r="AZ426" s="38"/>
      <c r="BB426" s="38"/>
      <c r="BD426" s="38"/>
      <c r="BF426" s="38"/>
      <c r="BH426" s="38"/>
      <c r="BJ426" s="38"/>
      <c r="BL426" s="38"/>
      <c r="BN426" s="38"/>
      <c r="BP426" s="38"/>
      <c r="BR426" s="38"/>
      <c r="BT426" s="38"/>
    </row>
    <row r="427" spans="1:72">
      <c r="A427" s="38"/>
      <c r="B427" s="38"/>
      <c r="D427" s="38"/>
      <c r="F427" s="38"/>
      <c r="H427" s="38"/>
      <c r="J427" s="38"/>
      <c r="L427" s="38"/>
      <c r="N427" s="38"/>
      <c r="P427" s="38"/>
      <c r="R427" s="38"/>
      <c r="T427" s="38"/>
      <c r="V427" s="38"/>
      <c r="X427" s="38"/>
      <c r="Z427" s="38"/>
      <c r="AB427" s="38"/>
      <c r="AD427" s="38"/>
      <c r="AF427" s="38"/>
      <c r="AH427" s="38"/>
      <c r="AJ427" s="38"/>
      <c r="AL427" s="38"/>
      <c r="AN427" s="38"/>
      <c r="AP427" s="38"/>
      <c r="AR427" s="38"/>
      <c r="AT427" s="38"/>
      <c r="AV427" s="38"/>
      <c r="AX427" s="38"/>
      <c r="AZ427" s="38"/>
      <c r="BB427" s="38"/>
      <c r="BD427" s="38"/>
      <c r="BF427" s="38"/>
      <c r="BH427" s="38"/>
      <c r="BJ427" s="38"/>
      <c r="BL427" s="38"/>
      <c r="BN427" s="38"/>
      <c r="BP427" s="38"/>
      <c r="BR427" s="38"/>
      <c r="BT427" s="38"/>
    </row>
    <row r="428" spans="1:72">
      <c r="A428" s="38"/>
      <c r="B428" s="38"/>
      <c r="D428" s="38"/>
      <c r="F428" s="38"/>
      <c r="H428" s="38"/>
      <c r="J428" s="38"/>
      <c r="L428" s="38"/>
      <c r="N428" s="38"/>
      <c r="P428" s="38"/>
      <c r="R428" s="38"/>
      <c r="T428" s="38"/>
      <c r="V428" s="38"/>
      <c r="X428" s="38"/>
      <c r="Z428" s="38"/>
      <c r="AB428" s="38"/>
      <c r="AD428" s="38"/>
      <c r="AF428" s="38"/>
      <c r="AH428" s="38"/>
      <c r="AJ428" s="38"/>
      <c r="AL428" s="38"/>
      <c r="AN428" s="38"/>
      <c r="AP428" s="38"/>
      <c r="AR428" s="38"/>
      <c r="AT428" s="38"/>
      <c r="AV428" s="38"/>
      <c r="AX428" s="38"/>
      <c r="AZ428" s="38"/>
      <c r="BB428" s="38"/>
      <c r="BD428" s="38"/>
      <c r="BF428" s="38"/>
      <c r="BH428" s="38"/>
      <c r="BJ428" s="38"/>
      <c r="BL428" s="38"/>
      <c r="BN428" s="38"/>
      <c r="BP428" s="38"/>
      <c r="BR428" s="38"/>
      <c r="BT428" s="38"/>
    </row>
    <row r="429" spans="1:72">
      <c r="A429" s="38"/>
      <c r="B429" s="38"/>
      <c r="D429" s="38"/>
      <c r="F429" s="38"/>
      <c r="H429" s="38"/>
      <c r="J429" s="38"/>
      <c r="L429" s="38"/>
      <c r="N429" s="38"/>
      <c r="P429" s="38"/>
      <c r="R429" s="38"/>
      <c r="T429" s="38"/>
      <c r="V429" s="38"/>
      <c r="X429" s="38"/>
      <c r="Z429" s="38"/>
      <c r="AB429" s="38"/>
      <c r="AD429" s="38"/>
      <c r="AF429" s="38"/>
      <c r="AH429" s="38"/>
      <c r="AJ429" s="38"/>
      <c r="AL429" s="38"/>
      <c r="AN429" s="38"/>
      <c r="AP429" s="38"/>
      <c r="AR429" s="38"/>
      <c r="AT429" s="38"/>
      <c r="AV429" s="38"/>
      <c r="AX429" s="38"/>
      <c r="AZ429" s="38"/>
      <c r="BB429" s="38"/>
      <c r="BD429" s="38"/>
      <c r="BF429" s="38"/>
      <c r="BH429" s="38"/>
      <c r="BJ429" s="38"/>
      <c r="BL429" s="38"/>
      <c r="BN429" s="38"/>
      <c r="BP429" s="38"/>
      <c r="BR429" s="38"/>
      <c r="BT429" s="38"/>
    </row>
    <row r="430" spans="1:72">
      <c r="A430" s="38"/>
      <c r="B430" s="38"/>
      <c r="D430" s="38"/>
      <c r="F430" s="38"/>
      <c r="H430" s="38"/>
      <c r="J430" s="38"/>
      <c r="L430" s="38"/>
      <c r="N430" s="38"/>
      <c r="P430" s="38"/>
      <c r="R430" s="38"/>
      <c r="T430" s="38"/>
      <c r="V430" s="38"/>
      <c r="X430" s="38"/>
      <c r="Z430" s="38"/>
      <c r="AB430" s="38"/>
      <c r="AD430" s="38"/>
      <c r="AF430" s="38"/>
      <c r="AH430" s="38"/>
      <c r="AJ430" s="38"/>
      <c r="AL430" s="38"/>
      <c r="AN430" s="38"/>
      <c r="AP430" s="38"/>
      <c r="AR430" s="38"/>
      <c r="AT430" s="38"/>
      <c r="AV430" s="38"/>
      <c r="AX430" s="38"/>
      <c r="AZ430" s="38"/>
      <c r="BB430" s="38"/>
      <c r="BD430" s="38"/>
      <c r="BF430" s="38"/>
      <c r="BH430" s="38"/>
      <c r="BJ430" s="38"/>
      <c r="BL430" s="38"/>
      <c r="BN430" s="38"/>
      <c r="BP430" s="38"/>
      <c r="BR430" s="38"/>
      <c r="BT430" s="38"/>
    </row>
    <row r="431" spans="1:72">
      <c r="A431" s="38"/>
      <c r="B431" s="38"/>
      <c r="D431" s="38"/>
      <c r="F431" s="38"/>
      <c r="H431" s="38"/>
      <c r="J431" s="38"/>
      <c r="L431" s="38"/>
      <c r="N431" s="38"/>
      <c r="P431" s="38"/>
      <c r="R431" s="38"/>
      <c r="T431" s="38"/>
      <c r="V431" s="38"/>
      <c r="X431" s="38"/>
      <c r="Z431" s="38"/>
      <c r="AB431" s="38"/>
      <c r="AD431" s="38"/>
      <c r="AF431" s="38"/>
      <c r="AH431" s="38"/>
      <c r="AJ431" s="38"/>
      <c r="AL431" s="38"/>
      <c r="AN431" s="38"/>
      <c r="AP431" s="38"/>
      <c r="AR431" s="38"/>
      <c r="AT431" s="38"/>
      <c r="AV431" s="38"/>
      <c r="AX431" s="38"/>
      <c r="AZ431" s="38"/>
      <c r="BB431" s="38"/>
      <c r="BD431" s="38"/>
      <c r="BF431" s="38"/>
      <c r="BH431" s="38"/>
      <c r="BJ431" s="38"/>
      <c r="BL431" s="38"/>
      <c r="BN431" s="38"/>
      <c r="BP431" s="38"/>
      <c r="BR431" s="38"/>
      <c r="BT431" s="38"/>
    </row>
    <row r="432" spans="1:72">
      <c r="A432" s="38"/>
      <c r="B432" s="38"/>
      <c r="D432" s="38"/>
      <c r="F432" s="38"/>
      <c r="H432" s="38"/>
      <c r="J432" s="38"/>
      <c r="L432" s="38"/>
      <c r="N432" s="38"/>
      <c r="P432" s="38"/>
      <c r="R432" s="38"/>
      <c r="T432" s="38"/>
      <c r="V432" s="38"/>
      <c r="X432" s="38"/>
      <c r="Z432" s="38"/>
      <c r="AB432" s="38"/>
      <c r="AD432" s="38"/>
      <c r="AF432" s="38"/>
      <c r="AH432" s="38"/>
      <c r="AJ432" s="38"/>
      <c r="AL432" s="38"/>
      <c r="AN432" s="38"/>
      <c r="AP432" s="38"/>
      <c r="AR432" s="38"/>
      <c r="AT432" s="38"/>
      <c r="AV432" s="38"/>
      <c r="AX432" s="38"/>
      <c r="AZ432" s="38"/>
      <c r="BB432" s="38"/>
      <c r="BD432" s="38"/>
      <c r="BF432" s="38"/>
      <c r="BH432" s="38"/>
      <c r="BJ432" s="38"/>
      <c r="BL432" s="38"/>
      <c r="BN432" s="38"/>
      <c r="BP432" s="38"/>
      <c r="BR432" s="38"/>
      <c r="BT432" s="38"/>
    </row>
    <row r="433" spans="1:72">
      <c r="A433" s="38"/>
      <c r="B433" s="38"/>
      <c r="D433" s="38"/>
      <c r="F433" s="38"/>
      <c r="H433" s="38"/>
      <c r="J433" s="38"/>
      <c r="L433" s="38"/>
      <c r="N433" s="38"/>
      <c r="P433" s="38"/>
      <c r="R433" s="38"/>
      <c r="T433" s="38"/>
      <c r="V433" s="38"/>
      <c r="X433" s="38"/>
      <c r="Z433" s="38"/>
      <c r="AB433" s="38"/>
      <c r="AD433" s="38"/>
      <c r="AF433" s="38"/>
      <c r="AH433" s="38"/>
      <c r="AJ433" s="38"/>
      <c r="AL433" s="38"/>
      <c r="AN433" s="38"/>
      <c r="AP433" s="38"/>
      <c r="AR433" s="38"/>
      <c r="AT433" s="38"/>
      <c r="AV433" s="38"/>
      <c r="AX433" s="38"/>
      <c r="AZ433" s="38"/>
      <c r="BB433" s="38"/>
      <c r="BD433" s="38"/>
      <c r="BF433" s="38"/>
      <c r="BH433" s="38"/>
      <c r="BJ433" s="38"/>
      <c r="BL433" s="38"/>
      <c r="BN433" s="38"/>
      <c r="BP433" s="38"/>
      <c r="BR433" s="38"/>
      <c r="BT433" s="38"/>
    </row>
    <row r="434" spans="1:72">
      <c r="A434" s="38"/>
      <c r="B434" s="38"/>
      <c r="D434" s="38"/>
      <c r="F434" s="38"/>
      <c r="H434" s="38"/>
      <c r="J434" s="38"/>
      <c r="L434" s="38"/>
      <c r="N434" s="38"/>
      <c r="P434" s="38"/>
      <c r="R434" s="38"/>
      <c r="T434" s="38"/>
      <c r="V434" s="38"/>
      <c r="X434" s="38"/>
      <c r="Z434" s="38"/>
      <c r="AB434" s="38"/>
      <c r="AD434" s="38"/>
      <c r="AF434" s="38"/>
      <c r="AH434" s="38"/>
      <c r="AJ434" s="38"/>
      <c r="AL434" s="38"/>
      <c r="AN434" s="38"/>
      <c r="AP434" s="38"/>
      <c r="AR434" s="38"/>
      <c r="AT434" s="38"/>
      <c r="AV434" s="38"/>
      <c r="AX434" s="38"/>
      <c r="AZ434" s="38"/>
      <c r="BB434" s="38"/>
      <c r="BD434" s="38"/>
      <c r="BF434" s="38"/>
      <c r="BH434" s="38"/>
      <c r="BJ434" s="38"/>
      <c r="BL434" s="38"/>
      <c r="BN434" s="38"/>
      <c r="BP434" s="38"/>
      <c r="BR434" s="38"/>
      <c r="BT434" s="38"/>
    </row>
    <row r="435" spans="1:72">
      <c r="A435" s="38"/>
      <c r="B435" s="38"/>
      <c r="D435" s="38"/>
      <c r="F435" s="38"/>
      <c r="H435" s="38"/>
      <c r="J435" s="38"/>
      <c r="L435" s="38"/>
      <c r="N435" s="38"/>
      <c r="P435" s="38"/>
      <c r="R435" s="38"/>
      <c r="T435" s="38"/>
      <c r="V435" s="38"/>
      <c r="X435" s="38"/>
      <c r="Z435" s="38"/>
      <c r="AB435" s="38"/>
      <c r="AD435" s="38"/>
      <c r="AF435" s="38"/>
      <c r="AH435" s="38"/>
      <c r="AJ435" s="38"/>
      <c r="AL435" s="38"/>
      <c r="AN435" s="38"/>
      <c r="AP435" s="38"/>
      <c r="AR435" s="38"/>
      <c r="AT435" s="38"/>
      <c r="AV435" s="38"/>
      <c r="AX435" s="38"/>
      <c r="AZ435" s="38"/>
      <c r="BB435" s="38"/>
      <c r="BD435" s="38"/>
      <c r="BF435" s="38"/>
      <c r="BH435" s="38"/>
      <c r="BJ435" s="38"/>
      <c r="BL435" s="38"/>
      <c r="BN435" s="38"/>
      <c r="BP435" s="38"/>
      <c r="BR435" s="38"/>
      <c r="BT435" s="38"/>
    </row>
    <row r="436" spans="1:72">
      <c r="A436" s="38"/>
      <c r="B436" s="38"/>
      <c r="D436" s="38"/>
      <c r="F436" s="38"/>
      <c r="H436" s="38"/>
      <c r="J436" s="38"/>
      <c r="L436" s="38"/>
      <c r="N436" s="38"/>
      <c r="P436" s="38"/>
      <c r="R436" s="38"/>
      <c r="T436" s="38"/>
      <c r="V436" s="38"/>
      <c r="X436" s="38"/>
      <c r="Z436" s="38"/>
      <c r="AB436" s="38"/>
      <c r="AD436" s="38"/>
      <c r="AF436" s="38"/>
      <c r="AH436" s="38"/>
      <c r="AJ436" s="38"/>
      <c r="AL436" s="38"/>
      <c r="AN436" s="38"/>
      <c r="AP436" s="38"/>
      <c r="AR436" s="38"/>
      <c r="AT436" s="38"/>
      <c r="AV436" s="38"/>
      <c r="AX436" s="38"/>
      <c r="AZ436" s="38"/>
      <c r="BB436" s="38"/>
      <c r="BD436" s="38"/>
      <c r="BF436" s="38"/>
      <c r="BH436" s="38"/>
      <c r="BJ436" s="38"/>
      <c r="BL436" s="38"/>
      <c r="BN436" s="38"/>
      <c r="BP436" s="38"/>
      <c r="BR436" s="38"/>
      <c r="BT436" s="38"/>
    </row>
    <row r="437" spans="1:72">
      <c r="A437" s="38"/>
      <c r="B437" s="38"/>
      <c r="D437" s="38"/>
      <c r="F437" s="38"/>
      <c r="H437" s="38"/>
      <c r="J437" s="38"/>
      <c r="L437" s="38"/>
      <c r="N437" s="38"/>
      <c r="P437" s="38"/>
      <c r="R437" s="38"/>
      <c r="T437" s="38"/>
      <c r="V437" s="38"/>
      <c r="X437" s="38"/>
      <c r="Z437" s="38"/>
      <c r="AB437" s="38"/>
      <c r="AD437" s="38"/>
      <c r="AF437" s="38"/>
      <c r="AH437" s="38"/>
      <c r="AJ437" s="38"/>
      <c r="AL437" s="38"/>
      <c r="AN437" s="38"/>
      <c r="AP437" s="38"/>
      <c r="AR437" s="38"/>
      <c r="AT437" s="38"/>
      <c r="AV437" s="38"/>
      <c r="AX437" s="38"/>
      <c r="AZ437" s="38"/>
      <c r="BB437" s="38"/>
      <c r="BD437" s="38"/>
      <c r="BF437" s="38"/>
      <c r="BH437" s="38"/>
      <c r="BJ437" s="38"/>
      <c r="BL437" s="38"/>
      <c r="BN437" s="38"/>
      <c r="BP437" s="38"/>
      <c r="BR437" s="38"/>
      <c r="BT437" s="38"/>
    </row>
    <row r="438" spans="1:72">
      <c r="A438" s="38"/>
      <c r="B438" s="38"/>
      <c r="D438" s="38"/>
      <c r="F438" s="38"/>
      <c r="H438" s="38"/>
      <c r="J438" s="38"/>
      <c r="L438" s="38"/>
      <c r="N438" s="38"/>
      <c r="P438" s="38"/>
      <c r="R438" s="38"/>
      <c r="T438" s="38"/>
      <c r="V438" s="38"/>
      <c r="X438" s="38"/>
      <c r="Z438" s="38"/>
      <c r="AB438" s="38"/>
      <c r="AD438" s="38"/>
      <c r="AF438" s="38"/>
      <c r="AH438" s="38"/>
      <c r="AJ438" s="38"/>
      <c r="AL438" s="38"/>
      <c r="AN438" s="38"/>
      <c r="AP438" s="38"/>
      <c r="AR438" s="38"/>
      <c r="AT438" s="38"/>
      <c r="AV438" s="38"/>
      <c r="AX438" s="38"/>
      <c r="AZ438" s="38"/>
      <c r="BB438" s="38"/>
      <c r="BD438" s="38"/>
      <c r="BF438" s="38"/>
      <c r="BH438" s="38"/>
      <c r="BJ438" s="38"/>
      <c r="BL438" s="38"/>
      <c r="BN438" s="38"/>
      <c r="BP438" s="38"/>
      <c r="BR438" s="38"/>
      <c r="BT438" s="38"/>
    </row>
    <row r="439" spans="1:72">
      <c r="A439" s="38"/>
      <c r="B439" s="38"/>
      <c r="D439" s="38"/>
      <c r="F439" s="38"/>
      <c r="H439" s="38"/>
      <c r="J439" s="38"/>
      <c r="L439" s="38"/>
      <c r="N439" s="38"/>
      <c r="P439" s="38"/>
      <c r="R439" s="38"/>
      <c r="T439" s="38"/>
      <c r="V439" s="38"/>
      <c r="X439" s="38"/>
      <c r="Z439" s="38"/>
      <c r="AB439" s="38"/>
      <c r="AD439" s="38"/>
      <c r="AF439" s="38"/>
      <c r="AH439" s="38"/>
      <c r="AJ439" s="38"/>
      <c r="AL439" s="38"/>
      <c r="AN439" s="38"/>
      <c r="AP439" s="38"/>
      <c r="AR439" s="38"/>
      <c r="AT439" s="38"/>
      <c r="AV439" s="38"/>
      <c r="AX439" s="38"/>
      <c r="AZ439" s="38"/>
      <c r="BB439" s="38"/>
      <c r="BD439" s="38"/>
      <c r="BF439" s="38"/>
      <c r="BH439" s="38"/>
      <c r="BJ439" s="38"/>
      <c r="BL439" s="38"/>
      <c r="BN439" s="38"/>
      <c r="BP439" s="38"/>
      <c r="BR439" s="38"/>
      <c r="BT439" s="38"/>
    </row>
    <row r="440" spans="1:72">
      <c r="A440" s="38"/>
      <c r="B440" s="38"/>
      <c r="D440" s="38"/>
      <c r="F440" s="38"/>
      <c r="H440" s="38"/>
      <c r="J440" s="38"/>
      <c r="L440" s="38"/>
      <c r="N440" s="38"/>
      <c r="P440" s="38"/>
      <c r="R440" s="38"/>
      <c r="T440" s="38"/>
      <c r="V440" s="38"/>
      <c r="X440" s="38"/>
      <c r="Z440" s="38"/>
      <c r="AB440" s="38"/>
      <c r="AD440" s="38"/>
      <c r="AF440" s="38"/>
      <c r="AH440" s="38"/>
      <c r="AJ440" s="38"/>
      <c r="AL440" s="38"/>
      <c r="AN440" s="38"/>
      <c r="AP440" s="38"/>
      <c r="AR440" s="38"/>
      <c r="AT440" s="38"/>
      <c r="AV440" s="38"/>
      <c r="AX440" s="38"/>
      <c r="AZ440" s="38"/>
      <c r="BB440" s="38"/>
      <c r="BD440" s="38"/>
      <c r="BF440" s="38"/>
      <c r="BH440" s="38"/>
      <c r="BJ440" s="38"/>
      <c r="BL440" s="38"/>
      <c r="BN440" s="38"/>
      <c r="BP440" s="38"/>
      <c r="BR440" s="38"/>
      <c r="BT440" s="38"/>
    </row>
    <row r="441" spans="1:72">
      <c r="A441" s="38"/>
      <c r="B441" s="38"/>
      <c r="D441" s="38"/>
      <c r="F441" s="38"/>
      <c r="H441" s="38"/>
      <c r="J441" s="38"/>
      <c r="L441" s="38"/>
      <c r="N441" s="38"/>
      <c r="P441" s="38"/>
      <c r="R441" s="38"/>
      <c r="T441" s="38"/>
      <c r="V441" s="38"/>
      <c r="X441" s="38"/>
      <c r="Z441" s="38"/>
      <c r="AB441" s="38"/>
      <c r="AD441" s="38"/>
      <c r="AF441" s="38"/>
      <c r="AH441" s="38"/>
      <c r="AJ441" s="38"/>
      <c r="AL441" s="38"/>
      <c r="AN441" s="38"/>
      <c r="AP441" s="38"/>
      <c r="AR441" s="38"/>
      <c r="AT441" s="38"/>
      <c r="AV441" s="38"/>
      <c r="AX441" s="38"/>
      <c r="AZ441" s="38"/>
      <c r="BB441" s="38"/>
      <c r="BD441" s="38"/>
      <c r="BF441" s="38"/>
      <c r="BH441" s="38"/>
      <c r="BJ441" s="38"/>
      <c r="BL441" s="38"/>
      <c r="BN441" s="38"/>
      <c r="BP441" s="38"/>
      <c r="BR441" s="38"/>
      <c r="BT441" s="38"/>
    </row>
    <row r="442" spans="1:72">
      <c r="A442" s="38"/>
      <c r="B442" s="38"/>
      <c r="D442" s="38"/>
      <c r="F442" s="38"/>
      <c r="H442" s="38"/>
      <c r="J442" s="38"/>
      <c r="L442" s="38"/>
      <c r="N442" s="38"/>
      <c r="P442" s="38"/>
      <c r="R442" s="38"/>
      <c r="T442" s="38"/>
      <c r="V442" s="38"/>
      <c r="X442" s="38"/>
      <c r="Z442" s="38"/>
      <c r="AB442" s="38"/>
      <c r="AD442" s="38"/>
      <c r="AF442" s="38"/>
      <c r="AH442" s="38"/>
      <c r="AJ442" s="38"/>
      <c r="AL442" s="38"/>
      <c r="AN442" s="38"/>
      <c r="AP442" s="38"/>
      <c r="AR442" s="38"/>
      <c r="AT442" s="38"/>
      <c r="AV442" s="38"/>
      <c r="AX442" s="38"/>
      <c r="AZ442" s="38"/>
      <c r="BB442" s="38"/>
      <c r="BD442" s="38"/>
      <c r="BF442" s="38"/>
      <c r="BH442" s="38"/>
      <c r="BJ442" s="38"/>
      <c r="BL442" s="38"/>
      <c r="BN442" s="38"/>
      <c r="BP442" s="38"/>
      <c r="BR442" s="38"/>
      <c r="BT442" s="38"/>
    </row>
    <row r="443" spans="1:72">
      <c r="A443" s="38"/>
      <c r="B443" s="38"/>
      <c r="D443" s="38"/>
      <c r="F443" s="38"/>
      <c r="H443" s="38"/>
      <c r="J443" s="38"/>
      <c r="L443" s="38"/>
      <c r="N443" s="38"/>
      <c r="P443" s="38"/>
      <c r="R443" s="38"/>
      <c r="T443" s="38"/>
      <c r="V443" s="38"/>
      <c r="X443" s="38"/>
      <c r="Z443" s="38"/>
      <c r="AB443" s="38"/>
      <c r="AD443" s="38"/>
      <c r="AF443" s="38"/>
      <c r="AH443" s="38"/>
      <c r="AJ443" s="38"/>
      <c r="AL443" s="38"/>
      <c r="AN443" s="38"/>
      <c r="AP443" s="38"/>
      <c r="AR443" s="38"/>
      <c r="AT443" s="38"/>
      <c r="AV443" s="38"/>
      <c r="AX443" s="38"/>
      <c r="AZ443" s="38"/>
      <c r="BB443" s="38"/>
      <c r="BD443" s="38"/>
      <c r="BF443" s="38"/>
      <c r="BH443" s="38"/>
      <c r="BJ443" s="38"/>
      <c r="BL443" s="38"/>
      <c r="BN443" s="38"/>
      <c r="BP443" s="38"/>
      <c r="BR443" s="38"/>
      <c r="BT443" s="38"/>
    </row>
    <row r="444" spans="1:72">
      <c r="A444" s="38"/>
      <c r="B444" s="38"/>
      <c r="D444" s="38"/>
      <c r="F444" s="38"/>
      <c r="H444" s="38"/>
      <c r="J444" s="38"/>
      <c r="L444" s="38"/>
      <c r="N444" s="38"/>
      <c r="P444" s="38"/>
      <c r="R444" s="38"/>
      <c r="T444" s="38"/>
      <c r="V444" s="38"/>
      <c r="X444" s="38"/>
      <c r="Z444" s="38"/>
      <c r="AB444" s="38"/>
      <c r="AD444" s="38"/>
      <c r="AF444" s="38"/>
      <c r="AH444" s="38"/>
      <c r="AJ444" s="38"/>
      <c r="AL444" s="38"/>
      <c r="AN444" s="38"/>
      <c r="AP444" s="38"/>
      <c r="AR444" s="38"/>
      <c r="AT444" s="38"/>
      <c r="AV444" s="38"/>
      <c r="AX444" s="38"/>
      <c r="AZ444" s="38"/>
      <c r="BB444" s="38"/>
      <c r="BD444" s="38"/>
      <c r="BF444" s="38"/>
      <c r="BH444" s="38"/>
      <c r="BJ444" s="38"/>
      <c r="BL444" s="38"/>
      <c r="BN444" s="38"/>
      <c r="BP444" s="38"/>
      <c r="BR444" s="38"/>
      <c r="BT444" s="38"/>
    </row>
    <row r="445" spans="1:72">
      <c r="A445" s="38"/>
      <c r="B445" s="38"/>
      <c r="D445" s="38"/>
      <c r="F445" s="38"/>
      <c r="H445" s="38"/>
      <c r="J445" s="38"/>
      <c r="L445" s="38"/>
      <c r="N445" s="38"/>
      <c r="P445" s="38"/>
      <c r="R445" s="38"/>
      <c r="T445" s="38"/>
      <c r="V445" s="38"/>
      <c r="X445" s="38"/>
      <c r="Z445" s="38"/>
      <c r="AB445" s="38"/>
      <c r="AD445" s="38"/>
      <c r="AF445" s="38"/>
      <c r="AH445" s="38"/>
      <c r="AJ445" s="38"/>
      <c r="AL445" s="38"/>
      <c r="AN445" s="38"/>
      <c r="AP445" s="38"/>
      <c r="AR445" s="38"/>
      <c r="AT445" s="38"/>
      <c r="AV445" s="38"/>
      <c r="AX445" s="38"/>
      <c r="AZ445" s="38"/>
      <c r="BB445" s="38"/>
      <c r="BD445" s="38"/>
      <c r="BF445" s="38"/>
      <c r="BH445" s="38"/>
      <c r="BJ445" s="38"/>
      <c r="BL445" s="38"/>
      <c r="BN445" s="38"/>
      <c r="BP445" s="38"/>
      <c r="BR445" s="38"/>
      <c r="BT445" s="38"/>
    </row>
    <row r="446" spans="1:72">
      <c r="A446" s="38"/>
      <c r="B446" s="38"/>
      <c r="D446" s="38"/>
      <c r="F446" s="38"/>
      <c r="H446" s="38"/>
      <c r="J446" s="38"/>
      <c r="L446" s="38"/>
      <c r="N446" s="38"/>
      <c r="P446" s="38"/>
      <c r="R446" s="38"/>
      <c r="T446" s="38"/>
      <c r="V446" s="38"/>
      <c r="X446" s="38"/>
      <c r="Z446" s="38"/>
      <c r="AB446" s="38"/>
      <c r="AD446" s="38"/>
      <c r="AF446" s="38"/>
      <c r="AH446" s="38"/>
      <c r="AJ446" s="38"/>
      <c r="AL446" s="38"/>
      <c r="AN446" s="38"/>
      <c r="AP446" s="38"/>
      <c r="AR446" s="38"/>
      <c r="AT446" s="38"/>
      <c r="AV446" s="38"/>
      <c r="AX446" s="38"/>
      <c r="AZ446" s="38"/>
      <c r="BB446" s="38"/>
      <c r="BD446" s="38"/>
      <c r="BF446" s="38"/>
      <c r="BH446" s="38"/>
      <c r="BJ446" s="38"/>
      <c r="BL446" s="38"/>
      <c r="BN446" s="38"/>
      <c r="BP446" s="38"/>
      <c r="BR446" s="38"/>
      <c r="BT446" s="38"/>
    </row>
    <row r="447" spans="1:72">
      <c r="A447" s="38"/>
      <c r="B447" s="38"/>
      <c r="D447" s="38"/>
      <c r="F447" s="38"/>
      <c r="H447" s="38"/>
      <c r="J447" s="38"/>
      <c r="L447" s="38"/>
      <c r="N447" s="38"/>
      <c r="P447" s="38"/>
      <c r="R447" s="38"/>
      <c r="T447" s="38"/>
      <c r="V447" s="38"/>
      <c r="X447" s="38"/>
      <c r="Z447" s="38"/>
      <c r="AB447" s="38"/>
      <c r="AD447" s="38"/>
      <c r="AF447" s="38"/>
      <c r="AH447" s="38"/>
      <c r="AJ447" s="38"/>
      <c r="AL447" s="38"/>
      <c r="AN447" s="38"/>
      <c r="AP447" s="38"/>
      <c r="AR447" s="38"/>
      <c r="AT447" s="38"/>
      <c r="AV447" s="38"/>
      <c r="AX447" s="38"/>
      <c r="AZ447" s="38"/>
      <c r="BB447" s="38"/>
      <c r="BD447" s="38"/>
      <c r="BF447" s="38"/>
      <c r="BH447" s="38"/>
      <c r="BJ447" s="38"/>
      <c r="BL447" s="38"/>
      <c r="BN447" s="38"/>
      <c r="BP447" s="38"/>
      <c r="BR447" s="38"/>
      <c r="BT447" s="38"/>
    </row>
    <row r="448" spans="1:72">
      <c r="A448" s="38"/>
      <c r="B448" s="38"/>
      <c r="D448" s="38"/>
      <c r="F448" s="38"/>
      <c r="H448" s="38"/>
      <c r="J448" s="38"/>
      <c r="L448" s="38"/>
      <c r="N448" s="38"/>
      <c r="P448" s="38"/>
      <c r="R448" s="38"/>
      <c r="T448" s="38"/>
      <c r="V448" s="38"/>
      <c r="X448" s="38"/>
      <c r="Z448" s="38"/>
      <c r="AB448" s="38"/>
      <c r="AD448" s="38"/>
      <c r="AF448" s="38"/>
      <c r="AH448" s="38"/>
      <c r="AJ448" s="38"/>
      <c r="AL448" s="38"/>
      <c r="AN448" s="38"/>
      <c r="AP448" s="38"/>
      <c r="AR448" s="38"/>
      <c r="AT448" s="38"/>
      <c r="AV448" s="38"/>
      <c r="AX448" s="38"/>
      <c r="AZ448" s="38"/>
      <c r="BB448" s="38"/>
      <c r="BD448" s="38"/>
      <c r="BF448" s="38"/>
      <c r="BH448" s="38"/>
      <c r="BJ448" s="38"/>
      <c r="BL448" s="38"/>
      <c r="BN448" s="38"/>
      <c r="BP448" s="38"/>
      <c r="BR448" s="38"/>
      <c r="BT448" s="38"/>
    </row>
    <row r="449" spans="1:72">
      <c r="A449" s="38"/>
      <c r="B449" s="38"/>
      <c r="D449" s="38"/>
      <c r="F449" s="38"/>
      <c r="H449" s="38"/>
      <c r="J449" s="38"/>
      <c r="L449" s="38"/>
      <c r="N449" s="38"/>
      <c r="P449" s="38"/>
      <c r="R449" s="38"/>
      <c r="T449" s="38"/>
      <c r="V449" s="38"/>
      <c r="X449" s="38"/>
      <c r="Z449" s="38"/>
      <c r="AB449" s="38"/>
      <c r="AD449" s="38"/>
      <c r="AF449" s="38"/>
      <c r="AH449" s="38"/>
      <c r="AJ449" s="38"/>
      <c r="AL449" s="38"/>
      <c r="AN449" s="38"/>
      <c r="AP449" s="38"/>
      <c r="AR449" s="38"/>
      <c r="AT449" s="38"/>
      <c r="AV449" s="38"/>
      <c r="AX449" s="38"/>
      <c r="AZ449" s="38"/>
      <c r="BB449" s="38"/>
      <c r="BD449" s="38"/>
      <c r="BF449" s="38"/>
      <c r="BH449" s="38"/>
      <c r="BJ449" s="38"/>
      <c r="BL449" s="38"/>
      <c r="BN449" s="38"/>
      <c r="BP449" s="38"/>
      <c r="BR449" s="38"/>
      <c r="BT449" s="38"/>
    </row>
    <row r="450" spans="1:72">
      <c r="A450" s="38"/>
      <c r="B450" s="38"/>
      <c r="D450" s="38"/>
      <c r="F450" s="38"/>
      <c r="H450" s="38"/>
      <c r="J450" s="38"/>
      <c r="L450" s="38"/>
      <c r="N450" s="38"/>
      <c r="P450" s="38"/>
      <c r="R450" s="38"/>
      <c r="T450" s="38"/>
      <c r="V450" s="38"/>
      <c r="X450" s="38"/>
      <c r="Z450" s="38"/>
      <c r="AB450" s="38"/>
      <c r="AD450" s="38"/>
      <c r="AF450" s="38"/>
      <c r="AH450" s="38"/>
      <c r="AJ450" s="38"/>
      <c r="AL450" s="38"/>
      <c r="AN450" s="38"/>
      <c r="AP450" s="38"/>
      <c r="AR450" s="38"/>
      <c r="AT450" s="38"/>
      <c r="AV450" s="38"/>
      <c r="AX450" s="38"/>
      <c r="AZ450" s="38"/>
      <c r="BB450" s="38"/>
      <c r="BD450" s="38"/>
      <c r="BF450" s="38"/>
      <c r="BH450" s="38"/>
      <c r="BJ450" s="38"/>
      <c r="BL450" s="38"/>
      <c r="BN450" s="38"/>
      <c r="BP450" s="38"/>
      <c r="BR450" s="38"/>
      <c r="BT450" s="38"/>
    </row>
    <row r="451" spans="1:72">
      <c r="A451" s="38"/>
      <c r="B451" s="38"/>
      <c r="D451" s="38"/>
      <c r="F451" s="38"/>
      <c r="H451" s="38"/>
      <c r="J451" s="38"/>
      <c r="L451" s="38"/>
      <c r="N451" s="38"/>
      <c r="P451" s="38"/>
      <c r="R451" s="38"/>
      <c r="T451" s="38"/>
      <c r="V451" s="38"/>
      <c r="X451" s="38"/>
      <c r="Z451" s="38"/>
      <c r="AB451" s="38"/>
      <c r="AD451" s="38"/>
      <c r="AF451" s="38"/>
      <c r="AH451" s="38"/>
      <c r="AJ451" s="38"/>
      <c r="AL451" s="38"/>
      <c r="AN451" s="38"/>
      <c r="AP451" s="38"/>
      <c r="AR451" s="38"/>
      <c r="AT451" s="38"/>
      <c r="AV451" s="38"/>
      <c r="AX451" s="38"/>
      <c r="AZ451" s="38"/>
      <c r="BB451" s="38"/>
      <c r="BD451" s="38"/>
      <c r="BF451" s="38"/>
      <c r="BH451" s="38"/>
      <c r="BJ451" s="38"/>
      <c r="BL451" s="38"/>
      <c r="BN451" s="38"/>
      <c r="BP451" s="38"/>
      <c r="BR451" s="38"/>
      <c r="BT451" s="38"/>
    </row>
    <row r="452" spans="1:72">
      <c r="A452" s="38"/>
      <c r="B452" s="38"/>
      <c r="D452" s="38"/>
      <c r="F452" s="38"/>
      <c r="H452" s="38"/>
      <c r="J452" s="38"/>
      <c r="L452" s="38"/>
      <c r="N452" s="38"/>
      <c r="P452" s="38"/>
      <c r="R452" s="38"/>
      <c r="T452" s="38"/>
      <c r="V452" s="38"/>
      <c r="X452" s="38"/>
      <c r="Z452" s="38"/>
      <c r="AB452" s="38"/>
      <c r="AD452" s="38"/>
      <c r="AF452" s="38"/>
      <c r="AH452" s="38"/>
      <c r="AJ452" s="38"/>
      <c r="AL452" s="38"/>
      <c r="AN452" s="38"/>
      <c r="AP452" s="38"/>
      <c r="AR452" s="38"/>
      <c r="AT452" s="38"/>
      <c r="AV452" s="38"/>
      <c r="AX452" s="38"/>
      <c r="AZ452" s="38"/>
      <c r="BB452" s="38"/>
      <c r="BD452" s="38"/>
      <c r="BF452" s="38"/>
      <c r="BH452" s="38"/>
      <c r="BJ452" s="38"/>
      <c r="BL452" s="38"/>
      <c r="BN452" s="38"/>
      <c r="BP452" s="38"/>
      <c r="BR452" s="38"/>
      <c r="BT452" s="38"/>
    </row>
    <row r="453" spans="1:72">
      <c r="A453" s="38"/>
      <c r="B453" s="38"/>
      <c r="D453" s="38"/>
      <c r="F453" s="38"/>
      <c r="H453" s="38"/>
      <c r="J453" s="38"/>
      <c r="L453" s="38"/>
      <c r="N453" s="38"/>
      <c r="P453" s="38"/>
      <c r="R453" s="38"/>
      <c r="T453" s="38"/>
      <c r="V453" s="38"/>
      <c r="X453" s="38"/>
      <c r="Z453" s="38"/>
      <c r="AB453" s="38"/>
      <c r="AD453" s="38"/>
      <c r="AF453" s="38"/>
      <c r="AH453" s="38"/>
      <c r="AJ453" s="38"/>
      <c r="AL453" s="38"/>
      <c r="AN453" s="38"/>
      <c r="AP453" s="38"/>
      <c r="AR453" s="38"/>
      <c r="AT453" s="38"/>
      <c r="AV453" s="38"/>
      <c r="AX453" s="38"/>
      <c r="AZ453" s="38"/>
      <c r="BB453" s="38"/>
      <c r="BD453" s="38"/>
      <c r="BF453" s="38"/>
      <c r="BH453" s="38"/>
      <c r="BJ453" s="38"/>
      <c r="BL453" s="38"/>
      <c r="BN453" s="38"/>
      <c r="BP453" s="38"/>
      <c r="BR453" s="38"/>
      <c r="BT453" s="38"/>
    </row>
    <row r="454" spans="1:72">
      <c r="A454" s="38"/>
      <c r="B454" s="38"/>
      <c r="D454" s="38"/>
      <c r="F454" s="38"/>
      <c r="H454" s="38"/>
      <c r="J454" s="38"/>
      <c r="L454" s="38"/>
      <c r="N454" s="38"/>
      <c r="P454" s="38"/>
      <c r="R454" s="38"/>
      <c r="T454" s="38"/>
      <c r="V454" s="38"/>
      <c r="X454" s="38"/>
      <c r="Z454" s="38"/>
      <c r="AB454" s="38"/>
      <c r="AD454" s="38"/>
      <c r="AF454" s="38"/>
      <c r="AH454" s="38"/>
      <c r="AJ454" s="38"/>
      <c r="AL454" s="38"/>
      <c r="AN454" s="38"/>
      <c r="AP454" s="38"/>
      <c r="AR454" s="38"/>
      <c r="AT454" s="38"/>
      <c r="AV454" s="38"/>
      <c r="AX454" s="38"/>
      <c r="AZ454" s="38"/>
      <c r="BB454" s="38"/>
      <c r="BD454" s="38"/>
      <c r="BF454" s="38"/>
      <c r="BH454" s="38"/>
      <c r="BJ454" s="38"/>
      <c r="BL454" s="38"/>
      <c r="BN454" s="38"/>
      <c r="BP454" s="38"/>
      <c r="BR454" s="38"/>
      <c r="BT454" s="38"/>
    </row>
    <row r="455" spans="1:72">
      <c r="A455" s="38"/>
      <c r="B455" s="38"/>
      <c r="D455" s="38"/>
      <c r="F455" s="38"/>
      <c r="H455" s="38"/>
      <c r="J455" s="38"/>
      <c r="L455" s="38"/>
      <c r="N455" s="38"/>
      <c r="P455" s="38"/>
      <c r="R455" s="38"/>
      <c r="T455" s="38"/>
      <c r="V455" s="38"/>
      <c r="X455" s="38"/>
      <c r="Z455" s="38"/>
      <c r="AB455" s="38"/>
      <c r="AD455" s="38"/>
      <c r="AF455" s="38"/>
      <c r="AH455" s="38"/>
      <c r="AJ455" s="38"/>
      <c r="AL455" s="38"/>
      <c r="AN455" s="38"/>
      <c r="AP455" s="38"/>
      <c r="AR455" s="38"/>
      <c r="AT455" s="38"/>
      <c r="AV455" s="38"/>
      <c r="AX455" s="38"/>
      <c r="AZ455" s="38"/>
      <c r="BB455" s="38"/>
      <c r="BD455" s="38"/>
      <c r="BF455" s="38"/>
      <c r="BH455" s="38"/>
      <c r="BJ455" s="38"/>
      <c r="BL455" s="38"/>
      <c r="BN455" s="38"/>
      <c r="BP455" s="38"/>
      <c r="BR455" s="38"/>
      <c r="BT455" s="38"/>
    </row>
    <row r="456" spans="1:72">
      <c r="A456" s="38"/>
      <c r="B456" s="38"/>
      <c r="D456" s="38"/>
      <c r="F456" s="38"/>
      <c r="H456" s="38"/>
      <c r="J456" s="38"/>
      <c r="L456" s="38"/>
      <c r="N456" s="38"/>
      <c r="P456" s="38"/>
      <c r="R456" s="38"/>
      <c r="T456" s="38"/>
      <c r="V456" s="38"/>
      <c r="X456" s="38"/>
      <c r="Z456" s="38"/>
      <c r="AB456" s="38"/>
      <c r="AD456" s="38"/>
      <c r="AF456" s="38"/>
      <c r="AH456" s="38"/>
      <c r="AJ456" s="38"/>
      <c r="AL456" s="38"/>
      <c r="AN456" s="38"/>
      <c r="AP456" s="38"/>
      <c r="AR456" s="38"/>
      <c r="AT456" s="38"/>
      <c r="AV456" s="38"/>
      <c r="AX456" s="38"/>
      <c r="AZ456" s="38"/>
      <c r="BB456" s="38"/>
      <c r="BD456" s="38"/>
      <c r="BF456" s="38"/>
      <c r="BH456" s="38"/>
      <c r="BJ456" s="38"/>
      <c r="BL456" s="38"/>
      <c r="BN456" s="38"/>
      <c r="BP456" s="38"/>
      <c r="BR456" s="38"/>
      <c r="BT456" s="38"/>
    </row>
    <row r="457" spans="1:72">
      <c r="A457" s="38"/>
      <c r="B457" s="38"/>
      <c r="D457" s="38"/>
      <c r="F457" s="38"/>
      <c r="H457" s="38"/>
      <c r="J457" s="38"/>
      <c r="L457" s="38"/>
      <c r="N457" s="38"/>
      <c r="P457" s="38"/>
      <c r="R457" s="38"/>
      <c r="T457" s="38"/>
      <c r="V457" s="38"/>
      <c r="X457" s="38"/>
      <c r="Z457" s="38"/>
      <c r="AB457" s="38"/>
      <c r="AD457" s="38"/>
      <c r="AF457" s="38"/>
      <c r="AH457" s="38"/>
      <c r="AJ457" s="38"/>
      <c r="AL457" s="38"/>
      <c r="AN457" s="38"/>
      <c r="AP457" s="38"/>
      <c r="AR457" s="38"/>
      <c r="AT457" s="38"/>
      <c r="AV457" s="38"/>
      <c r="AX457" s="38"/>
      <c r="AZ457" s="38"/>
      <c r="BB457" s="38"/>
      <c r="BD457" s="38"/>
      <c r="BF457" s="38"/>
      <c r="BH457" s="38"/>
      <c r="BJ457" s="38"/>
      <c r="BL457" s="38"/>
      <c r="BN457" s="38"/>
      <c r="BP457" s="38"/>
      <c r="BR457" s="38"/>
      <c r="BT457" s="38"/>
    </row>
    <row r="458" spans="1:72">
      <c r="A458" s="38"/>
      <c r="B458" s="38"/>
      <c r="D458" s="38"/>
      <c r="F458" s="38"/>
      <c r="H458" s="38"/>
      <c r="J458" s="38"/>
      <c r="L458" s="38"/>
      <c r="N458" s="38"/>
      <c r="P458" s="38"/>
      <c r="R458" s="38"/>
      <c r="T458" s="38"/>
      <c r="V458" s="38"/>
      <c r="X458" s="38"/>
      <c r="Z458" s="38"/>
      <c r="AB458" s="38"/>
      <c r="AD458" s="38"/>
      <c r="AF458" s="38"/>
      <c r="AH458" s="38"/>
      <c r="AJ458" s="38"/>
      <c r="AL458" s="38"/>
      <c r="AN458" s="38"/>
      <c r="AP458" s="38"/>
      <c r="AR458" s="38"/>
      <c r="AT458" s="38"/>
      <c r="AV458" s="38"/>
      <c r="AX458" s="38"/>
      <c r="AZ458" s="38"/>
      <c r="BB458" s="38"/>
      <c r="BD458" s="38"/>
      <c r="BF458" s="38"/>
      <c r="BH458" s="38"/>
      <c r="BJ458" s="38"/>
      <c r="BL458" s="38"/>
      <c r="BN458" s="38"/>
      <c r="BP458" s="38"/>
      <c r="BR458" s="38"/>
      <c r="BT458" s="38"/>
    </row>
    <row r="459" spans="1:72">
      <c r="A459" s="38"/>
      <c r="B459" s="38"/>
      <c r="D459" s="38"/>
      <c r="F459" s="38"/>
      <c r="H459" s="38"/>
      <c r="J459" s="38"/>
      <c r="L459" s="38"/>
      <c r="N459" s="38"/>
      <c r="P459" s="38"/>
      <c r="R459" s="38"/>
      <c r="T459" s="38"/>
      <c r="V459" s="38"/>
      <c r="X459" s="38"/>
      <c r="Z459" s="38"/>
      <c r="AB459" s="38"/>
      <c r="AD459" s="38"/>
      <c r="AF459" s="38"/>
      <c r="AH459" s="38"/>
      <c r="AJ459" s="38"/>
      <c r="AL459" s="38"/>
      <c r="AN459" s="38"/>
      <c r="AP459" s="38"/>
      <c r="AR459" s="38"/>
      <c r="AT459" s="38"/>
      <c r="AV459" s="38"/>
      <c r="AX459" s="38"/>
      <c r="AZ459" s="38"/>
      <c r="BB459" s="38"/>
      <c r="BD459" s="38"/>
      <c r="BF459" s="38"/>
      <c r="BH459" s="38"/>
      <c r="BJ459" s="38"/>
      <c r="BL459" s="38"/>
      <c r="BN459" s="38"/>
      <c r="BP459" s="38"/>
      <c r="BR459" s="38"/>
      <c r="BT459" s="38"/>
    </row>
    <row r="460" spans="1:72">
      <c r="A460" s="38"/>
      <c r="B460" s="38"/>
      <c r="D460" s="38"/>
      <c r="F460" s="38"/>
      <c r="H460" s="38"/>
      <c r="J460" s="38"/>
      <c r="L460" s="38"/>
      <c r="N460" s="38"/>
      <c r="P460" s="38"/>
      <c r="R460" s="38"/>
      <c r="T460" s="38"/>
      <c r="V460" s="38"/>
      <c r="X460" s="38"/>
      <c r="Z460" s="38"/>
      <c r="AB460" s="38"/>
      <c r="AD460" s="38"/>
      <c r="AF460" s="38"/>
      <c r="AH460" s="38"/>
      <c r="AJ460" s="38"/>
      <c r="AL460" s="38"/>
      <c r="AN460" s="38"/>
      <c r="AP460" s="38"/>
      <c r="AR460" s="38"/>
      <c r="AT460" s="38"/>
      <c r="AV460" s="38"/>
      <c r="AX460" s="38"/>
      <c r="AZ460" s="38"/>
      <c r="BB460" s="38"/>
      <c r="BD460" s="38"/>
      <c r="BF460" s="38"/>
      <c r="BH460" s="38"/>
      <c r="BJ460" s="38"/>
      <c r="BL460" s="38"/>
      <c r="BN460" s="38"/>
      <c r="BP460" s="38"/>
      <c r="BR460" s="38"/>
      <c r="BT460" s="38"/>
    </row>
    <row r="461" spans="1:72">
      <c r="A461" s="38"/>
      <c r="B461" s="38"/>
      <c r="D461" s="38"/>
      <c r="F461" s="38"/>
      <c r="H461" s="38"/>
      <c r="J461" s="38"/>
      <c r="L461" s="38"/>
      <c r="N461" s="38"/>
      <c r="P461" s="38"/>
      <c r="R461" s="38"/>
      <c r="T461" s="38"/>
      <c r="V461" s="38"/>
      <c r="X461" s="38"/>
      <c r="Z461" s="38"/>
      <c r="AB461" s="38"/>
      <c r="AD461" s="38"/>
      <c r="AF461" s="38"/>
      <c r="AH461" s="38"/>
      <c r="AJ461" s="38"/>
      <c r="AL461" s="38"/>
      <c r="AN461" s="38"/>
      <c r="AP461" s="38"/>
      <c r="AR461" s="38"/>
      <c r="AT461" s="38"/>
      <c r="AV461" s="38"/>
      <c r="AX461" s="38"/>
      <c r="AZ461" s="38"/>
      <c r="BB461" s="38"/>
      <c r="BD461" s="38"/>
      <c r="BF461" s="38"/>
      <c r="BH461" s="38"/>
      <c r="BJ461" s="38"/>
      <c r="BL461" s="38"/>
      <c r="BN461" s="38"/>
      <c r="BP461" s="38"/>
      <c r="BR461" s="38"/>
      <c r="BT461" s="38"/>
    </row>
    <row r="462" spans="1:72">
      <c r="A462" s="38"/>
      <c r="B462" s="38"/>
      <c r="D462" s="38"/>
      <c r="F462" s="38"/>
      <c r="H462" s="38"/>
      <c r="J462" s="38"/>
      <c r="L462" s="38"/>
      <c r="N462" s="38"/>
      <c r="P462" s="38"/>
      <c r="R462" s="38"/>
      <c r="T462" s="38"/>
      <c r="V462" s="38"/>
      <c r="X462" s="38"/>
      <c r="Z462" s="38"/>
      <c r="AB462" s="38"/>
      <c r="AD462" s="38"/>
      <c r="AF462" s="38"/>
      <c r="AH462" s="38"/>
      <c r="AJ462" s="38"/>
      <c r="AL462" s="38"/>
      <c r="AN462" s="38"/>
      <c r="AP462" s="38"/>
      <c r="AR462" s="38"/>
      <c r="AT462" s="38"/>
      <c r="AV462" s="38"/>
      <c r="AX462" s="38"/>
      <c r="AZ462" s="38"/>
      <c r="BB462" s="38"/>
      <c r="BD462" s="38"/>
      <c r="BF462" s="38"/>
      <c r="BH462" s="38"/>
      <c r="BJ462" s="38"/>
      <c r="BL462" s="38"/>
      <c r="BN462" s="38"/>
      <c r="BP462" s="38"/>
      <c r="BR462" s="38"/>
      <c r="BT462" s="38"/>
    </row>
    <row r="463" spans="1:72">
      <c r="A463" s="38"/>
      <c r="B463" s="38"/>
      <c r="D463" s="38"/>
      <c r="F463" s="38"/>
      <c r="H463" s="38"/>
      <c r="J463" s="38"/>
      <c r="L463" s="38"/>
      <c r="N463" s="38"/>
      <c r="P463" s="38"/>
      <c r="R463" s="38"/>
      <c r="T463" s="38"/>
      <c r="V463" s="38"/>
      <c r="X463" s="38"/>
      <c r="Z463" s="38"/>
      <c r="AB463" s="38"/>
      <c r="AD463" s="38"/>
      <c r="AF463" s="38"/>
      <c r="AH463" s="38"/>
      <c r="AJ463" s="38"/>
      <c r="AL463" s="38"/>
      <c r="AN463" s="38"/>
      <c r="AP463" s="38"/>
      <c r="AR463" s="38"/>
      <c r="AT463" s="38"/>
      <c r="AV463" s="38"/>
      <c r="AX463" s="38"/>
      <c r="AZ463" s="38"/>
      <c r="BB463" s="38"/>
      <c r="BD463" s="38"/>
      <c r="BF463" s="38"/>
      <c r="BH463" s="38"/>
      <c r="BJ463" s="38"/>
      <c r="BL463" s="38"/>
      <c r="BN463" s="38"/>
      <c r="BP463" s="38"/>
      <c r="BR463" s="38"/>
      <c r="BT463" s="38"/>
    </row>
    <row r="464" spans="1:72">
      <c r="A464" s="38"/>
      <c r="B464" s="38"/>
      <c r="D464" s="38"/>
      <c r="F464" s="38"/>
      <c r="H464" s="38"/>
      <c r="J464" s="38"/>
      <c r="L464" s="38"/>
      <c r="N464" s="38"/>
      <c r="P464" s="38"/>
      <c r="R464" s="38"/>
      <c r="T464" s="38"/>
      <c r="V464" s="38"/>
      <c r="X464" s="38"/>
      <c r="Z464" s="38"/>
      <c r="AB464" s="38"/>
      <c r="AD464" s="38"/>
      <c r="AF464" s="38"/>
      <c r="AH464" s="38"/>
      <c r="AJ464" s="38"/>
      <c r="AL464" s="38"/>
      <c r="AN464" s="38"/>
      <c r="AP464" s="38"/>
      <c r="AR464" s="38"/>
      <c r="AT464" s="38"/>
      <c r="AV464" s="38"/>
      <c r="AX464" s="38"/>
      <c r="AZ464" s="38"/>
      <c r="BB464" s="38"/>
      <c r="BD464" s="38"/>
      <c r="BF464" s="38"/>
      <c r="BH464" s="38"/>
      <c r="BJ464" s="38"/>
      <c r="BL464" s="38"/>
      <c r="BN464" s="38"/>
      <c r="BP464" s="38"/>
      <c r="BR464" s="38"/>
      <c r="BT464" s="38"/>
    </row>
    <row r="465" spans="1:72">
      <c r="A465" s="38"/>
      <c r="B465" s="38"/>
      <c r="D465" s="38"/>
      <c r="F465" s="38"/>
      <c r="H465" s="38"/>
      <c r="J465" s="38"/>
      <c r="L465" s="38"/>
      <c r="N465" s="38"/>
      <c r="P465" s="38"/>
      <c r="R465" s="38"/>
      <c r="T465" s="38"/>
      <c r="V465" s="38"/>
      <c r="X465" s="38"/>
      <c r="Z465" s="38"/>
      <c r="AB465" s="38"/>
      <c r="AD465" s="38"/>
      <c r="AF465" s="38"/>
      <c r="AH465" s="38"/>
      <c r="AJ465" s="38"/>
      <c r="AL465" s="38"/>
      <c r="AN465" s="38"/>
      <c r="AP465" s="38"/>
      <c r="AR465" s="38"/>
      <c r="AT465" s="38"/>
      <c r="AV465" s="38"/>
      <c r="AX465" s="38"/>
      <c r="AZ465" s="38"/>
      <c r="BB465" s="38"/>
      <c r="BD465" s="38"/>
      <c r="BF465" s="38"/>
      <c r="BH465" s="38"/>
      <c r="BJ465" s="38"/>
      <c r="BL465" s="38"/>
      <c r="BN465" s="38"/>
      <c r="BP465" s="38"/>
      <c r="BR465" s="38"/>
      <c r="BT465" s="38"/>
    </row>
    <row r="466" spans="1:72">
      <c r="A466" s="38"/>
      <c r="B466" s="38"/>
      <c r="D466" s="38"/>
      <c r="F466" s="38"/>
      <c r="H466" s="38"/>
      <c r="J466" s="38"/>
      <c r="L466" s="38"/>
      <c r="N466" s="38"/>
      <c r="P466" s="38"/>
      <c r="R466" s="38"/>
      <c r="T466" s="38"/>
      <c r="V466" s="38"/>
      <c r="X466" s="38"/>
      <c r="Z466" s="38"/>
      <c r="AB466" s="38"/>
      <c r="AD466" s="38"/>
      <c r="AF466" s="38"/>
      <c r="AH466" s="38"/>
      <c r="AJ466" s="38"/>
      <c r="AL466" s="38"/>
      <c r="AN466" s="38"/>
      <c r="AP466" s="38"/>
      <c r="AR466" s="38"/>
      <c r="AT466" s="38"/>
      <c r="AV466" s="38"/>
      <c r="AX466" s="38"/>
      <c r="AZ466" s="38"/>
      <c r="BB466" s="38"/>
      <c r="BD466" s="38"/>
      <c r="BF466" s="38"/>
      <c r="BH466" s="38"/>
      <c r="BJ466" s="38"/>
      <c r="BL466" s="38"/>
      <c r="BN466" s="38"/>
      <c r="BP466" s="38"/>
      <c r="BR466" s="38"/>
      <c r="BT466" s="38"/>
    </row>
    <row r="467" spans="1:72">
      <c r="A467" s="38"/>
      <c r="B467" s="38"/>
      <c r="D467" s="38"/>
      <c r="F467" s="38"/>
      <c r="H467" s="38"/>
      <c r="J467" s="38"/>
      <c r="L467" s="38"/>
      <c r="N467" s="38"/>
      <c r="P467" s="38"/>
      <c r="R467" s="38"/>
      <c r="T467" s="38"/>
      <c r="V467" s="38"/>
      <c r="X467" s="38"/>
      <c r="Z467" s="38"/>
      <c r="AB467" s="38"/>
      <c r="AD467" s="38"/>
      <c r="AF467" s="38"/>
      <c r="AH467" s="38"/>
      <c r="AJ467" s="38"/>
      <c r="AL467" s="38"/>
      <c r="AN467" s="38"/>
      <c r="AP467" s="38"/>
      <c r="AR467" s="38"/>
      <c r="AT467" s="38"/>
      <c r="AV467" s="38"/>
      <c r="AX467" s="38"/>
      <c r="AZ467" s="38"/>
      <c r="BB467" s="38"/>
      <c r="BD467" s="38"/>
      <c r="BF467" s="38"/>
      <c r="BH467" s="38"/>
      <c r="BJ467" s="38"/>
      <c r="BL467" s="38"/>
      <c r="BN467" s="38"/>
      <c r="BP467" s="38"/>
      <c r="BR467" s="38"/>
      <c r="BT467" s="38"/>
    </row>
    <row r="468" spans="1:72">
      <c r="A468" s="38"/>
      <c r="B468" s="38"/>
      <c r="D468" s="38"/>
      <c r="F468" s="38"/>
      <c r="H468" s="38"/>
      <c r="J468" s="38"/>
      <c r="L468" s="38"/>
      <c r="N468" s="38"/>
      <c r="P468" s="38"/>
      <c r="R468" s="38"/>
      <c r="T468" s="38"/>
      <c r="V468" s="38"/>
      <c r="X468" s="38"/>
      <c r="Z468" s="38"/>
      <c r="AB468" s="38"/>
      <c r="AD468" s="38"/>
      <c r="AF468" s="38"/>
      <c r="AH468" s="38"/>
      <c r="AJ468" s="38"/>
      <c r="AL468" s="38"/>
      <c r="AN468" s="38"/>
      <c r="AP468" s="38"/>
      <c r="AR468" s="38"/>
      <c r="AT468" s="38"/>
      <c r="AV468" s="38"/>
      <c r="AX468" s="38"/>
      <c r="AZ468" s="38"/>
      <c r="BB468" s="38"/>
      <c r="BD468" s="38"/>
      <c r="BF468" s="38"/>
      <c r="BH468" s="38"/>
      <c r="BJ468" s="38"/>
      <c r="BL468" s="38"/>
      <c r="BN468" s="38"/>
      <c r="BP468" s="38"/>
      <c r="BR468" s="38"/>
      <c r="BT468" s="38"/>
    </row>
    <row r="469" spans="1:72">
      <c r="A469" s="38"/>
      <c r="B469" s="38"/>
      <c r="D469" s="38"/>
      <c r="F469" s="38"/>
      <c r="H469" s="38"/>
      <c r="J469" s="38"/>
      <c r="L469" s="38"/>
      <c r="N469" s="38"/>
      <c r="P469" s="38"/>
      <c r="R469" s="38"/>
      <c r="T469" s="38"/>
      <c r="V469" s="38"/>
      <c r="X469" s="38"/>
      <c r="Z469" s="38"/>
      <c r="AB469" s="38"/>
      <c r="AD469" s="38"/>
      <c r="AF469" s="38"/>
      <c r="AH469" s="38"/>
      <c r="AJ469" s="38"/>
      <c r="AL469" s="38"/>
      <c r="AN469" s="38"/>
      <c r="AP469" s="38"/>
      <c r="AR469" s="38"/>
      <c r="AT469" s="38"/>
      <c r="AV469" s="38"/>
      <c r="AX469" s="38"/>
      <c r="AZ469" s="38"/>
      <c r="BB469" s="38"/>
      <c r="BD469" s="38"/>
      <c r="BF469" s="38"/>
      <c r="BH469" s="38"/>
      <c r="BJ469" s="38"/>
      <c r="BL469" s="38"/>
      <c r="BN469" s="38"/>
      <c r="BP469" s="38"/>
      <c r="BR469" s="38"/>
      <c r="BT469" s="38"/>
    </row>
    <row r="470" spans="1:72">
      <c r="A470" s="38"/>
      <c r="B470" s="38"/>
      <c r="D470" s="38"/>
      <c r="F470" s="38"/>
      <c r="H470" s="38"/>
      <c r="J470" s="38"/>
      <c r="L470" s="38"/>
      <c r="N470" s="38"/>
      <c r="P470" s="38"/>
      <c r="R470" s="38"/>
      <c r="T470" s="38"/>
      <c r="V470" s="38"/>
      <c r="X470" s="38"/>
      <c r="Z470" s="38"/>
      <c r="AB470" s="38"/>
      <c r="AD470" s="38"/>
      <c r="AF470" s="38"/>
      <c r="AH470" s="38"/>
      <c r="AJ470" s="38"/>
      <c r="AL470" s="38"/>
      <c r="AN470" s="38"/>
      <c r="AP470" s="38"/>
      <c r="AR470" s="38"/>
      <c r="AT470" s="38"/>
      <c r="AV470" s="38"/>
      <c r="AX470" s="38"/>
      <c r="AZ470" s="38"/>
      <c r="BB470" s="38"/>
      <c r="BD470" s="38"/>
      <c r="BF470" s="38"/>
      <c r="BH470" s="38"/>
      <c r="BJ470" s="38"/>
      <c r="BL470" s="38"/>
      <c r="BN470" s="38"/>
      <c r="BP470" s="38"/>
      <c r="BR470" s="38"/>
      <c r="BT470" s="38"/>
    </row>
    <row r="471" spans="1:72">
      <c r="A471" s="38"/>
      <c r="B471" s="38"/>
      <c r="D471" s="38"/>
      <c r="F471" s="38"/>
      <c r="H471" s="38"/>
      <c r="J471" s="38"/>
      <c r="L471" s="38"/>
      <c r="N471" s="38"/>
      <c r="P471" s="38"/>
      <c r="R471" s="38"/>
      <c r="T471" s="38"/>
      <c r="V471" s="38"/>
      <c r="X471" s="38"/>
      <c r="Z471" s="38"/>
      <c r="AB471" s="38"/>
      <c r="AD471" s="38"/>
      <c r="AF471" s="38"/>
      <c r="AH471" s="38"/>
      <c r="AJ471" s="38"/>
      <c r="AL471" s="38"/>
      <c r="AN471" s="38"/>
      <c r="AP471" s="38"/>
      <c r="AR471" s="38"/>
      <c r="AT471" s="38"/>
      <c r="AV471" s="38"/>
      <c r="AX471" s="38"/>
      <c r="AZ471" s="38"/>
      <c r="BB471" s="38"/>
      <c r="BD471" s="38"/>
      <c r="BF471" s="38"/>
      <c r="BH471" s="38"/>
      <c r="BJ471" s="38"/>
      <c r="BL471" s="38"/>
      <c r="BN471" s="38"/>
      <c r="BP471" s="38"/>
      <c r="BR471" s="38"/>
      <c r="BT471" s="38"/>
    </row>
    <row r="472" spans="1:72">
      <c r="A472" s="38"/>
      <c r="B472" s="38"/>
      <c r="D472" s="38"/>
      <c r="F472" s="38"/>
      <c r="H472" s="38"/>
      <c r="J472" s="38"/>
      <c r="L472" s="38"/>
      <c r="N472" s="38"/>
      <c r="P472" s="38"/>
      <c r="R472" s="38"/>
      <c r="T472" s="38"/>
      <c r="V472" s="38"/>
      <c r="X472" s="38"/>
      <c r="Z472" s="38"/>
      <c r="AB472" s="38"/>
      <c r="AD472" s="38"/>
      <c r="AF472" s="38"/>
      <c r="AH472" s="38"/>
      <c r="AJ472" s="38"/>
      <c r="AL472" s="38"/>
      <c r="AN472" s="38"/>
      <c r="AP472" s="38"/>
      <c r="AR472" s="38"/>
      <c r="AT472" s="38"/>
      <c r="AV472" s="38"/>
      <c r="AX472" s="38"/>
      <c r="AZ472" s="38"/>
      <c r="BB472" s="38"/>
      <c r="BD472" s="38"/>
      <c r="BF472" s="38"/>
      <c r="BH472" s="38"/>
      <c r="BJ472" s="38"/>
      <c r="BL472" s="38"/>
      <c r="BN472" s="38"/>
      <c r="BP472" s="38"/>
      <c r="BR472" s="38"/>
      <c r="BT472" s="38"/>
    </row>
    <row r="473" spans="1:72">
      <c r="A473" s="38"/>
      <c r="B473" s="38"/>
      <c r="D473" s="38"/>
      <c r="F473" s="38"/>
      <c r="H473" s="38"/>
      <c r="J473" s="38"/>
      <c r="L473" s="38"/>
      <c r="N473" s="38"/>
      <c r="P473" s="38"/>
      <c r="R473" s="38"/>
      <c r="T473" s="38"/>
      <c r="V473" s="38"/>
      <c r="X473" s="38"/>
      <c r="Z473" s="38"/>
      <c r="AB473" s="38"/>
      <c r="AD473" s="38"/>
      <c r="AF473" s="38"/>
      <c r="AH473" s="38"/>
      <c r="AJ473" s="38"/>
      <c r="AL473" s="38"/>
      <c r="AN473" s="38"/>
      <c r="AP473" s="38"/>
      <c r="AR473" s="38"/>
      <c r="AT473" s="38"/>
      <c r="AV473" s="38"/>
      <c r="AX473" s="38"/>
      <c r="AZ473" s="38"/>
      <c r="BB473" s="38"/>
      <c r="BD473" s="38"/>
      <c r="BF473" s="38"/>
      <c r="BH473" s="38"/>
      <c r="BJ473" s="38"/>
      <c r="BL473" s="38"/>
      <c r="BN473" s="38"/>
      <c r="BP473" s="38"/>
      <c r="BR473" s="38"/>
      <c r="BT473" s="38"/>
    </row>
    <row r="474" spans="1:72">
      <c r="A474" s="38"/>
      <c r="B474" s="38"/>
      <c r="D474" s="38"/>
      <c r="F474" s="38"/>
      <c r="H474" s="38"/>
      <c r="J474" s="38"/>
      <c r="L474" s="38"/>
      <c r="N474" s="38"/>
      <c r="P474" s="38"/>
      <c r="R474" s="38"/>
      <c r="T474" s="38"/>
      <c r="V474" s="38"/>
      <c r="X474" s="38"/>
      <c r="Z474" s="38"/>
      <c r="AB474" s="38"/>
      <c r="AD474" s="38"/>
      <c r="AF474" s="38"/>
      <c r="AH474" s="38"/>
      <c r="AJ474" s="38"/>
      <c r="AL474" s="38"/>
      <c r="AN474" s="38"/>
      <c r="AP474" s="38"/>
      <c r="AR474" s="38"/>
      <c r="AT474" s="38"/>
      <c r="AV474" s="38"/>
      <c r="AX474" s="38"/>
      <c r="AZ474" s="38"/>
      <c r="BB474" s="38"/>
      <c r="BD474" s="38"/>
      <c r="BF474" s="38"/>
      <c r="BH474" s="38"/>
      <c r="BJ474" s="38"/>
      <c r="BL474" s="38"/>
      <c r="BN474" s="38"/>
      <c r="BP474" s="38"/>
      <c r="BR474" s="38"/>
      <c r="BT474" s="38"/>
    </row>
    <row r="475" spans="1:72">
      <c r="A475" s="38"/>
      <c r="B475" s="38"/>
      <c r="D475" s="38"/>
      <c r="F475" s="38"/>
      <c r="H475" s="38"/>
      <c r="J475" s="38"/>
      <c r="L475" s="38"/>
      <c r="N475" s="38"/>
      <c r="P475" s="38"/>
      <c r="R475" s="38"/>
      <c r="T475" s="38"/>
      <c r="V475" s="38"/>
      <c r="X475" s="38"/>
      <c r="Z475" s="38"/>
      <c r="AB475" s="38"/>
      <c r="AD475" s="38"/>
      <c r="AF475" s="38"/>
      <c r="AH475" s="38"/>
      <c r="AJ475" s="38"/>
      <c r="AL475" s="38"/>
      <c r="AN475" s="38"/>
      <c r="AP475" s="38"/>
      <c r="AR475" s="38"/>
      <c r="AT475" s="38"/>
      <c r="AV475" s="38"/>
      <c r="AX475" s="38"/>
      <c r="AZ475" s="38"/>
      <c r="BB475" s="38"/>
      <c r="BD475" s="38"/>
      <c r="BF475" s="38"/>
      <c r="BH475" s="38"/>
      <c r="BJ475" s="38"/>
      <c r="BL475" s="38"/>
      <c r="BN475" s="38"/>
      <c r="BP475" s="38"/>
      <c r="BR475" s="38"/>
      <c r="BT475" s="38"/>
    </row>
    <row r="476" spans="1:72">
      <c r="A476" s="38"/>
      <c r="B476" s="38"/>
      <c r="D476" s="38"/>
      <c r="F476" s="38"/>
      <c r="H476" s="38"/>
      <c r="J476" s="38"/>
      <c r="L476" s="38"/>
      <c r="N476" s="38"/>
      <c r="P476" s="38"/>
      <c r="R476" s="38"/>
      <c r="T476" s="38"/>
      <c r="V476" s="38"/>
      <c r="X476" s="38"/>
      <c r="Z476" s="38"/>
      <c r="AB476" s="38"/>
      <c r="AD476" s="38"/>
      <c r="AF476" s="38"/>
      <c r="AH476" s="38"/>
      <c r="AJ476" s="38"/>
      <c r="AL476" s="38"/>
      <c r="AN476" s="38"/>
      <c r="AP476" s="38"/>
      <c r="AR476" s="38"/>
      <c r="AT476" s="38"/>
      <c r="AV476" s="38"/>
      <c r="AX476" s="38"/>
      <c r="AZ476" s="38"/>
      <c r="BB476" s="38"/>
      <c r="BD476" s="38"/>
      <c r="BF476" s="38"/>
      <c r="BH476" s="38"/>
      <c r="BJ476" s="38"/>
      <c r="BL476" s="38"/>
      <c r="BN476" s="38"/>
      <c r="BP476" s="38"/>
      <c r="BR476" s="38"/>
      <c r="BT476" s="38"/>
    </row>
    <row r="477" spans="1:72">
      <c r="A477" s="38"/>
      <c r="B477" s="38"/>
      <c r="D477" s="38"/>
      <c r="F477" s="38"/>
      <c r="H477" s="38"/>
      <c r="J477" s="38"/>
      <c r="L477" s="38"/>
      <c r="N477" s="38"/>
      <c r="P477" s="38"/>
      <c r="R477" s="38"/>
      <c r="T477" s="38"/>
      <c r="V477" s="38"/>
      <c r="X477" s="38"/>
      <c r="Z477" s="38"/>
      <c r="AB477" s="38"/>
      <c r="AD477" s="38"/>
      <c r="AF477" s="38"/>
      <c r="AH477" s="38"/>
      <c r="AJ477" s="38"/>
      <c r="AL477" s="38"/>
      <c r="AN477" s="38"/>
      <c r="AP477" s="38"/>
      <c r="AR477" s="38"/>
      <c r="AT477" s="38"/>
      <c r="AV477" s="38"/>
      <c r="AX477" s="38"/>
      <c r="AZ477" s="38"/>
      <c r="BB477" s="38"/>
      <c r="BD477" s="38"/>
      <c r="BF477" s="38"/>
      <c r="BH477" s="38"/>
      <c r="BJ477" s="38"/>
      <c r="BL477" s="38"/>
      <c r="BN477" s="38"/>
      <c r="BP477" s="38"/>
      <c r="BR477" s="38"/>
      <c r="BT477" s="38"/>
    </row>
    <row r="478" spans="1:72">
      <c r="A478" s="38"/>
      <c r="B478" s="38"/>
      <c r="D478" s="38"/>
      <c r="F478" s="38"/>
      <c r="H478" s="38"/>
      <c r="J478" s="38"/>
      <c r="L478" s="38"/>
      <c r="N478" s="38"/>
      <c r="P478" s="38"/>
      <c r="R478" s="38"/>
      <c r="T478" s="38"/>
      <c r="V478" s="38"/>
      <c r="X478" s="38"/>
      <c r="Z478" s="38"/>
      <c r="AB478" s="38"/>
      <c r="AD478" s="38"/>
      <c r="AF478" s="38"/>
      <c r="AH478" s="38"/>
      <c r="AJ478" s="38"/>
      <c r="AL478" s="38"/>
      <c r="AN478" s="38"/>
      <c r="AP478" s="38"/>
      <c r="AR478" s="38"/>
      <c r="AT478" s="38"/>
      <c r="AV478" s="38"/>
      <c r="AX478" s="38"/>
      <c r="AZ478" s="38"/>
      <c r="BB478" s="38"/>
      <c r="BD478" s="38"/>
      <c r="BF478" s="38"/>
      <c r="BH478" s="38"/>
      <c r="BJ478" s="38"/>
      <c r="BL478" s="38"/>
      <c r="BN478" s="38"/>
      <c r="BP478" s="38"/>
      <c r="BR478" s="38"/>
      <c r="BT478" s="38"/>
    </row>
    <row r="479" spans="1:72">
      <c r="A479" s="38"/>
      <c r="B479" s="38"/>
      <c r="D479" s="38"/>
      <c r="F479" s="38"/>
      <c r="H479" s="38"/>
      <c r="J479" s="38"/>
      <c r="L479" s="38"/>
      <c r="N479" s="38"/>
      <c r="P479" s="38"/>
      <c r="R479" s="38"/>
      <c r="T479" s="38"/>
      <c r="V479" s="38"/>
      <c r="X479" s="38"/>
      <c r="Z479" s="38"/>
      <c r="AB479" s="38"/>
      <c r="AD479" s="38"/>
      <c r="AF479" s="38"/>
      <c r="AH479" s="38"/>
      <c r="AJ479" s="38"/>
      <c r="AL479" s="38"/>
      <c r="AN479" s="38"/>
      <c r="AP479" s="38"/>
      <c r="AR479" s="38"/>
      <c r="AT479" s="38"/>
      <c r="AV479" s="38"/>
      <c r="AX479" s="38"/>
      <c r="AZ479" s="38"/>
      <c r="BB479" s="38"/>
      <c r="BD479" s="38"/>
      <c r="BF479" s="38"/>
      <c r="BH479" s="38"/>
      <c r="BJ479" s="38"/>
      <c r="BL479" s="38"/>
      <c r="BN479" s="38"/>
      <c r="BP479" s="38"/>
      <c r="BR479" s="38"/>
      <c r="BT479" s="38"/>
    </row>
    <row r="480" spans="1:72">
      <c r="A480" s="38"/>
      <c r="B480" s="38"/>
      <c r="D480" s="38"/>
      <c r="F480" s="38"/>
      <c r="H480" s="38"/>
      <c r="J480" s="38"/>
      <c r="L480" s="38"/>
      <c r="N480" s="38"/>
      <c r="P480" s="38"/>
      <c r="R480" s="38"/>
      <c r="T480" s="38"/>
      <c r="V480" s="38"/>
      <c r="X480" s="38"/>
      <c r="Z480" s="38"/>
      <c r="AB480" s="38"/>
      <c r="AD480" s="38"/>
      <c r="AF480" s="38"/>
      <c r="AH480" s="38"/>
      <c r="AJ480" s="38"/>
      <c r="AL480" s="38"/>
      <c r="AN480" s="38"/>
      <c r="AP480" s="38"/>
      <c r="AR480" s="38"/>
      <c r="AT480" s="38"/>
      <c r="AV480" s="38"/>
      <c r="AX480" s="38"/>
      <c r="AZ480" s="38"/>
      <c r="BB480" s="38"/>
      <c r="BD480" s="38"/>
      <c r="BF480" s="38"/>
      <c r="BH480" s="38"/>
      <c r="BJ480" s="38"/>
      <c r="BL480" s="38"/>
      <c r="BN480" s="38"/>
      <c r="BP480" s="38"/>
      <c r="BR480" s="38"/>
      <c r="BT480" s="38"/>
    </row>
    <row r="481" spans="1:72">
      <c r="A481" s="38"/>
      <c r="B481" s="38"/>
      <c r="D481" s="38"/>
      <c r="F481" s="38"/>
      <c r="H481" s="38"/>
      <c r="J481" s="38"/>
      <c r="L481" s="38"/>
      <c r="N481" s="38"/>
      <c r="P481" s="38"/>
      <c r="R481" s="38"/>
      <c r="T481" s="38"/>
      <c r="V481" s="38"/>
      <c r="X481" s="38"/>
      <c r="Z481" s="38"/>
      <c r="AB481" s="38"/>
      <c r="AD481" s="38"/>
      <c r="AF481" s="38"/>
      <c r="AH481" s="38"/>
      <c r="AJ481" s="38"/>
      <c r="AL481" s="38"/>
      <c r="AN481" s="38"/>
      <c r="AP481" s="38"/>
      <c r="AR481" s="38"/>
      <c r="AT481" s="38"/>
      <c r="AV481" s="38"/>
      <c r="AX481" s="38"/>
      <c r="AZ481" s="38"/>
      <c r="BB481" s="38"/>
      <c r="BD481" s="38"/>
      <c r="BF481" s="38"/>
      <c r="BH481" s="38"/>
      <c r="BJ481" s="38"/>
      <c r="BL481" s="38"/>
      <c r="BN481" s="38"/>
      <c r="BP481" s="38"/>
      <c r="BR481" s="38"/>
      <c r="BT481" s="38"/>
    </row>
    <row r="482" spans="1:72">
      <c r="A482" s="38"/>
      <c r="B482" s="38"/>
      <c r="D482" s="38"/>
      <c r="F482" s="38"/>
      <c r="H482" s="38"/>
      <c r="J482" s="38"/>
      <c r="L482" s="38"/>
      <c r="N482" s="38"/>
      <c r="P482" s="38"/>
      <c r="R482" s="38"/>
      <c r="T482" s="38"/>
      <c r="V482" s="38"/>
      <c r="X482" s="38"/>
      <c r="Z482" s="38"/>
      <c r="AB482" s="38"/>
      <c r="AD482" s="38"/>
      <c r="AF482" s="38"/>
      <c r="AH482" s="38"/>
      <c r="AJ482" s="38"/>
      <c r="AL482" s="38"/>
      <c r="AN482" s="38"/>
      <c r="AP482" s="38"/>
      <c r="AR482" s="38"/>
      <c r="AT482" s="38"/>
      <c r="AV482" s="38"/>
      <c r="AX482" s="38"/>
      <c r="AZ482" s="38"/>
      <c r="BB482" s="38"/>
      <c r="BD482" s="38"/>
      <c r="BF482" s="38"/>
      <c r="BH482" s="38"/>
      <c r="BJ482" s="38"/>
      <c r="BL482" s="38"/>
      <c r="BN482" s="38"/>
      <c r="BP482" s="38"/>
      <c r="BR482" s="38"/>
      <c r="BT482" s="38"/>
    </row>
    <row r="483" spans="1:72">
      <c r="A483" s="38"/>
      <c r="B483" s="38"/>
      <c r="D483" s="38"/>
      <c r="F483" s="38"/>
      <c r="H483" s="38"/>
      <c r="J483" s="38"/>
      <c r="L483" s="38"/>
      <c r="N483" s="38"/>
      <c r="P483" s="38"/>
      <c r="R483" s="38"/>
      <c r="T483" s="38"/>
      <c r="V483" s="38"/>
      <c r="X483" s="38"/>
      <c r="Z483" s="38"/>
      <c r="AB483" s="38"/>
      <c r="AD483" s="38"/>
      <c r="AF483" s="38"/>
      <c r="AH483" s="38"/>
      <c r="AJ483" s="38"/>
      <c r="AL483" s="38"/>
      <c r="AN483" s="38"/>
      <c r="AP483" s="38"/>
      <c r="AR483" s="38"/>
      <c r="AT483" s="38"/>
      <c r="AV483" s="38"/>
      <c r="AX483" s="38"/>
      <c r="AZ483" s="38"/>
      <c r="BB483" s="38"/>
      <c r="BD483" s="38"/>
      <c r="BF483" s="38"/>
      <c r="BH483" s="38"/>
      <c r="BJ483" s="38"/>
      <c r="BL483" s="38"/>
      <c r="BN483" s="38"/>
      <c r="BP483" s="38"/>
      <c r="BR483" s="38"/>
      <c r="BT483" s="38"/>
    </row>
    <row r="484" spans="1:72">
      <c r="A484" s="38"/>
      <c r="B484" s="38"/>
      <c r="D484" s="38"/>
      <c r="F484" s="38"/>
      <c r="H484" s="38"/>
      <c r="J484" s="38"/>
      <c r="L484" s="38"/>
      <c r="N484" s="38"/>
      <c r="P484" s="38"/>
      <c r="R484" s="38"/>
      <c r="T484" s="38"/>
      <c r="V484" s="38"/>
      <c r="X484" s="38"/>
      <c r="Z484" s="38"/>
      <c r="AB484" s="38"/>
      <c r="AD484" s="38"/>
      <c r="AF484" s="38"/>
      <c r="AH484" s="38"/>
      <c r="AJ484" s="38"/>
      <c r="AL484" s="38"/>
      <c r="AN484" s="38"/>
      <c r="AP484" s="38"/>
      <c r="AR484" s="38"/>
      <c r="AT484" s="38"/>
      <c r="AV484" s="38"/>
      <c r="AX484" s="38"/>
      <c r="AZ484" s="38"/>
      <c r="BB484" s="38"/>
      <c r="BD484" s="38"/>
      <c r="BF484" s="38"/>
      <c r="BH484" s="38"/>
      <c r="BJ484" s="38"/>
      <c r="BL484" s="38"/>
      <c r="BN484" s="38"/>
      <c r="BP484" s="38"/>
      <c r="BR484" s="38"/>
      <c r="BT484" s="38"/>
    </row>
    <row r="485" spans="1:72">
      <c r="A485" s="38"/>
      <c r="B485" s="38"/>
      <c r="D485" s="38"/>
      <c r="F485" s="38"/>
      <c r="H485" s="38"/>
      <c r="J485" s="38"/>
      <c r="L485" s="38"/>
      <c r="N485" s="38"/>
      <c r="P485" s="38"/>
      <c r="R485" s="38"/>
      <c r="T485" s="38"/>
      <c r="V485" s="38"/>
      <c r="X485" s="38"/>
      <c r="Z485" s="38"/>
      <c r="AB485" s="38"/>
      <c r="AD485" s="38"/>
      <c r="AF485" s="38"/>
      <c r="AH485" s="38"/>
      <c r="AJ485" s="38"/>
      <c r="AL485" s="38"/>
      <c r="AN485" s="38"/>
      <c r="AP485" s="38"/>
      <c r="AR485" s="38"/>
      <c r="AT485" s="38"/>
      <c r="AV485" s="38"/>
      <c r="AX485" s="38"/>
      <c r="AZ485" s="38"/>
      <c r="BB485" s="38"/>
      <c r="BD485" s="38"/>
      <c r="BF485" s="38"/>
      <c r="BH485" s="38"/>
      <c r="BJ485" s="38"/>
      <c r="BL485" s="38"/>
      <c r="BN485" s="38"/>
      <c r="BP485" s="38"/>
      <c r="BR485" s="38"/>
      <c r="BT485" s="38"/>
    </row>
    <row r="486" spans="1:72">
      <c r="A486" s="38"/>
      <c r="B486" s="38"/>
      <c r="D486" s="38"/>
      <c r="F486" s="38"/>
      <c r="H486" s="38"/>
      <c r="J486" s="38"/>
      <c r="L486" s="38"/>
      <c r="N486" s="38"/>
      <c r="P486" s="38"/>
      <c r="R486" s="38"/>
      <c r="T486" s="38"/>
      <c r="V486" s="38"/>
      <c r="X486" s="38"/>
      <c r="Z486" s="38"/>
      <c r="AB486" s="38"/>
      <c r="AD486" s="38"/>
      <c r="AF486" s="38"/>
      <c r="AH486" s="38"/>
      <c r="AJ486" s="38"/>
      <c r="AL486" s="38"/>
      <c r="AN486" s="38"/>
      <c r="AP486" s="38"/>
      <c r="AR486" s="38"/>
      <c r="AT486" s="38"/>
      <c r="AV486" s="38"/>
      <c r="AX486" s="38"/>
      <c r="AZ486" s="38"/>
      <c r="BB486" s="38"/>
      <c r="BD486" s="38"/>
      <c r="BF486" s="38"/>
      <c r="BH486" s="38"/>
      <c r="BJ486" s="38"/>
      <c r="BL486" s="38"/>
      <c r="BN486" s="38"/>
      <c r="BP486" s="38"/>
      <c r="BR486" s="38"/>
      <c r="BT486" s="38"/>
    </row>
    <row r="487" spans="1:72">
      <c r="A487" s="38"/>
      <c r="B487" s="38"/>
      <c r="D487" s="38"/>
      <c r="F487" s="38"/>
      <c r="H487" s="38"/>
      <c r="J487" s="38"/>
      <c r="L487" s="38"/>
      <c r="N487" s="38"/>
      <c r="P487" s="38"/>
      <c r="R487" s="38"/>
      <c r="T487" s="38"/>
      <c r="V487" s="38"/>
      <c r="X487" s="38"/>
      <c r="Z487" s="38"/>
      <c r="AB487" s="38"/>
      <c r="AD487" s="38"/>
      <c r="AF487" s="38"/>
      <c r="AH487" s="38"/>
      <c r="AJ487" s="38"/>
      <c r="AL487" s="38"/>
      <c r="AN487" s="38"/>
      <c r="AP487" s="38"/>
      <c r="AR487" s="38"/>
      <c r="AT487" s="38"/>
      <c r="AV487" s="38"/>
      <c r="AX487" s="38"/>
      <c r="AZ487" s="38"/>
      <c r="BB487" s="38"/>
      <c r="BD487" s="38"/>
      <c r="BF487" s="38"/>
      <c r="BH487" s="38"/>
      <c r="BJ487" s="38"/>
      <c r="BL487" s="38"/>
      <c r="BN487" s="38"/>
      <c r="BP487" s="38"/>
      <c r="BR487" s="38"/>
      <c r="BT487" s="38"/>
    </row>
    <row r="488" spans="1:72">
      <c r="A488" s="38"/>
      <c r="B488" s="38"/>
      <c r="D488" s="38"/>
      <c r="F488" s="38"/>
      <c r="H488" s="38"/>
      <c r="J488" s="38"/>
      <c r="L488" s="38"/>
      <c r="N488" s="38"/>
      <c r="P488" s="38"/>
      <c r="R488" s="38"/>
      <c r="T488" s="38"/>
      <c r="V488" s="38"/>
      <c r="X488" s="38"/>
      <c r="Z488" s="38"/>
      <c r="AB488" s="38"/>
      <c r="AD488" s="38"/>
      <c r="AF488" s="38"/>
      <c r="AH488" s="38"/>
      <c r="AJ488" s="38"/>
      <c r="AL488" s="38"/>
      <c r="AN488" s="38"/>
      <c r="AP488" s="38"/>
      <c r="AR488" s="38"/>
      <c r="AT488" s="38"/>
      <c r="AV488" s="38"/>
      <c r="AX488" s="38"/>
      <c r="AZ488" s="38"/>
      <c r="BB488" s="38"/>
      <c r="BD488" s="38"/>
      <c r="BF488" s="38"/>
      <c r="BH488" s="38"/>
      <c r="BJ488" s="38"/>
      <c r="BL488" s="38"/>
      <c r="BN488" s="38"/>
      <c r="BP488" s="38"/>
      <c r="BR488" s="38"/>
      <c r="BT488" s="38"/>
    </row>
    <row r="489" spans="1:72">
      <c r="A489" s="38"/>
      <c r="B489" s="38"/>
      <c r="D489" s="38"/>
      <c r="F489" s="38"/>
      <c r="H489" s="38"/>
      <c r="J489" s="38"/>
      <c r="L489" s="38"/>
      <c r="N489" s="38"/>
      <c r="P489" s="38"/>
      <c r="R489" s="38"/>
      <c r="T489" s="38"/>
      <c r="V489" s="38"/>
      <c r="X489" s="38"/>
      <c r="Z489" s="38"/>
      <c r="AB489" s="38"/>
      <c r="AD489" s="38"/>
      <c r="AF489" s="38"/>
      <c r="AH489" s="38"/>
      <c r="AJ489" s="38"/>
      <c r="AL489" s="38"/>
      <c r="AN489" s="38"/>
      <c r="AP489" s="38"/>
      <c r="AR489" s="38"/>
      <c r="AT489" s="38"/>
      <c r="AV489" s="38"/>
      <c r="AX489" s="38"/>
      <c r="AZ489" s="38"/>
      <c r="BB489" s="38"/>
      <c r="BD489" s="38"/>
      <c r="BF489" s="38"/>
      <c r="BH489" s="38"/>
      <c r="BJ489" s="38"/>
      <c r="BL489" s="38"/>
      <c r="BN489" s="38"/>
      <c r="BP489" s="38"/>
      <c r="BR489" s="38"/>
      <c r="BT489" s="38"/>
    </row>
    <row r="490" spans="1:72">
      <c r="A490" s="38"/>
      <c r="B490" s="38"/>
      <c r="D490" s="38"/>
      <c r="F490" s="38"/>
      <c r="H490" s="38"/>
      <c r="J490" s="38"/>
      <c r="L490" s="38"/>
      <c r="N490" s="38"/>
      <c r="P490" s="38"/>
      <c r="R490" s="38"/>
      <c r="T490" s="38"/>
      <c r="V490" s="38"/>
      <c r="X490" s="38"/>
      <c r="Z490" s="38"/>
      <c r="AB490" s="38"/>
      <c r="AD490" s="38"/>
      <c r="AF490" s="38"/>
      <c r="AH490" s="38"/>
      <c r="AJ490" s="38"/>
      <c r="AL490" s="38"/>
      <c r="AN490" s="38"/>
      <c r="AP490" s="38"/>
      <c r="AR490" s="38"/>
      <c r="AT490" s="38"/>
      <c r="AV490" s="38"/>
      <c r="AX490" s="38"/>
      <c r="AZ490" s="38"/>
      <c r="BB490" s="38"/>
      <c r="BD490" s="38"/>
      <c r="BF490" s="38"/>
      <c r="BH490" s="38"/>
      <c r="BJ490" s="38"/>
      <c r="BL490" s="38"/>
      <c r="BN490" s="38"/>
      <c r="BP490" s="38"/>
      <c r="BR490" s="38"/>
      <c r="BT490" s="38"/>
    </row>
    <row r="491" spans="1:72">
      <c r="A491" s="38"/>
      <c r="B491" s="38"/>
      <c r="D491" s="38"/>
      <c r="F491" s="38"/>
      <c r="H491" s="38"/>
      <c r="J491" s="38"/>
      <c r="L491" s="38"/>
      <c r="N491" s="38"/>
      <c r="P491" s="38"/>
      <c r="R491" s="38"/>
      <c r="T491" s="38"/>
      <c r="V491" s="38"/>
      <c r="X491" s="38"/>
      <c r="Z491" s="38"/>
      <c r="AB491" s="38"/>
      <c r="AD491" s="38"/>
      <c r="AF491" s="38"/>
      <c r="AH491" s="38"/>
      <c r="AJ491" s="38"/>
      <c r="AL491" s="38"/>
      <c r="AN491" s="38"/>
      <c r="AP491" s="38"/>
      <c r="AR491" s="38"/>
      <c r="AT491" s="38"/>
      <c r="AV491" s="38"/>
      <c r="AX491" s="38"/>
      <c r="AZ491" s="38"/>
      <c r="BB491" s="38"/>
      <c r="BD491" s="38"/>
      <c r="BF491" s="38"/>
      <c r="BH491" s="38"/>
      <c r="BJ491" s="38"/>
      <c r="BL491" s="38"/>
      <c r="BN491" s="38"/>
      <c r="BP491" s="38"/>
      <c r="BR491" s="38"/>
      <c r="BT491" s="38"/>
    </row>
    <row r="492" spans="1:72">
      <c r="A492" s="38"/>
      <c r="B492" s="38"/>
      <c r="D492" s="38"/>
      <c r="F492" s="38"/>
      <c r="H492" s="38"/>
      <c r="J492" s="38"/>
      <c r="L492" s="38"/>
      <c r="N492" s="38"/>
      <c r="P492" s="38"/>
      <c r="R492" s="38"/>
      <c r="T492" s="38"/>
      <c r="V492" s="38"/>
      <c r="X492" s="38"/>
      <c r="Z492" s="38"/>
      <c r="AB492" s="38"/>
      <c r="AD492" s="38"/>
      <c r="AF492" s="38"/>
      <c r="AH492" s="38"/>
      <c r="AJ492" s="38"/>
      <c r="AL492" s="38"/>
      <c r="AN492" s="38"/>
      <c r="AP492" s="38"/>
      <c r="AR492" s="38"/>
      <c r="AT492" s="38"/>
      <c r="AV492" s="38"/>
      <c r="AX492" s="38"/>
      <c r="AZ492" s="38"/>
      <c r="BB492" s="38"/>
      <c r="BD492" s="38"/>
      <c r="BF492" s="38"/>
      <c r="BH492" s="38"/>
      <c r="BJ492" s="38"/>
      <c r="BL492" s="38"/>
      <c r="BN492" s="38"/>
      <c r="BP492" s="38"/>
      <c r="BR492" s="38"/>
      <c r="BT492" s="38"/>
    </row>
    <row r="493" spans="1:72">
      <c r="A493" s="38"/>
      <c r="B493" s="38"/>
      <c r="D493" s="38"/>
      <c r="F493" s="38"/>
      <c r="H493" s="38"/>
      <c r="J493" s="38"/>
      <c r="L493" s="38"/>
      <c r="N493" s="38"/>
      <c r="P493" s="38"/>
      <c r="R493" s="38"/>
      <c r="T493" s="38"/>
      <c r="V493" s="38"/>
      <c r="X493" s="38"/>
      <c r="Z493" s="38"/>
      <c r="AB493" s="38"/>
      <c r="AD493" s="38"/>
      <c r="AF493" s="38"/>
      <c r="AH493" s="38"/>
      <c r="AJ493" s="38"/>
      <c r="AL493" s="38"/>
      <c r="AN493" s="38"/>
      <c r="AP493" s="38"/>
      <c r="AR493" s="38"/>
      <c r="AT493" s="38"/>
      <c r="AV493" s="38"/>
      <c r="AX493" s="38"/>
      <c r="AZ493" s="38"/>
      <c r="BB493" s="38"/>
      <c r="BD493" s="38"/>
      <c r="BF493" s="38"/>
      <c r="BH493" s="38"/>
      <c r="BJ493" s="38"/>
      <c r="BL493" s="38"/>
      <c r="BN493" s="38"/>
      <c r="BP493" s="38"/>
      <c r="BR493" s="38"/>
      <c r="BT493" s="38"/>
    </row>
    <row r="494" spans="1:72">
      <c r="A494" s="38"/>
      <c r="B494" s="38"/>
      <c r="D494" s="38"/>
      <c r="F494" s="38"/>
      <c r="H494" s="38"/>
      <c r="J494" s="38"/>
      <c r="L494" s="38"/>
      <c r="N494" s="38"/>
      <c r="P494" s="38"/>
      <c r="R494" s="38"/>
      <c r="T494" s="38"/>
      <c r="V494" s="38"/>
      <c r="X494" s="38"/>
      <c r="Z494" s="38"/>
      <c r="AB494" s="38"/>
      <c r="AD494" s="38"/>
      <c r="AF494" s="38"/>
      <c r="AH494" s="38"/>
      <c r="AJ494" s="38"/>
      <c r="AL494" s="38"/>
      <c r="AN494" s="38"/>
      <c r="AP494" s="38"/>
      <c r="AR494" s="38"/>
      <c r="AT494" s="38"/>
      <c r="AV494" s="38"/>
      <c r="AX494" s="38"/>
      <c r="AZ494" s="38"/>
      <c r="BB494" s="38"/>
      <c r="BD494" s="38"/>
      <c r="BF494" s="38"/>
      <c r="BH494" s="38"/>
      <c r="BJ494" s="38"/>
      <c r="BL494" s="38"/>
      <c r="BN494" s="38"/>
      <c r="BP494" s="38"/>
      <c r="BR494" s="38"/>
      <c r="BT494" s="38"/>
    </row>
    <row r="495" spans="1:72">
      <c r="A495" s="38"/>
      <c r="B495" s="38"/>
      <c r="D495" s="38"/>
      <c r="F495" s="38"/>
      <c r="H495" s="38"/>
      <c r="J495" s="38"/>
      <c r="L495" s="38"/>
      <c r="N495" s="38"/>
      <c r="P495" s="38"/>
      <c r="R495" s="38"/>
      <c r="T495" s="38"/>
      <c r="V495" s="38"/>
      <c r="X495" s="38"/>
      <c r="Z495" s="38"/>
      <c r="AB495" s="38"/>
      <c r="AD495" s="38"/>
      <c r="AF495" s="38"/>
      <c r="AH495" s="38"/>
      <c r="AJ495" s="38"/>
      <c r="AL495" s="38"/>
      <c r="AN495" s="38"/>
      <c r="AP495" s="38"/>
      <c r="AR495" s="38"/>
      <c r="AT495" s="38"/>
      <c r="AV495" s="38"/>
      <c r="AX495" s="38"/>
      <c r="AZ495" s="38"/>
      <c r="BB495" s="38"/>
      <c r="BD495" s="38"/>
      <c r="BF495" s="38"/>
      <c r="BH495" s="38"/>
      <c r="BJ495" s="38"/>
      <c r="BL495" s="38"/>
      <c r="BN495" s="38"/>
      <c r="BP495" s="38"/>
      <c r="BR495" s="38"/>
      <c r="BT495" s="38"/>
    </row>
    <row r="496" spans="1:72">
      <c r="A496" s="38"/>
      <c r="B496" s="38"/>
      <c r="D496" s="38"/>
      <c r="F496" s="38"/>
      <c r="H496" s="38"/>
      <c r="J496" s="38"/>
      <c r="L496" s="38"/>
      <c r="N496" s="38"/>
      <c r="P496" s="38"/>
      <c r="R496" s="38"/>
      <c r="T496" s="38"/>
      <c r="V496" s="38"/>
      <c r="X496" s="38"/>
      <c r="Z496" s="38"/>
      <c r="AB496" s="38"/>
      <c r="AD496" s="38"/>
      <c r="AF496" s="38"/>
      <c r="AH496" s="38"/>
      <c r="AJ496" s="38"/>
      <c r="AL496" s="38"/>
      <c r="AN496" s="38"/>
      <c r="AP496" s="38"/>
      <c r="AR496" s="38"/>
      <c r="AT496" s="38"/>
      <c r="AV496" s="38"/>
      <c r="AX496" s="38"/>
      <c r="AZ496" s="38"/>
      <c r="BB496" s="38"/>
      <c r="BD496" s="38"/>
      <c r="BF496" s="38"/>
      <c r="BH496" s="38"/>
      <c r="BJ496" s="38"/>
      <c r="BL496" s="38"/>
      <c r="BN496" s="38"/>
      <c r="BP496" s="38"/>
      <c r="BR496" s="38"/>
      <c r="BT496" s="38"/>
    </row>
    <row r="497" spans="1:72">
      <c r="A497" s="38"/>
      <c r="B497" s="38"/>
      <c r="D497" s="38"/>
      <c r="F497" s="38"/>
      <c r="H497" s="38"/>
      <c r="J497" s="38"/>
      <c r="L497" s="38"/>
      <c r="N497" s="38"/>
      <c r="P497" s="38"/>
      <c r="R497" s="38"/>
      <c r="T497" s="38"/>
      <c r="V497" s="38"/>
      <c r="X497" s="38"/>
      <c r="Z497" s="38"/>
      <c r="AB497" s="38"/>
      <c r="AD497" s="38"/>
      <c r="AF497" s="38"/>
      <c r="AH497" s="38"/>
      <c r="AJ497" s="38"/>
      <c r="AL497" s="38"/>
      <c r="AN497" s="38"/>
      <c r="AP497" s="38"/>
      <c r="AR497" s="38"/>
      <c r="AT497" s="38"/>
      <c r="AV497" s="38"/>
      <c r="AX497" s="38"/>
      <c r="AZ497" s="38"/>
      <c r="BB497" s="38"/>
      <c r="BD497" s="38"/>
      <c r="BF497" s="38"/>
      <c r="BH497" s="38"/>
      <c r="BJ497" s="38"/>
      <c r="BL497" s="38"/>
      <c r="BN497" s="38"/>
      <c r="BP497" s="38"/>
      <c r="BR497" s="38"/>
      <c r="BT497" s="38"/>
    </row>
    <row r="498" spans="1:72">
      <c r="A498" s="38"/>
      <c r="B498" s="38"/>
      <c r="D498" s="38"/>
      <c r="F498" s="38"/>
      <c r="H498" s="38"/>
      <c r="J498" s="38"/>
      <c r="L498" s="38"/>
      <c r="N498" s="38"/>
      <c r="P498" s="38"/>
      <c r="R498" s="38"/>
      <c r="T498" s="38"/>
      <c r="V498" s="38"/>
      <c r="X498" s="38"/>
      <c r="Z498" s="38"/>
      <c r="AB498" s="38"/>
      <c r="AD498" s="38"/>
      <c r="AF498" s="38"/>
      <c r="AH498" s="38"/>
      <c r="AJ498" s="38"/>
      <c r="AL498" s="38"/>
      <c r="AN498" s="38"/>
      <c r="AP498" s="38"/>
      <c r="AR498" s="38"/>
      <c r="AT498" s="38"/>
      <c r="AV498" s="38"/>
      <c r="AX498" s="38"/>
      <c r="AZ498" s="38"/>
      <c r="BB498" s="38"/>
      <c r="BD498" s="38"/>
      <c r="BF498" s="38"/>
      <c r="BH498" s="38"/>
      <c r="BJ498" s="38"/>
      <c r="BL498" s="38"/>
      <c r="BN498" s="38"/>
      <c r="BP498" s="38"/>
      <c r="BR498" s="38"/>
      <c r="BT498" s="38"/>
    </row>
    <row r="499" spans="1:72">
      <c r="A499" s="38"/>
      <c r="B499" s="38"/>
      <c r="D499" s="38"/>
      <c r="F499" s="38"/>
      <c r="H499" s="38"/>
      <c r="J499" s="38"/>
      <c r="L499" s="38"/>
      <c r="N499" s="38"/>
      <c r="P499" s="38"/>
      <c r="R499" s="38"/>
      <c r="T499" s="38"/>
      <c r="V499" s="38"/>
      <c r="X499" s="38"/>
      <c r="Z499" s="38"/>
      <c r="AB499" s="38"/>
      <c r="AD499" s="38"/>
      <c r="AF499" s="38"/>
      <c r="AH499" s="38"/>
      <c r="AJ499" s="38"/>
      <c r="AL499" s="38"/>
      <c r="AN499" s="38"/>
      <c r="AP499" s="38"/>
      <c r="AR499" s="38"/>
      <c r="AT499" s="38"/>
      <c r="AV499" s="38"/>
      <c r="AX499" s="38"/>
      <c r="AZ499" s="38"/>
      <c r="BB499" s="38"/>
      <c r="BD499" s="38"/>
      <c r="BF499" s="38"/>
      <c r="BH499" s="38"/>
      <c r="BJ499" s="38"/>
      <c r="BL499" s="38"/>
      <c r="BN499" s="38"/>
      <c r="BP499" s="38"/>
      <c r="BR499" s="38"/>
      <c r="BT499" s="38"/>
    </row>
    <row r="500" spans="1:72">
      <c r="A500" s="38"/>
      <c r="B500" s="38"/>
      <c r="D500" s="38"/>
      <c r="F500" s="38"/>
      <c r="H500" s="38"/>
      <c r="J500" s="38"/>
      <c r="L500" s="38"/>
      <c r="N500" s="38"/>
      <c r="P500" s="38"/>
      <c r="R500" s="38"/>
      <c r="T500" s="38"/>
      <c r="V500" s="38"/>
      <c r="X500" s="38"/>
      <c r="Z500" s="38"/>
      <c r="AB500" s="38"/>
      <c r="AD500" s="38"/>
      <c r="AF500" s="38"/>
      <c r="AH500" s="38"/>
      <c r="AJ500" s="38"/>
      <c r="AL500" s="38"/>
      <c r="AN500" s="38"/>
      <c r="AP500" s="38"/>
      <c r="AR500" s="38"/>
      <c r="AT500" s="38"/>
      <c r="AV500" s="38"/>
      <c r="AX500" s="38"/>
      <c r="AZ500" s="38"/>
      <c r="BB500" s="38"/>
      <c r="BD500" s="38"/>
      <c r="BF500" s="38"/>
      <c r="BH500" s="38"/>
      <c r="BJ500" s="38"/>
      <c r="BL500" s="38"/>
      <c r="BN500" s="38"/>
      <c r="BP500" s="38"/>
      <c r="BR500" s="38"/>
      <c r="BT500" s="38"/>
    </row>
    <row r="501" spans="1:72">
      <c r="A501" s="38"/>
      <c r="B501" s="38"/>
      <c r="D501" s="38"/>
      <c r="F501" s="38"/>
      <c r="H501" s="38"/>
      <c r="J501" s="38"/>
      <c r="L501" s="38"/>
      <c r="N501" s="38"/>
      <c r="P501" s="38"/>
      <c r="R501" s="38"/>
      <c r="T501" s="38"/>
      <c r="V501" s="38"/>
      <c r="X501" s="38"/>
      <c r="Z501" s="38"/>
      <c r="AB501" s="38"/>
      <c r="AD501" s="38"/>
      <c r="AF501" s="38"/>
      <c r="AH501" s="38"/>
      <c r="AJ501" s="38"/>
      <c r="AL501" s="38"/>
      <c r="AN501" s="38"/>
      <c r="AP501" s="38"/>
      <c r="AR501" s="38"/>
      <c r="AT501" s="38"/>
      <c r="AV501" s="38"/>
      <c r="AX501" s="38"/>
      <c r="AZ501" s="38"/>
      <c r="BB501" s="38"/>
      <c r="BD501" s="38"/>
      <c r="BF501" s="38"/>
      <c r="BH501" s="38"/>
      <c r="BJ501" s="38"/>
      <c r="BL501" s="38"/>
      <c r="BN501" s="38"/>
      <c r="BP501" s="38"/>
      <c r="BR501" s="38"/>
      <c r="BT501" s="38"/>
    </row>
    <row r="502" spans="1:72">
      <c r="A502" s="38"/>
      <c r="B502" s="38"/>
      <c r="D502" s="38"/>
      <c r="F502" s="38"/>
      <c r="H502" s="38"/>
      <c r="J502" s="38"/>
      <c r="L502" s="38"/>
      <c r="N502" s="38"/>
      <c r="P502" s="38"/>
      <c r="R502" s="38"/>
      <c r="T502" s="38"/>
      <c r="V502" s="38"/>
      <c r="X502" s="38"/>
      <c r="Z502" s="38"/>
      <c r="AB502" s="38"/>
      <c r="AD502" s="38"/>
      <c r="AF502" s="38"/>
      <c r="AH502" s="38"/>
      <c r="AJ502" s="38"/>
      <c r="AL502" s="38"/>
      <c r="AN502" s="38"/>
      <c r="AP502" s="38"/>
      <c r="AR502" s="38"/>
      <c r="AT502" s="38"/>
      <c r="AV502" s="38"/>
      <c r="AX502" s="38"/>
      <c r="AZ502" s="38"/>
      <c r="BB502" s="38"/>
      <c r="BD502" s="38"/>
      <c r="BF502" s="38"/>
      <c r="BH502" s="38"/>
      <c r="BJ502" s="38"/>
      <c r="BL502" s="38"/>
      <c r="BN502" s="38"/>
      <c r="BP502" s="38"/>
      <c r="BR502" s="38"/>
      <c r="BT502" s="38"/>
    </row>
    <row r="503" spans="1:72">
      <c r="A503" s="38"/>
      <c r="B503" s="38"/>
      <c r="D503" s="38"/>
      <c r="F503" s="38"/>
      <c r="H503" s="38"/>
      <c r="J503" s="38"/>
      <c r="L503" s="38"/>
      <c r="N503" s="38"/>
      <c r="P503" s="38"/>
      <c r="R503" s="38"/>
      <c r="T503" s="38"/>
      <c r="V503" s="38"/>
      <c r="X503" s="38"/>
      <c r="Z503" s="38"/>
      <c r="AB503" s="38"/>
      <c r="AD503" s="38"/>
      <c r="AF503" s="38"/>
      <c r="AH503" s="38"/>
      <c r="AJ503" s="38"/>
      <c r="AL503" s="38"/>
      <c r="AN503" s="38"/>
      <c r="AP503" s="38"/>
      <c r="AR503" s="38"/>
      <c r="AT503" s="38"/>
      <c r="AV503" s="38"/>
      <c r="AX503" s="38"/>
      <c r="AZ503" s="38"/>
      <c r="BB503" s="38"/>
      <c r="BD503" s="38"/>
      <c r="BF503" s="38"/>
      <c r="BH503" s="38"/>
      <c r="BJ503" s="38"/>
      <c r="BL503" s="38"/>
      <c r="BN503" s="38"/>
      <c r="BP503" s="38"/>
      <c r="BR503" s="38"/>
      <c r="BT503" s="38"/>
    </row>
    <row r="504" spans="1:72">
      <c r="A504" s="38"/>
      <c r="B504" s="38"/>
      <c r="D504" s="38"/>
      <c r="F504" s="38"/>
      <c r="H504" s="38"/>
      <c r="J504" s="38"/>
      <c r="L504" s="38"/>
      <c r="N504" s="38"/>
      <c r="P504" s="38"/>
      <c r="R504" s="38"/>
      <c r="T504" s="38"/>
      <c r="V504" s="38"/>
      <c r="X504" s="38"/>
      <c r="Z504" s="38"/>
      <c r="AB504" s="38"/>
      <c r="AD504" s="38"/>
      <c r="AF504" s="38"/>
      <c r="AH504" s="38"/>
      <c r="AJ504" s="38"/>
      <c r="AL504" s="38"/>
      <c r="AN504" s="38"/>
      <c r="AP504" s="38"/>
      <c r="AR504" s="38"/>
      <c r="AT504" s="38"/>
      <c r="AV504" s="38"/>
      <c r="AX504" s="38"/>
      <c r="AZ504" s="38"/>
      <c r="BB504" s="38"/>
      <c r="BD504" s="38"/>
      <c r="BF504" s="38"/>
      <c r="BH504" s="38"/>
      <c r="BJ504" s="38"/>
      <c r="BL504" s="38"/>
      <c r="BN504" s="38"/>
      <c r="BP504" s="38"/>
      <c r="BR504" s="38"/>
      <c r="BT504" s="38"/>
    </row>
    <row r="505" spans="1:72">
      <c r="A505" s="38"/>
      <c r="B505" s="38"/>
      <c r="D505" s="38"/>
      <c r="F505" s="38"/>
      <c r="H505" s="38"/>
      <c r="J505" s="38"/>
      <c r="L505" s="38"/>
      <c r="N505" s="38"/>
      <c r="P505" s="38"/>
      <c r="R505" s="38"/>
      <c r="T505" s="38"/>
      <c r="V505" s="38"/>
      <c r="X505" s="38"/>
      <c r="Z505" s="38"/>
      <c r="AB505" s="38"/>
      <c r="AD505" s="38"/>
      <c r="AF505" s="38"/>
      <c r="AH505" s="38"/>
      <c r="AJ505" s="38"/>
      <c r="AL505" s="38"/>
      <c r="AN505" s="38"/>
      <c r="AP505" s="38"/>
      <c r="AR505" s="38"/>
      <c r="AT505" s="38"/>
      <c r="AV505" s="38"/>
      <c r="AX505" s="38"/>
      <c r="AZ505" s="38"/>
      <c r="BB505" s="38"/>
      <c r="BD505" s="38"/>
      <c r="BF505" s="38"/>
      <c r="BH505" s="38"/>
      <c r="BJ505" s="38"/>
      <c r="BL505" s="38"/>
      <c r="BN505" s="38"/>
      <c r="BP505" s="38"/>
      <c r="BR505" s="38"/>
      <c r="BT505" s="38"/>
    </row>
    <row r="506" spans="1:72">
      <c r="A506" s="38"/>
      <c r="B506" s="38"/>
      <c r="D506" s="38"/>
      <c r="F506" s="38"/>
      <c r="H506" s="38"/>
      <c r="J506" s="38"/>
      <c r="L506" s="38"/>
      <c r="N506" s="38"/>
      <c r="P506" s="38"/>
      <c r="R506" s="38"/>
      <c r="T506" s="38"/>
      <c r="V506" s="38"/>
      <c r="X506" s="38"/>
      <c r="Z506" s="38"/>
      <c r="AB506" s="38"/>
      <c r="AD506" s="38"/>
      <c r="AF506" s="38"/>
      <c r="AH506" s="38"/>
      <c r="AJ506" s="38"/>
      <c r="AL506" s="38"/>
      <c r="AN506" s="38"/>
      <c r="AP506" s="38"/>
      <c r="AR506" s="38"/>
      <c r="AT506" s="38"/>
      <c r="AV506" s="38"/>
      <c r="AX506" s="38"/>
      <c r="AZ506" s="38"/>
      <c r="BB506" s="38"/>
      <c r="BD506" s="38"/>
      <c r="BF506" s="38"/>
      <c r="BH506" s="38"/>
      <c r="BJ506" s="38"/>
      <c r="BL506" s="38"/>
      <c r="BN506" s="38"/>
      <c r="BP506" s="38"/>
      <c r="BR506" s="38"/>
      <c r="BT506" s="38"/>
    </row>
    <row r="507" spans="1:72">
      <c r="A507" s="38"/>
      <c r="B507" s="38"/>
      <c r="D507" s="38"/>
      <c r="F507" s="38"/>
      <c r="H507" s="38"/>
      <c r="J507" s="38"/>
      <c r="L507" s="38"/>
      <c r="N507" s="38"/>
      <c r="P507" s="38"/>
      <c r="R507" s="38"/>
      <c r="T507" s="38"/>
      <c r="V507" s="38"/>
      <c r="X507" s="38"/>
      <c r="Z507" s="38"/>
      <c r="AB507" s="38"/>
      <c r="AD507" s="38"/>
      <c r="AF507" s="38"/>
      <c r="AH507" s="38"/>
      <c r="AJ507" s="38"/>
      <c r="AL507" s="38"/>
      <c r="AN507" s="38"/>
      <c r="AP507" s="38"/>
      <c r="AR507" s="38"/>
      <c r="AT507" s="38"/>
      <c r="AV507" s="38"/>
      <c r="AX507" s="38"/>
      <c r="AZ507" s="38"/>
      <c r="BB507" s="38"/>
      <c r="BD507" s="38"/>
      <c r="BF507" s="38"/>
      <c r="BH507" s="38"/>
      <c r="BJ507" s="38"/>
      <c r="BL507" s="38"/>
      <c r="BN507" s="38"/>
      <c r="BP507" s="38"/>
      <c r="BR507" s="38"/>
      <c r="BT507" s="38"/>
    </row>
    <row r="508" spans="1:72">
      <c r="A508" s="38"/>
      <c r="B508" s="38"/>
      <c r="D508" s="38"/>
      <c r="F508" s="38"/>
      <c r="H508" s="38"/>
      <c r="J508" s="38"/>
      <c r="L508" s="38"/>
      <c r="N508" s="38"/>
      <c r="P508" s="38"/>
      <c r="R508" s="38"/>
      <c r="T508" s="38"/>
      <c r="V508" s="38"/>
      <c r="X508" s="38"/>
      <c r="Z508" s="38"/>
      <c r="AB508" s="38"/>
      <c r="AD508" s="38"/>
      <c r="AF508" s="38"/>
      <c r="AH508" s="38"/>
      <c r="AJ508" s="38"/>
      <c r="AL508" s="38"/>
      <c r="AN508" s="38"/>
      <c r="AP508" s="38"/>
      <c r="AR508" s="38"/>
      <c r="AT508" s="38"/>
      <c r="AV508" s="38"/>
      <c r="AX508" s="38"/>
      <c r="AZ508" s="38"/>
      <c r="BB508" s="38"/>
      <c r="BD508" s="38"/>
      <c r="BF508" s="38"/>
      <c r="BH508" s="38"/>
      <c r="BJ508" s="38"/>
      <c r="BL508" s="38"/>
      <c r="BN508" s="38"/>
      <c r="BP508" s="38"/>
      <c r="BR508" s="38"/>
      <c r="BT508" s="38"/>
    </row>
    <row r="509" spans="1:72">
      <c r="A509" s="38"/>
      <c r="B509" s="38"/>
      <c r="D509" s="38"/>
      <c r="F509" s="38"/>
      <c r="H509" s="38"/>
      <c r="J509" s="38"/>
      <c r="L509" s="38"/>
      <c r="N509" s="38"/>
      <c r="P509" s="38"/>
      <c r="R509" s="38"/>
      <c r="T509" s="38"/>
      <c r="V509" s="38"/>
      <c r="X509" s="38"/>
      <c r="Z509" s="38"/>
      <c r="AB509" s="38"/>
      <c r="AD509" s="38"/>
      <c r="AF509" s="38"/>
      <c r="AH509" s="38"/>
      <c r="AJ509" s="38"/>
      <c r="AL509" s="38"/>
      <c r="AN509" s="38"/>
      <c r="AP509" s="38"/>
      <c r="AR509" s="38"/>
      <c r="AT509" s="38"/>
      <c r="AV509" s="38"/>
      <c r="AX509" s="38"/>
      <c r="AZ509" s="38"/>
      <c r="BB509" s="38"/>
      <c r="BD509" s="38"/>
      <c r="BF509" s="38"/>
      <c r="BH509" s="38"/>
      <c r="BJ509" s="38"/>
      <c r="BL509" s="38"/>
      <c r="BN509" s="38"/>
      <c r="BP509" s="38"/>
      <c r="BR509" s="38"/>
      <c r="BT509" s="38"/>
    </row>
    <row r="510" spans="1:72">
      <c r="A510" s="38"/>
      <c r="B510" s="38"/>
      <c r="D510" s="38"/>
      <c r="F510" s="38"/>
      <c r="H510" s="38"/>
      <c r="J510" s="38"/>
      <c r="L510" s="38"/>
      <c r="N510" s="38"/>
      <c r="P510" s="38"/>
      <c r="R510" s="38"/>
      <c r="T510" s="38"/>
      <c r="V510" s="38"/>
      <c r="X510" s="38"/>
      <c r="Z510" s="38"/>
      <c r="AB510" s="38"/>
      <c r="AD510" s="38"/>
      <c r="AF510" s="38"/>
      <c r="AH510" s="38"/>
      <c r="AJ510" s="38"/>
      <c r="AL510" s="38"/>
      <c r="AN510" s="38"/>
      <c r="AP510" s="38"/>
      <c r="AR510" s="38"/>
      <c r="AT510" s="38"/>
      <c r="AV510" s="38"/>
      <c r="AX510" s="38"/>
      <c r="AZ510" s="38"/>
      <c r="BB510" s="38"/>
      <c r="BD510" s="38"/>
      <c r="BF510" s="38"/>
      <c r="BH510" s="38"/>
      <c r="BJ510" s="38"/>
      <c r="BL510" s="38"/>
      <c r="BN510" s="38"/>
      <c r="BP510" s="38"/>
      <c r="BR510" s="38"/>
      <c r="BT510" s="38"/>
    </row>
    <row r="511" spans="1:72">
      <c r="A511" s="38"/>
      <c r="B511" s="38"/>
      <c r="D511" s="38"/>
      <c r="F511" s="38"/>
      <c r="H511" s="38"/>
      <c r="J511" s="38"/>
      <c r="L511" s="38"/>
      <c r="N511" s="38"/>
      <c r="P511" s="38"/>
      <c r="R511" s="38"/>
      <c r="T511" s="38"/>
      <c r="V511" s="38"/>
      <c r="X511" s="38"/>
      <c r="Z511" s="38"/>
      <c r="AB511" s="38"/>
      <c r="AD511" s="38"/>
      <c r="AF511" s="38"/>
      <c r="AH511" s="38"/>
      <c r="AJ511" s="38"/>
      <c r="AL511" s="38"/>
      <c r="AN511" s="38"/>
      <c r="AP511" s="38"/>
      <c r="AR511" s="38"/>
      <c r="AT511" s="38"/>
      <c r="AV511" s="38"/>
      <c r="AX511" s="38"/>
      <c r="AZ511" s="38"/>
      <c r="BB511" s="38"/>
      <c r="BD511" s="38"/>
      <c r="BF511" s="38"/>
      <c r="BH511" s="38"/>
      <c r="BJ511" s="38"/>
      <c r="BL511" s="38"/>
      <c r="BN511" s="38"/>
      <c r="BP511" s="38"/>
      <c r="BR511" s="38"/>
      <c r="BT511" s="38"/>
    </row>
    <row r="512" spans="1:72">
      <c r="A512" s="38"/>
      <c r="B512" s="38"/>
      <c r="D512" s="38"/>
      <c r="F512" s="38"/>
      <c r="H512" s="38"/>
      <c r="J512" s="38"/>
      <c r="L512" s="38"/>
      <c r="N512" s="38"/>
      <c r="P512" s="38"/>
      <c r="R512" s="38"/>
      <c r="T512" s="38"/>
      <c r="V512" s="38"/>
      <c r="X512" s="38"/>
      <c r="Z512" s="38"/>
      <c r="AB512" s="38"/>
      <c r="AD512" s="38"/>
      <c r="AF512" s="38"/>
      <c r="AH512" s="38"/>
      <c r="AJ512" s="38"/>
      <c r="AL512" s="38"/>
      <c r="AN512" s="38"/>
      <c r="AP512" s="38"/>
      <c r="AR512" s="38"/>
      <c r="AT512" s="38"/>
      <c r="AV512" s="38"/>
      <c r="AX512" s="38"/>
      <c r="AZ512" s="38"/>
      <c r="BB512" s="38"/>
      <c r="BD512" s="38"/>
      <c r="BF512" s="38"/>
      <c r="BH512" s="38"/>
      <c r="BJ512" s="38"/>
      <c r="BL512" s="38"/>
      <c r="BN512" s="38"/>
      <c r="BP512" s="38"/>
      <c r="BR512" s="38"/>
      <c r="BT512" s="38"/>
    </row>
    <row r="513" spans="1:72">
      <c r="A513" s="38"/>
      <c r="B513" s="38"/>
      <c r="D513" s="38"/>
      <c r="F513" s="38"/>
      <c r="H513" s="38"/>
      <c r="J513" s="38"/>
      <c r="L513" s="38"/>
      <c r="N513" s="38"/>
      <c r="P513" s="38"/>
      <c r="R513" s="38"/>
      <c r="T513" s="38"/>
      <c r="V513" s="38"/>
      <c r="X513" s="38"/>
      <c r="Z513" s="38"/>
      <c r="AB513" s="38"/>
      <c r="AD513" s="38"/>
      <c r="AF513" s="38"/>
      <c r="AH513" s="38"/>
      <c r="AJ513" s="38"/>
      <c r="AL513" s="38"/>
      <c r="AN513" s="38"/>
      <c r="AP513" s="38"/>
      <c r="AR513" s="38"/>
      <c r="AT513" s="38"/>
      <c r="AV513" s="38"/>
      <c r="AX513" s="38"/>
      <c r="AZ513" s="38"/>
      <c r="BB513" s="38"/>
      <c r="BD513" s="38"/>
      <c r="BF513" s="38"/>
      <c r="BH513" s="38"/>
      <c r="BJ513" s="38"/>
      <c r="BL513" s="38"/>
      <c r="BN513" s="38"/>
      <c r="BP513" s="38"/>
      <c r="BR513" s="38"/>
      <c r="BT513" s="38"/>
    </row>
    <row r="514" spans="1:72">
      <c r="A514" s="38"/>
      <c r="B514" s="38"/>
      <c r="D514" s="38"/>
      <c r="F514" s="38"/>
      <c r="H514" s="38"/>
      <c r="J514" s="38"/>
      <c r="L514" s="38"/>
      <c r="N514" s="38"/>
      <c r="P514" s="38"/>
      <c r="R514" s="38"/>
      <c r="T514" s="38"/>
      <c r="V514" s="38"/>
      <c r="X514" s="38"/>
      <c r="Z514" s="38"/>
      <c r="AB514" s="38"/>
      <c r="AD514" s="38"/>
      <c r="AF514" s="38"/>
      <c r="AH514" s="38"/>
      <c r="AJ514" s="38"/>
      <c r="AL514" s="38"/>
      <c r="AN514" s="38"/>
      <c r="AP514" s="38"/>
      <c r="AR514" s="38"/>
      <c r="AT514" s="38"/>
      <c r="AV514" s="38"/>
      <c r="AX514" s="38"/>
      <c r="AZ514" s="38"/>
      <c r="BB514" s="38"/>
      <c r="BD514" s="38"/>
      <c r="BF514" s="38"/>
      <c r="BH514" s="38"/>
      <c r="BJ514" s="38"/>
      <c r="BL514" s="38"/>
      <c r="BN514" s="38"/>
      <c r="BP514" s="38"/>
      <c r="BR514" s="38"/>
      <c r="BT514" s="38"/>
    </row>
    <row r="515" spans="1:72">
      <c r="A515" s="38"/>
      <c r="B515" s="38"/>
      <c r="D515" s="38"/>
      <c r="F515" s="38"/>
      <c r="H515" s="38"/>
      <c r="J515" s="38"/>
      <c r="L515" s="38"/>
      <c r="N515" s="38"/>
      <c r="P515" s="38"/>
      <c r="R515" s="38"/>
      <c r="T515" s="38"/>
      <c r="V515" s="38"/>
      <c r="X515" s="38"/>
      <c r="Z515" s="38"/>
      <c r="AB515" s="38"/>
      <c r="AD515" s="38"/>
      <c r="AF515" s="38"/>
      <c r="AH515" s="38"/>
      <c r="AJ515" s="38"/>
      <c r="AL515" s="38"/>
      <c r="AN515" s="38"/>
      <c r="AP515" s="38"/>
      <c r="AR515" s="38"/>
      <c r="AT515" s="38"/>
      <c r="AV515" s="38"/>
      <c r="AX515" s="38"/>
      <c r="AZ515" s="38"/>
      <c r="BB515" s="38"/>
      <c r="BD515" s="38"/>
      <c r="BF515" s="38"/>
      <c r="BH515" s="38"/>
      <c r="BJ515" s="38"/>
      <c r="BL515" s="38"/>
      <c r="BN515" s="38"/>
      <c r="BP515" s="38"/>
      <c r="BR515" s="38"/>
      <c r="BT515" s="38"/>
    </row>
    <row r="516" spans="1:72">
      <c r="A516" s="38"/>
      <c r="B516" s="38"/>
      <c r="D516" s="38"/>
      <c r="F516" s="38"/>
      <c r="H516" s="38"/>
      <c r="J516" s="38"/>
      <c r="L516" s="38"/>
      <c r="N516" s="38"/>
      <c r="P516" s="38"/>
      <c r="R516" s="38"/>
      <c r="T516" s="38"/>
      <c r="V516" s="38"/>
      <c r="X516" s="38"/>
      <c r="Z516" s="38"/>
      <c r="AB516" s="38"/>
      <c r="AD516" s="38"/>
      <c r="AF516" s="38"/>
      <c r="AH516" s="38"/>
      <c r="AJ516" s="38"/>
      <c r="AL516" s="38"/>
      <c r="AN516" s="38"/>
      <c r="AP516" s="38"/>
      <c r="AR516" s="38"/>
      <c r="AT516" s="38"/>
      <c r="AV516" s="38"/>
      <c r="AX516" s="38"/>
      <c r="AZ516" s="38"/>
      <c r="BB516" s="38"/>
      <c r="BD516" s="38"/>
      <c r="BF516" s="38"/>
      <c r="BH516" s="38"/>
      <c r="BJ516" s="38"/>
      <c r="BL516" s="38"/>
      <c r="BN516" s="38"/>
      <c r="BP516" s="38"/>
      <c r="BR516" s="38"/>
      <c r="BT516" s="38"/>
    </row>
    <row r="517" spans="1:72">
      <c r="A517" s="38"/>
      <c r="B517" s="38"/>
      <c r="D517" s="38"/>
      <c r="F517" s="38"/>
      <c r="H517" s="38"/>
      <c r="J517" s="38"/>
      <c r="L517" s="38"/>
      <c r="N517" s="38"/>
      <c r="P517" s="38"/>
      <c r="R517" s="38"/>
      <c r="T517" s="38"/>
      <c r="V517" s="38"/>
      <c r="X517" s="38"/>
      <c r="Z517" s="38"/>
      <c r="AB517" s="38"/>
      <c r="AD517" s="38"/>
      <c r="AF517" s="38"/>
      <c r="AH517" s="38"/>
      <c r="AJ517" s="38"/>
      <c r="AL517" s="38"/>
      <c r="AN517" s="38"/>
      <c r="AP517" s="38"/>
      <c r="AR517" s="38"/>
      <c r="AT517" s="38"/>
      <c r="AV517" s="38"/>
      <c r="AX517" s="38"/>
      <c r="AZ517" s="38"/>
      <c r="BB517" s="38"/>
      <c r="BD517" s="38"/>
      <c r="BF517" s="38"/>
      <c r="BH517" s="38"/>
      <c r="BJ517" s="38"/>
      <c r="BL517" s="38"/>
      <c r="BN517" s="38"/>
      <c r="BP517" s="38"/>
      <c r="BR517" s="38"/>
      <c r="BT517" s="38"/>
    </row>
    <row r="518" spans="1:72">
      <c r="A518" s="38"/>
      <c r="B518" s="38"/>
      <c r="D518" s="38"/>
      <c r="F518" s="38"/>
      <c r="H518" s="38"/>
      <c r="J518" s="38"/>
      <c r="L518" s="38"/>
      <c r="N518" s="38"/>
      <c r="P518" s="38"/>
      <c r="R518" s="38"/>
      <c r="T518" s="38"/>
      <c r="V518" s="38"/>
      <c r="X518" s="38"/>
      <c r="Z518" s="38"/>
      <c r="AB518" s="38"/>
      <c r="AD518" s="38"/>
      <c r="AF518" s="38"/>
      <c r="AH518" s="38"/>
      <c r="AJ518" s="38"/>
      <c r="AL518" s="38"/>
      <c r="AN518" s="38"/>
      <c r="AP518" s="38"/>
      <c r="AR518" s="38"/>
      <c r="AT518" s="38"/>
      <c r="AV518" s="38"/>
      <c r="AX518" s="38"/>
      <c r="AZ518" s="38"/>
      <c r="BB518" s="38"/>
      <c r="BD518" s="38"/>
      <c r="BF518" s="38"/>
      <c r="BH518" s="38"/>
      <c r="BJ518" s="38"/>
      <c r="BL518" s="38"/>
      <c r="BN518" s="38"/>
      <c r="BP518" s="38"/>
      <c r="BR518" s="38"/>
      <c r="BT518" s="38"/>
    </row>
    <row r="519" spans="1:72">
      <c r="A519" s="38"/>
      <c r="B519" s="38"/>
      <c r="D519" s="38"/>
      <c r="F519" s="38"/>
      <c r="H519" s="38"/>
      <c r="J519" s="38"/>
      <c r="L519" s="38"/>
      <c r="N519" s="38"/>
      <c r="P519" s="38"/>
      <c r="R519" s="38"/>
      <c r="T519" s="38"/>
      <c r="V519" s="38"/>
      <c r="X519" s="38"/>
      <c r="Z519" s="38"/>
      <c r="AB519" s="38"/>
      <c r="AD519" s="38"/>
      <c r="AF519" s="38"/>
      <c r="AH519" s="38"/>
      <c r="AJ519" s="38"/>
      <c r="AL519" s="38"/>
      <c r="AN519" s="38"/>
      <c r="AP519" s="38"/>
      <c r="AR519" s="38"/>
      <c r="AT519" s="38"/>
      <c r="AV519" s="38"/>
      <c r="AX519" s="38"/>
      <c r="AZ519" s="38"/>
      <c r="BB519" s="38"/>
      <c r="BD519" s="38"/>
      <c r="BF519" s="38"/>
      <c r="BH519" s="38"/>
      <c r="BJ519" s="38"/>
      <c r="BL519" s="38"/>
      <c r="BN519" s="38"/>
      <c r="BP519" s="38"/>
      <c r="BR519" s="38"/>
      <c r="BT519" s="38"/>
    </row>
    <row r="520" spans="1:72">
      <c r="A520" s="38"/>
      <c r="B520" s="38"/>
      <c r="D520" s="38"/>
      <c r="F520" s="38"/>
      <c r="H520" s="38"/>
      <c r="J520" s="38"/>
      <c r="L520" s="38"/>
      <c r="N520" s="38"/>
      <c r="P520" s="38"/>
      <c r="R520" s="38"/>
      <c r="T520" s="38"/>
      <c r="V520" s="38"/>
      <c r="X520" s="38"/>
      <c r="Z520" s="38"/>
      <c r="AB520" s="38"/>
      <c r="AD520" s="38"/>
      <c r="AF520" s="38"/>
      <c r="AH520" s="38"/>
      <c r="AJ520" s="38"/>
      <c r="AL520" s="38"/>
      <c r="AN520" s="38"/>
      <c r="AP520" s="38"/>
      <c r="AR520" s="38"/>
      <c r="AT520" s="38"/>
      <c r="AV520" s="38"/>
      <c r="AX520" s="38"/>
      <c r="AZ520" s="38"/>
      <c r="BB520" s="38"/>
      <c r="BD520" s="38"/>
      <c r="BF520" s="38"/>
      <c r="BH520" s="38"/>
      <c r="BJ520" s="38"/>
      <c r="BL520" s="38"/>
      <c r="BN520" s="38"/>
      <c r="BP520" s="38"/>
      <c r="BR520" s="38"/>
      <c r="BT520" s="38"/>
    </row>
    <row r="521" spans="1:72">
      <c r="A521" s="38"/>
      <c r="B521" s="38"/>
      <c r="D521" s="38"/>
      <c r="F521" s="38"/>
      <c r="H521" s="38"/>
      <c r="J521" s="38"/>
      <c r="L521" s="38"/>
      <c r="N521" s="38"/>
      <c r="P521" s="38"/>
      <c r="R521" s="38"/>
      <c r="T521" s="38"/>
      <c r="V521" s="38"/>
      <c r="X521" s="38"/>
      <c r="Z521" s="38"/>
      <c r="AB521" s="38"/>
      <c r="AD521" s="38"/>
      <c r="AF521" s="38"/>
      <c r="AH521" s="38"/>
      <c r="AJ521" s="38"/>
      <c r="AL521" s="38"/>
      <c r="AN521" s="38"/>
      <c r="AP521" s="38"/>
      <c r="AR521" s="38"/>
      <c r="AT521" s="38"/>
      <c r="AV521" s="38"/>
      <c r="AX521" s="38"/>
      <c r="AZ521" s="38"/>
      <c r="BB521" s="38"/>
      <c r="BD521" s="38"/>
      <c r="BF521" s="38"/>
      <c r="BH521" s="38"/>
      <c r="BJ521" s="38"/>
      <c r="BL521" s="38"/>
      <c r="BN521" s="38"/>
      <c r="BP521" s="38"/>
      <c r="BR521" s="38"/>
      <c r="BT521" s="38"/>
    </row>
    <row r="522" spans="1:72">
      <c r="A522" s="38"/>
      <c r="B522" s="38"/>
      <c r="D522" s="38"/>
      <c r="F522" s="38"/>
      <c r="H522" s="38"/>
      <c r="J522" s="38"/>
      <c r="L522" s="38"/>
      <c r="N522" s="38"/>
      <c r="P522" s="38"/>
      <c r="R522" s="38"/>
      <c r="T522" s="38"/>
      <c r="V522" s="38"/>
      <c r="X522" s="38"/>
      <c r="Z522" s="38"/>
      <c r="AB522" s="38"/>
      <c r="AD522" s="38"/>
      <c r="AF522" s="38"/>
      <c r="AH522" s="38"/>
      <c r="AJ522" s="38"/>
      <c r="AL522" s="38"/>
      <c r="AN522" s="38"/>
      <c r="AP522" s="38"/>
      <c r="AR522" s="38"/>
      <c r="AT522" s="38"/>
      <c r="AV522" s="38"/>
      <c r="AX522" s="38"/>
      <c r="AZ522" s="38"/>
      <c r="BB522" s="38"/>
      <c r="BD522" s="38"/>
      <c r="BF522" s="38"/>
      <c r="BH522" s="38"/>
      <c r="BJ522" s="38"/>
      <c r="BL522" s="38"/>
      <c r="BN522" s="38"/>
      <c r="BP522" s="38"/>
      <c r="BR522" s="38"/>
      <c r="BT522" s="38"/>
    </row>
    <row r="523" spans="1:72">
      <c r="A523" s="38"/>
      <c r="B523" s="38"/>
      <c r="D523" s="38"/>
      <c r="F523" s="38"/>
      <c r="H523" s="38"/>
      <c r="J523" s="38"/>
      <c r="L523" s="38"/>
      <c r="N523" s="38"/>
      <c r="P523" s="38"/>
      <c r="R523" s="38"/>
      <c r="T523" s="38"/>
      <c r="V523" s="38"/>
      <c r="X523" s="38"/>
      <c r="Z523" s="38"/>
      <c r="AB523" s="38"/>
      <c r="AD523" s="38"/>
      <c r="AF523" s="38"/>
      <c r="AH523" s="38"/>
      <c r="AJ523" s="38"/>
      <c r="AL523" s="38"/>
      <c r="AN523" s="38"/>
      <c r="AP523" s="38"/>
      <c r="AR523" s="38"/>
      <c r="AT523" s="38"/>
      <c r="AV523" s="38"/>
      <c r="AX523" s="38"/>
      <c r="AZ523" s="38"/>
      <c r="BB523" s="38"/>
      <c r="BD523" s="38"/>
      <c r="BF523" s="38"/>
      <c r="BH523" s="38"/>
      <c r="BJ523" s="38"/>
      <c r="BL523" s="38"/>
      <c r="BN523" s="38"/>
      <c r="BP523" s="38"/>
      <c r="BR523" s="38"/>
      <c r="BT523" s="38"/>
    </row>
    <row r="524" spans="1:72">
      <c r="A524" s="38"/>
      <c r="B524" s="38"/>
      <c r="D524" s="38"/>
      <c r="F524" s="38"/>
      <c r="H524" s="38"/>
      <c r="J524" s="38"/>
      <c r="L524" s="38"/>
      <c r="N524" s="38"/>
      <c r="P524" s="38"/>
      <c r="R524" s="38"/>
      <c r="T524" s="38"/>
      <c r="V524" s="38"/>
      <c r="X524" s="38"/>
      <c r="Z524" s="38"/>
      <c r="AB524" s="38"/>
      <c r="AD524" s="38"/>
      <c r="AF524" s="38"/>
      <c r="AH524" s="38"/>
      <c r="AJ524" s="38"/>
      <c r="AL524" s="38"/>
      <c r="AN524" s="38"/>
      <c r="AP524" s="38"/>
      <c r="AR524" s="38"/>
      <c r="AT524" s="38"/>
      <c r="AV524" s="38"/>
      <c r="AX524" s="38"/>
      <c r="AZ524" s="38"/>
      <c r="BB524" s="38"/>
      <c r="BD524" s="38"/>
      <c r="BF524" s="38"/>
      <c r="BH524" s="38"/>
      <c r="BJ524" s="38"/>
      <c r="BL524" s="38"/>
      <c r="BN524" s="38"/>
      <c r="BP524" s="38"/>
      <c r="BR524" s="38"/>
      <c r="BT524" s="38"/>
    </row>
    <row r="525" spans="1:72">
      <c r="A525" s="38"/>
      <c r="B525" s="38"/>
      <c r="D525" s="38"/>
      <c r="F525" s="38"/>
      <c r="H525" s="38"/>
      <c r="J525" s="38"/>
      <c r="L525" s="38"/>
      <c r="N525" s="38"/>
      <c r="P525" s="38"/>
      <c r="R525" s="38"/>
      <c r="T525" s="38"/>
      <c r="V525" s="38"/>
      <c r="X525" s="38"/>
      <c r="Z525" s="38"/>
      <c r="AB525" s="38"/>
      <c r="AD525" s="38"/>
      <c r="AF525" s="38"/>
      <c r="AH525" s="38"/>
      <c r="AJ525" s="38"/>
      <c r="AL525" s="38"/>
      <c r="AN525" s="38"/>
      <c r="AP525" s="38"/>
      <c r="AR525" s="38"/>
      <c r="AT525" s="38"/>
      <c r="AV525" s="38"/>
      <c r="AX525" s="38"/>
      <c r="AZ525" s="38"/>
      <c r="BB525" s="38"/>
      <c r="BD525" s="38"/>
      <c r="BF525" s="38"/>
      <c r="BH525" s="38"/>
      <c r="BJ525" s="38"/>
      <c r="BL525" s="38"/>
      <c r="BN525" s="38"/>
      <c r="BP525" s="38"/>
      <c r="BR525" s="38"/>
      <c r="BT525" s="38"/>
    </row>
    <row r="526" spans="1:72">
      <c r="A526" s="38"/>
      <c r="B526" s="38"/>
      <c r="D526" s="38"/>
      <c r="F526" s="38"/>
      <c r="H526" s="38"/>
      <c r="J526" s="38"/>
      <c r="L526" s="38"/>
      <c r="N526" s="38"/>
      <c r="P526" s="38"/>
      <c r="R526" s="38"/>
      <c r="T526" s="38"/>
      <c r="V526" s="38"/>
      <c r="X526" s="38"/>
      <c r="Z526" s="38"/>
      <c r="AB526" s="38"/>
      <c r="AD526" s="38"/>
      <c r="AF526" s="38"/>
      <c r="AH526" s="38"/>
      <c r="AJ526" s="38"/>
      <c r="AL526" s="38"/>
      <c r="AN526" s="38"/>
      <c r="AP526" s="38"/>
      <c r="AR526" s="38"/>
      <c r="AT526" s="38"/>
      <c r="AV526" s="38"/>
      <c r="AX526" s="38"/>
      <c r="AZ526" s="38"/>
      <c r="BB526" s="38"/>
      <c r="BD526" s="38"/>
      <c r="BF526" s="38"/>
      <c r="BH526" s="38"/>
      <c r="BJ526" s="38"/>
      <c r="BL526" s="38"/>
      <c r="BN526" s="38"/>
      <c r="BP526" s="38"/>
      <c r="BR526" s="38"/>
      <c r="BT526" s="38"/>
    </row>
    <row r="527" spans="1:72">
      <c r="A527" s="38"/>
      <c r="B527" s="38"/>
      <c r="D527" s="38"/>
      <c r="F527" s="38"/>
      <c r="H527" s="38"/>
      <c r="J527" s="38"/>
      <c r="L527" s="38"/>
      <c r="N527" s="38"/>
      <c r="P527" s="38"/>
      <c r="R527" s="38"/>
      <c r="T527" s="38"/>
      <c r="V527" s="38"/>
      <c r="X527" s="38"/>
      <c r="Z527" s="38"/>
      <c r="AB527" s="38"/>
      <c r="AD527" s="38"/>
      <c r="AF527" s="38"/>
      <c r="AH527" s="38"/>
      <c r="AJ527" s="38"/>
      <c r="AL527" s="38"/>
      <c r="AN527" s="38"/>
      <c r="AP527" s="38"/>
      <c r="AR527" s="38"/>
      <c r="AT527" s="38"/>
      <c r="AV527" s="38"/>
      <c r="AX527" s="38"/>
      <c r="AZ527" s="38"/>
      <c r="BB527" s="38"/>
      <c r="BD527" s="38"/>
      <c r="BF527" s="38"/>
      <c r="BH527" s="38"/>
      <c r="BJ527" s="38"/>
      <c r="BL527" s="38"/>
      <c r="BN527" s="38"/>
      <c r="BP527" s="38"/>
      <c r="BR527" s="38"/>
      <c r="BT527" s="38"/>
    </row>
    <row r="528" spans="1:72">
      <c r="A528" s="38"/>
      <c r="B528" s="38"/>
      <c r="D528" s="38"/>
      <c r="F528" s="38"/>
      <c r="H528" s="38"/>
      <c r="J528" s="38"/>
      <c r="L528" s="38"/>
      <c r="N528" s="38"/>
      <c r="P528" s="38"/>
      <c r="R528" s="38"/>
      <c r="T528" s="38"/>
      <c r="V528" s="38"/>
      <c r="X528" s="38"/>
      <c r="Z528" s="38"/>
      <c r="AB528" s="38"/>
      <c r="AD528" s="38"/>
      <c r="AF528" s="38"/>
      <c r="AH528" s="38"/>
      <c r="AJ528" s="38"/>
      <c r="AL528" s="38"/>
      <c r="AN528" s="38"/>
      <c r="AP528" s="38"/>
      <c r="AR528" s="38"/>
      <c r="AT528" s="38"/>
      <c r="AV528" s="38"/>
      <c r="AX528" s="38"/>
      <c r="AZ528" s="38"/>
      <c r="BB528" s="38"/>
      <c r="BD528" s="38"/>
      <c r="BF528" s="38"/>
      <c r="BH528" s="38"/>
      <c r="BJ528" s="38"/>
      <c r="BL528" s="38"/>
      <c r="BN528" s="38"/>
      <c r="BP528" s="38"/>
      <c r="BR528" s="38"/>
      <c r="BT528" s="38"/>
    </row>
    <row r="529" spans="1:72">
      <c r="A529" s="38"/>
      <c r="B529" s="38"/>
      <c r="D529" s="38"/>
      <c r="F529" s="38"/>
      <c r="H529" s="38"/>
      <c r="J529" s="38"/>
      <c r="L529" s="38"/>
      <c r="N529" s="38"/>
      <c r="P529" s="38"/>
      <c r="R529" s="38"/>
      <c r="T529" s="38"/>
      <c r="V529" s="38"/>
      <c r="X529" s="38"/>
      <c r="Z529" s="38"/>
      <c r="AB529" s="38"/>
      <c r="AD529" s="38"/>
      <c r="AF529" s="38"/>
      <c r="AH529" s="38"/>
      <c r="AJ529" s="38"/>
      <c r="AL529" s="38"/>
      <c r="AN529" s="38"/>
      <c r="AP529" s="38"/>
      <c r="AR529" s="38"/>
      <c r="AT529" s="38"/>
      <c r="AV529" s="38"/>
      <c r="AX529" s="38"/>
      <c r="AZ529" s="38"/>
      <c r="BB529" s="38"/>
      <c r="BD529" s="38"/>
      <c r="BF529" s="38"/>
      <c r="BH529" s="38"/>
      <c r="BJ529" s="38"/>
      <c r="BL529" s="38"/>
      <c r="BN529" s="38"/>
      <c r="BP529" s="38"/>
      <c r="BR529" s="38"/>
      <c r="BT529" s="38"/>
    </row>
    <row r="530" spans="1:72">
      <c r="A530" s="38"/>
      <c r="B530" s="38"/>
      <c r="D530" s="38"/>
      <c r="F530" s="38"/>
      <c r="H530" s="38"/>
      <c r="J530" s="38"/>
      <c r="L530" s="38"/>
      <c r="N530" s="38"/>
      <c r="P530" s="38"/>
      <c r="R530" s="38"/>
      <c r="T530" s="38"/>
      <c r="V530" s="38"/>
      <c r="X530" s="38"/>
      <c r="Z530" s="38"/>
      <c r="AB530" s="38"/>
      <c r="AD530" s="38"/>
      <c r="AF530" s="38"/>
      <c r="AH530" s="38"/>
      <c r="AJ530" s="38"/>
      <c r="AL530" s="38"/>
      <c r="AN530" s="38"/>
      <c r="AP530" s="38"/>
      <c r="AR530" s="38"/>
      <c r="AT530" s="38"/>
      <c r="AV530" s="38"/>
      <c r="AX530" s="38"/>
      <c r="AZ530" s="38"/>
      <c r="BB530" s="38"/>
      <c r="BD530" s="38"/>
      <c r="BF530" s="38"/>
      <c r="BH530" s="38"/>
      <c r="BJ530" s="38"/>
      <c r="BL530" s="38"/>
      <c r="BN530" s="38"/>
      <c r="BP530" s="38"/>
      <c r="BR530" s="38"/>
      <c r="BT530" s="38"/>
    </row>
    <row r="531" spans="1:72">
      <c r="A531" s="38"/>
      <c r="B531" s="38"/>
      <c r="D531" s="38"/>
      <c r="F531" s="38"/>
      <c r="H531" s="38"/>
      <c r="J531" s="38"/>
      <c r="L531" s="38"/>
      <c r="N531" s="38"/>
      <c r="P531" s="38"/>
      <c r="R531" s="38"/>
      <c r="T531" s="38"/>
      <c r="V531" s="38"/>
      <c r="X531" s="38"/>
      <c r="Z531" s="38"/>
      <c r="AB531" s="38"/>
      <c r="AD531" s="38"/>
      <c r="AF531" s="38"/>
      <c r="AH531" s="38"/>
      <c r="AJ531" s="38"/>
      <c r="AL531" s="38"/>
      <c r="AN531" s="38"/>
      <c r="AP531" s="38"/>
      <c r="AR531" s="38"/>
      <c r="AT531" s="38"/>
      <c r="AV531" s="38"/>
      <c r="AX531" s="38"/>
      <c r="AZ531" s="38"/>
      <c r="BB531" s="38"/>
      <c r="BD531" s="38"/>
      <c r="BF531" s="38"/>
      <c r="BH531" s="38"/>
      <c r="BJ531" s="38"/>
      <c r="BL531" s="38"/>
      <c r="BN531" s="38"/>
      <c r="BP531" s="38"/>
      <c r="BR531" s="38"/>
      <c r="BT531" s="38"/>
    </row>
    <row r="532" spans="1:72">
      <c r="A532" s="38"/>
      <c r="B532" s="38"/>
      <c r="D532" s="38"/>
      <c r="F532" s="38"/>
      <c r="H532" s="38"/>
      <c r="J532" s="38"/>
      <c r="L532" s="38"/>
      <c r="N532" s="38"/>
      <c r="P532" s="38"/>
      <c r="R532" s="38"/>
      <c r="T532" s="38"/>
      <c r="V532" s="38"/>
      <c r="X532" s="38"/>
      <c r="Z532" s="38"/>
      <c r="AB532" s="38"/>
      <c r="AD532" s="38"/>
      <c r="AF532" s="38"/>
      <c r="AH532" s="38"/>
      <c r="AJ532" s="38"/>
      <c r="AL532" s="38"/>
      <c r="AN532" s="38"/>
      <c r="AP532" s="38"/>
      <c r="AR532" s="38"/>
      <c r="AT532" s="38"/>
      <c r="AV532" s="38"/>
      <c r="AX532" s="38"/>
      <c r="AZ532" s="38"/>
      <c r="BB532" s="38"/>
      <c r="BD532" s="38"/>
      <c r="BF532" s="38"/>
      <c r="BH532" s="38"/>
      <c r="BJ532" s="38"/>
      <c r="BL532" s="38"/>
      <c r="BN532" s="38"/>
      <c r="BP532" s="38"/>
      <c r="BR532" s="38"/>
      <c r="BT532" s="38"/>
    </row>
    <row r="533" spans="1:72">
      <c r="A533" s="38"/>
      <c r="B533" s="38"/>
      <c r="D533" s="38"/>
      <c r="F533" s="38"/>
      <c r="H533" s="38"/>
      <c r="J533" s="38"/>
      <c r="L533" s="38"/>
      <c r="N533" s="38"/>
      <c r="P533" s="38"/>
      <c r="R533" s="38"/>
      <c r="T533" s="38"/>
      <c r="V533" s="38"/>
      <c r="X533" s="38"/>
      <c r="Z533" s="38"/>
      <c r="AB533" s="38"/>
      <c r="AD533" s="38"/>
      <c r="AF533" s="38"/>
      <c r="AH533" s="38"/>
      <c r="AJ533" s="38"/>
      <c r="AL533" s="38"/>
      <c r="AN533" s="38"/>
      <c r="AP533" s="38"/>
      <c r="AR533" s="38"/>
      <c r="AT533" s="38"/>
      <c r="AV533" s="38"/>
      <c r="AX533" s="38"/>
      <c r="AZ533" s="38"/>
      <c r="BB533" s="38"/>
      <c r="BD533" s="38"/>
      <c r="BF533" s="38"/>
      <c r="BH533" s="38"/>
      <c r="BJ533" s="38"/>
      <c r="BL533" s="38"/>
      <c r="BN533" s="38"/>
      <c r="BP533" s="38"/>
      <c r="BR533" s="38"/>
      <c r="BT533" s="38"/>
    </row>
    <row r="534" spans="1:72">
      <c r="A534" s="38"/>
      <c r="B534" s="38"/>
      <c r="D534" s="38"/>
      <c r="F534" s="38"/>
      <c r="H534" s="38"/>
      <c r="J534" s="38"/>
      <c r="L534" s="38"/>
      <c r="N534" s="38"/>
      <c r="P534" s="38"/>
      <c r="R534" s="38"/>
      <c r="T534" s="38"/>
      <c r="V534" s="38"/>
      <c r="X534" s="38"/>
      <c r="Z534" s="38"/>
      <c r="AB534" s="38"/>
      <c r="AD534" s="38"/>
      <c r="AF534" s="38"/>
      <c r="AH534" s="38"/>
      <c r="AJ534" s="38"/>
      <c r="AL534" s="38"/>
      <c r="AN534" s="38"/>
      <c r="AP534" s="38"/>
      <c r="AR534" s="38"/>
      <c r="AT534" s="38"/>
      <c r="AV534" s="38"/>
      <c r="AX534" s="38"/>
      <c r="AZ534" s="38"/>
      <c r="BB534" s="38"/>
      <c r="BD534" s="38"/>
      <c r="BF534" s="38"/>
      <c r="BH534" s="38"/>
      <c r="BJ534" s="38"/>
      <c r="BL534" s="38"/>
      <c r="BN534" s="38"/>
      <c r="BP534" s="38"/>
      <c r="BR534" s="38"/>
      <c r="BT534" s="38"/>
    </row>
    <row r="535" spans="1:72">
      <c r="A535" s="38"/>
      <c r="B535" s="38"/>
      <c r="D535" s="38"/>
      <c r="F535" s="38"/>
      <c r="H535" s="38"/>
      <c r="J535" s="38"/>
      <c r="L535" s="38"/>
      <c r="N535" s="38"/>
      <c r="P535" s="38"/>
      <c r="R535" s="38"/>
      <c r="T535" s="38"/>
      <c r="V535" s="38"/>
      <c r="X535" s="38"/>
      <c r="Z535" s="38"/>
      <c r="AB535" s="38"/>
      <c r="AD535" s="38"/>
      <c r="AF535" s="38"/>
      <c r="AH535" s="38"/>
      <c r="AJ535" s="38"/>
      <c r="AL535" s="38"/>
      <c r="AN535" s="38"/>
      <c r="AP535" s="38"/>
      <c r="AR535" s="38"/>
      <c r="AT535" s="38"/>
      <c r="AV535" s="38"/>
      <c r="AX535" s="38"/>
      <c r="AZ535" s="38"/>
      <c r="BB535" s="38"/>
      <c r="BD535" s="38"/>
      <c r="BF535" s="38"/>
      <c r="BH535" s="38"/>
      <c r="BJ535" s="38"/>
      <c r="BL535" s="38"/>
      <c r="BN535" s="38"/>
      <c r="BP535" s="38"/>
      <c r="BR535" s="38"/>
      <c r="BT535" s="38"/>
    </row>
    <row r="536" spans="1:72">
      <c r="A536" s="38"/>
      <c r="B536" s="38"/>
      <c r="D536" s="38"/>
      <c r="F536" s="38"/>
      <c r="H536" s="38"/>
      <c r="J536" s="38"/>
      <c r="L536" s="38"/>
      <c r="N536" s="38"/>
      <c r="P536" s="38"/>
      <c r="R536" s="38"/>
      <c r="T536" s="38"/>
      <c r="V536" s="38"/>
      <c r="X536" s="38"/>
      <c r="Z536" s="38"/>
      <c r="AB536" s="38"/>
      <c r="AD536" s="38"/>
      <c r="AF536" s="38"/>
      <c r="AH536" s="38"/>
      <c r="AJ536" s="38"/>
      <c r="AL536" s="38"/>
      <c r="AN536" s="38"/>
      <c r="AP536" s="38"/>
      <c r="AR536" s="38"/>
      <c r="AT536" s="38"/>
      <c r="AV536" s="38"/>
      <c r="AX536" s="38"/>
      <c r="AZ536" s="38"/>
      <c r="BB536" s="38"/>
      <c r="BD536" s="38"/>
      <c r="BF536" s="38"/>
      <c r="BH536" s="38"/>
      <c r="BJ536" s="38"/>
      <c r="BL536" s="38"/>
      <c r="BN536" s="38"/>
      <c r="BP536" s="38"/>
      <c r="BR536" s="38"/>
      <c r="BT536" s="38"/>
    </row>
    <row r="537" spans="1:72">
      <c r="A537" s="38"/>
      <c r="B537" s="38"/>
      <c r="D537" s="38"/>
      <c r="F537" s="38"/>
      <c r="H537" s="38"/>
      <c r="J537" s="38"/>
      <c r="L537" s="38"/>
      <c r="N537" s="38"/>
      <c r="P537" s="38"/>
      <c r="R537" s="38"/>
      <c r="T537" s="38"/>
      <c r="V537" s="38"/>
      <c r="X537" s="38"/>
      <c r="Z537" s="38"/>
      <c r="AB537" s="38"/>
      <c r="AD537" s="38"/>
      <c r="AF537" s="38"/>
      <c r="AH537" s="38"/>
      <c r="AJ537" s="38"/>
      <c r="AL537" s="38"/>
      <c r="AN537" s="38"/>
      <c r="AP537" s="38"/>
      <c r="AR537" s="38"/>
      <c r="AT537" s="38"/>
      <c r="AV537" s="38"/>
      <c r="AX537" s="38"/>
      <c r="AZ537" s="38"/>
      <c r="BB537" s="38"/>
      <c r="BD537" s="38"/>
      <c r="BF537" s="38"/>
      <c r="BH537" s="38"/>
      <c r="BJ537" s="38"/>
      <c r="BL537" s="38"/>
      <c r="BN537" s="38"/>
      <c r="BP537" s="38"/>
      <c r="BR537" s="38"/>
      <c r="BT537" s="38"/>
    </row>
    <row r="538" spans="1:72">
      <c r="A538" s="38"/>
      <c r="B538" s="38"/>
      <c r="D538" s="38"/>
      <c r="F538" s="38"/>
      <c r="H538" s="38"/>
      <c r="J538" s="38"/>
      <c r="L538" s="38"/>
      <c r="N538" s="38"/>
      <c r="P538" s="38"/>
      <c r="R538" s="38"/>
      <c r="T538" s="38"/>
      <c r="V538" s="38"/>
      <c r="X538" s="38"/>
      <c r="Z538" s="38"/>
      <c r="AB538" s="38"/>
      <c r="AD538" s="38"/>
      <c r="AF538" s="38"/>
      <c r="AH538" s="38"/>
      <c r="AJ538" s="38"/>
      <c r="AL538" s="38"/>
      <c r="AN538" s="38"/>
      <c r="AP538" s="38"/>
      <c r="AR538" s="38"/>
      <c r="AT538" s="38"/>
      <c r="AV538" s="38"/>
      <c r="AX538" s="38"/>
      <c r="AZ538" s="38"/>
      <c r="BB538" s="38"/>
      <c r="BD538" s="38"/>
      <c r="BF538" s="38"/>
      <c r="BH538" s="38"/>
      <c r="BJ538" s="38"/>
      <c r="BL538" s="38"/>
      <c r="BN538" s="38"/>
      <c r="BP538" s="38"/>
      <c r="BR538" s="38"/>
      <c r="BT538" s="38"/>
    </row>
    <row r="539" spans="1:72">
      <c r="A539" s="38"/>
      <c r="B539" s="38"/>
      <c r="D539" s="38"/>
      <c r="F539" s="38"/>
      <c r="H539" s="38"/>
      <c r="J539" s="38"/>
      <c r="L539" s="38"/>
      <c r="N539" s="38"/>
      <c r="P539" s="38"/>
      <c r="R539" s="38"/>
      <c r="T539" s="38"/>
      <c r="V539" s="38"/>
      <c r="X539" s="38"/>
      <c r="Z539" s="38"/>
      <c r="AB539" s="38"/>
      <c r="AD539" s="38"/>
      <c r="AF539" s="38"/>
      <c r="AH539" s="38"/>
      <c r="AJ539" s="38"/>
      <c r="AL539" s="38"/>
      <c r="AN539" s="38"/>
      <c r="AP539" s="38"/>
      <c r="AR539" s="38"/>
      <c r="AT539" s="38"/>
      <c r="AV539" s="38"/>
      <c r="AX539" s="38"/>
      <c r="AZ539" s="38"/>
      <c r="BB539" s="38"/>
      <c r="BD539" s="38"/>
      <c r="BF539" s="38"/>
      <c r="BH539" s="38"/>
      <c r="BJ539" s="38"/>
      <c r="BL539" s="38"/>
      <c r="BN539" s="38"/>
      <c r="BP539" s="38"/>
      <c r="BR539" s="38"/>
      <c r="BT539" s="38"/>
    </row>
    <row r="540" spans="1:72">
      <c r="A540" s="38"/>
      <c r="B540" s="38"/>
      <c r="D540" s="38"/>
      <c r="F540" s="38"/>
      <c r="H540" s="38"/>
      <c r="J540" s="38"/>
      <c r="L540" s="38"/>
      <c r="N540" s="38"/>
      <c r="P540" s="38"/>
      <c r="R540" s="38"/>
      <c r="T540" s="38"/>
      <c r="V540" s="38"/>
      <c r="X540" s="38"/>
      <c r="Z540" s="38"/>
      <c r="AB540" s="38"/>
      <c r="AD540" s="38"/>
      <c r="AF540" s="38"/>
      <c r="AH540" s="38"/>
      <c r="AJ540" s="38"/>
      <c r="AL540" s="38"/>
      <c r="AN540" s="38"/>
      <c r="AP540" s="38"/>
      <c r="AR540" s="38"/>
      <c r="AT540" s="38"/>
      <c r="AV540" s="38"/>
      <c r="AX540" s="38"/>
      <c r="AZ540" s="38"/>
      <c r="BB540" s="38"/>
      <c r="BD540" s="38"/>
      <c r="BF540" s="38"/>
      <c r="BH540" s="38"/>
      <c r="BJ540" s="38"/>
      <c r="BL540" s="38"/>
      <c r="BN540" s="38"/>
      <c r="BP540" s="38"/>
      <c r="BR540" s="38"/>
      <c r="BT540" s="38"/>
    </row>
    <row r="541" spans="1:72">
      <c r="A541" s="38"/>
      <c r="B541" s="38"/>
      <c r="D541" s="38"/>
      <c r="F541" s="38"/>
      <c r="H541" s="38"/>
      <c r="J541" s="38"/>
      <c r="L541" s="38"/>
      <c r="N541" s="38"/>
      <c r="P541" s="38"/>
      <c r="R541" s="38"/>
      <c r="T541" s="38"/>
      <c r="V541" s="38"/>
      <c r="X541" s="38"/>
      <c r="Z541" s="38"/>
      <c r="AB541" s="38"/>
      <c r="AD541" s="38"/>
      <c r="AF541" s="38"/>
      <c r="AH541" s="38"/>
      <c r="AJ541" s="38"/>
      <c r="AL541" s="38"/>
      <c r="AN541" s="38"/>
      <c r="AP541" s="38"/>
      <c r="AR541" s="38"/>
      <c r="AT541" s="38"/>
      <c r="AV541" s="38"/>
      <c r="AX541" s="38"/>
      <c r="AZ541" s="38"/>
      <c r="BB541" s="38"/>
      <c r="BD541" s="38"/>
      <c r="BF541" s="38"/>
      <c r="BH541" s="38"/>
      <c r="BJ541" s="38"/>
      <c r="BL541" s="38"/>
      <c r="BN541" s="38"/>
      <c r="BP541" s="38"/>
      <c r="BR541" s="38"/>
      <c r="BT541" s="38"/>
    </row>
    <row r="542" spans="1:72">
      <c r="A542" s="38"/>
      <c r="B542" s="38"/>
      <c r="D542" s="38"/>
      <c r="F542" s="38"/>
      <c r="H542" s="38"/>
      <c r="J542" s="38"/>
      <c r="L542" s="38"/>
      <c r="N542" s="38"/>
      <c r="P542" s="38"/>
      <c r="R542" s="38"/>
      <c r="T542" s="38"/>
      <c r="V542" s="38"/>
      <c r="X542" s="38"/>
      <c r="Z542" s="38"/>
      <c r="AB542" s="38"/>
      <c r="AD542" s="38"/>
      <c r="AF542" s="38"/>
      <c r="AH542" s="38"/>
      <c r="AJ542" s="38"/>
      <c r="AL542" s="38"/>
      <c r="AN542" s="38"/>
      <c r="AP542" s="38"/>
      <c r="AR542" s="38"/>
      <c r="AT542" s="38"/>
      <c r="AV542" s="38"/>
      <c r="AX542" s="38"/>
      <c r="AZ542" s="38"/>
      <c r="BB542" s="38"/>
      <c r="BD542" s="38"/>
      <c r="BF542" s="38"/>
      <c r="BH542" s="38"/>
      <c r="BJ542" s="38"/>
      <c r="BL542" s="38"/>
      <c r="BN542" s="38"/>
      <c r="BP542" s="38"/>
      <c r="BR542" s="38"/>
      <c r="BT542" s="38"/>
    </row>
    <row r="543" spans="1:72">
      <c r="A543" s="38"/>
      <c r="B543" s="38"/>
      <c r="D543" s="38"/>
      <c r="F543" s="38"/>
      <c r="H543" s="38"/>
      <c r="J543" s="38"/>
      <c r="L543" s="38"/>
      <c r="N543" s="38"/>
      <c r="P543" s="38"/>
      <c r="R543" s="38"/>
      <c r="T543" s="38"/>
      <c r="V543" s="38"/>
      <c r="X543" s="38"/>
      <c r="Z543" s="38"/>
      <c r="AB543" s="38"/>
      <c r="AD543" s="38"/>
      <c r="AF543" s="38"/>
      <c r="AH543" s="38"/>
      <c r="AJ543" s="38"/>
      <c r="AL543" s="38"/>
      <c r="AN543" s="38"/>
      <c r="AP543" s="38"/>
      <c r="AR543" s="38"/>
      <c r="AT543" s="38"/>
      <c r="AV543" s="38"/>
      <c r="AX543" s="38"/>
      <c r="AZ543" s="38"/>
      <c r="BB543" s="38"/>
      <c r="BD543" s="38"/>
      <c r="BF543" s="38"/>
      <c r="BH543" s="38"/>
      <c r="BJ543" s="38"/>
      <c r="BL543" s="38"/>
      <c r="BN543" s="38"/>
      <c r="BP543" s="38"/>
      <c r="BR543" s="38"/>
      <c r="BT543" s="38"/>
    </row>
    <row r="544" spans="1:72">
      <c r="A544" s="38"/>
      <c r="B544" s="38"/>
      <c r="D544" s="38"/>
      <c r="F544" s="38"/>
      <c r="H544" s="38"/>
      <c r="J544" s="38"/>
      <c r="L544" s="38"/>
      <c r="N544" s="38"/>
      <c r="P544" s="38"/>
      <c r="R544" s="38"/>
      <c r="T544" s="38"/>
      <c r="V544" s="38"/>
      <c r="X544" s="38"/>
      <c r="Z544" s="38"/>
      <c r="AB544" s="38"/>
      <c r="AD544" s="38"/>
      <c r="AF544" s="38"/>
      <c r="AH544" s="38"/>
      <c r="AJ544" s="38"/>
      <c r="AL544" s="38"/>
      <c r="AN544" s="38"/>
      <c r="AP544" s="38"/>
      <c r="AR544" s="38"/>
      <c r="AT544" s="38"/>
      <c r="AV544" s="38"/>
      <c r="AX544" s="38"/>
      <c r="AZ544" s="38"/>
      <c r="BB544" s="38"/>
      <c r="BD544" s="38"/>
      <c r="BF544" s="38"/>
      <c r="BH544" s="38"/>
      <c r="BJ544" s="38"/>
      <c r="BL544" s="38"/>
      <c r="BN544" s="38"/>
      <c r="BP544" s="38"/>
      <c r="BR544" s="38"/>
      <c r="BT544" s="38"/>
    </row>
    <row r="545" spans="1:72">
      <c r="A545" s="38"/>
      <c r="B545" s="38"/>
      <c r="D545" s="38"/>
      <c r="F545" s="38"/>
      <c r="H545" s="38"/>
      <c r="J545" s="38"/>
      <c r="L545" s="38"/>
      <c r="N545" s="38"/>
      <c r="P545" s="38"/>
      <c r="R545" s="38"/>
      <c r="T545" s="38"/>
      <c r="V545" s="38"/>
      <c r="X545" s="38"/>
      <c r="Z545" s="38"/>
      <c r="AB545" s="38"/>
      <c r="AD545" s="38"/>
      <c r="AF545" s="38"/>
      <c r="AH545" s="38"/>
      <c r="AJ545" s="38"/>
      <c r="AL545" s="38"/>
      <c r="AN545" s="38"/>
      <c r="AP545" s="38"/>
      <c r="AR545" s="38"/>
      <c r="AT545" s="38"/>
      <c r="AV545" s="38"/>
      <c r="AX545" s="38"/>
      <c r="AZ545" s="38"/>
      <c r="BB545" s="38"/>
      <c r="BD545" s="38"/>
      <c r="BF545" s="38"/>
      <c r="BH545" s="38"/>
      <c r="BJ545" s="38"/>
      <c r="BL545" s="38"/>
      <c r="BN545" s="38"/>
      <c r="BP545" s="38"/>
      <c r="BR545" s="38"/>
      <c r="BT545" s="38"/>
    </row>
    <row r="546" spans="1:72">
      <c r="A546" s="38"/>
      <c r="B546" s="38"/>
      <c r="D546" s="38"/>
      <c r="F546" s="38"/>
      <c r="H546" s="38"/>
      <c r="J546" s="38"/>
      <c r="L546" s="38"/>
      <c r="N546" s="38"/>
      <c r="P546" s="38"/>
      <c r="R546" s="38"/>
      <c r="T546" s="38"/>
      <c r="V546" s="38"/>
      <c r="X546" s="38"/>
      <c r="Z546" s="38"/>
      <c r="AB546" s="38"/>
      <c r="AD546" s="38"/>
      <c r="AF546" s="38"/>
      <c r="AH546" s="38"/>
      <c r="AJ546" s="38"/>
      <c r="AL546" s="38"/>
      <c r="AN546" s="38"/>
      <c r="AP546" s="38"/>
      <c r="AR546" s="38"/>
      <c r="AT546" s="38"/>
      <c r="AV546" s="38"/>
      <c r="AX546" s="38"/>
      <c r="AZ546" s="38"/>
      <c r="BB546" s="38"/>
      <c r="BD546" s="38"/>
      <c r="BF546" s="38"/>
      <c r="BH546" s="38"/>
      <c r="BJ546" s="38"/>
      <c r="BL546" s="38"/>
      <c r="BN546" s="38"/>
      <c r="BP546" s="38"/>
      <c r="BR546" s="38"/>
      <c r="BT546" s="38"/>
    </row>
    <row r="547" spans="1:72">
      <c r="A547" s="38"/>
      <c r="B547" s="38"/>
      <c r="D547" s="38"/>
      <c r="F547" s="38"/>
      <c r="H547" s="38"/>
      <c r="J547" s="38"/>
      <c r="L547" s="38"/>
      <c r="N547" s="38"/>
      <c r="P547" s="38"/>
      <c r="R547" s="38"/>
      <c r="T547" s="38"/>
      <c r="V547" s="38"/>
      <c r="X547" s="38"/>
      <c r="Z547" s="38"/>
      <c r="AB547" s="38"/>
      <c r="AD547" s="38"/>
      <c r="AF547" s="38"/>
      <c r="AH547" s="38"/>
      <c r="AJ547" s="38"/>
      <c r="AL547" s="38"/>
      <c r="AN547" s="38"/>
      <c r="AP547" s="38"/>
      <c r="AR547" s="38"/>
      <c r="AT547" s="38"/>
      <c r="AV547" s="38"/>
      <c r="AX547" s="38"/>
      <c r="AZ547" s="38"/>
      <c r="BB547" s="38"/>
      <c r="BD547" s="38"/>
      <c r="BF547" s="38"/>
      <c r="BH547" s="38"/>
      <c r="BJ547" s="38"/>
      <c r="BL547" s="38"/>
      <c r="BN547" s="38"/>
      <c r="BP547" s="38"/>
      <c r="BR547" s="38"/>
      <c r="BT547" s="38"/>
    </row>
    <row r="548" spans="1:72">
      <c r="A548" s="38"/>
      <c r="B548" s="38"/>
      <c r="D548" s="38"/>
      <c r="F548" s="38"/>
      <c r="H548" s="38"/>
      <c r="J548" s="38"/>
      <c r="L548" s="38"/>
      <c r="N548" s="38"/>
      <c r="P548" s="38"/>
      <c r="R548" s="38"/>
      <c r="T548" s="38"/>
      <c r="V548" s="38"/>
      <c r="X548" s="38"/>
      <c r="Z548" s="38"/>
      <c r="AB548" s="38"/>
      <c r="AD548" s="38"/>
      <c r="AF548" s="38"/>
      <c r="AH548" s="38"/>
      <c r="AJ548" s="38"/>
      <c r="AL548" s="38"/>
      <c r="AN548" s="38"/>
      <c r="AP548" s="38"/>
      <c r="AR548" s="38"/>
      <c r="AT548" s="38"/>
      <c r="AV548" s="38"/>
      <c r="AX548" s="38"/>
      <c r="AZ548" s="38"/>
      <c r="BB548" s="38"/>
      <c r="BD548" s="38"/>
      <c r="BF548" s="38"/>
      <c r="BH548" s="38"/>
      <c r="BJ548" s="38"/>
      <c r="BL548" s="38"/>
      <c r="BN548" s="38"/>
      <c r="BP548" s="38"/>
      <c r="BR548" s="38"/>
      <c r="BT548" s="38"/>
    </row>
    <row r="549" spans="1:72">
      <c r="A549" s="38"/>
      <c r="B549" s="38"/>
      <c r="D549" s="38"/>
      <c r="F549" s="38"/>
      <c r="H549" s="38"/>
      <c r="J549" s="38"/>
      <c r="L549" s="38"/>
      <c r="N549" s="38"/>
      <c r="P549" s="38"/>
      <c r="R549" s="38"/>
      <c r="T549" s="38"/>
      <c r="V549" s="38"/>
      <c r="X549" s="38"/>
      <c r="Z549" s="38"/>
      <c r="AB549" s="38"/>
      <c r="AD549" s="38"/>
      <c r="AF549" s="38"/>
      <c r="AH549" s="38"/>
      <c r="AJ549" s="38"/>
      <c r="AL549" s="38"/>
      <c r="AN549" s="38"/>
      <c r="AP549" s="38"/>
      <c r="AR549" s="38"/>
      <c r="AT549" s="38"/>
      <c r="AV549" s="38"/>
      <c r="AX549" s="38"/>
      <c r="AZ549" s="38"/>
      <c r="BB549" s="38"/>
      <c r="BD549" s="38"/>
      <c r="BF549" s="38"/>
      <c r="BH549" s="38"/>
      <c r="BJ549" s="38"/>
      <c r="BL549" s="38"/>
      <c r="BN549" s="38"/>
      <c r="BP549" s="38"/>
      <c r="BR549" s="38"/>
      <c r="BT549" s="38"/>
    </row>
  </sheetData>
  <mergeCells count="37">
    <mergeCell ref="AL4:AM4"/>
    <mergeCell ref="AN4:AO4"/>
    <mergeCell ref="AP4:AQ4"/>
    <mergeCell ref="AR4:AS4"/>
    <mergeCell ref="BR4:BS4"/>
    <mergeCell ref="AV4:AW4"/>
    <mergeCell ref="AX4:AY4"/>
    <mergeCell ref="AZ4:BA4"/>
    <mergeCell ref="BB4:BC4"/>
    <mergeCell ref="BD4:BE4"/>
    <mergeCell ref="BF4:BG4"/>
    <mergeCell ref="BH4:BI4"/>
    <mergeCell ref="BJ4:BK4"/>
    <mergeCell ref="BL4:BM4"/>
    <mergeCell ref="BN4:BO4"/>
    <mergeCell ref="BP4:BQ4"/>
    <mergeCell ref="AB4:AC4"/>
    <mergeCell ref="AD4:AE4"/>
    <mergeCell ref="AF4:AG4"/>
    <mergeCell ref="AH4:AI4"/>
    <mergeCell ref="AJ4:AK4"/>
    <mergeCell ref="BT4:BU4"/>
    <mergeCell ref="V4:W4"/>
    <mergeCell ref="A4:A5"/>
    <mergeCell ref="B4:C4"/>
    <mergeCell ref="D4:E4"/>
    <mergeCell ref="F4:G4"/>
    <mergeCell ref="H4:I4"/>
    <mergeCell ref="J4:K4"/>
    <mergeCell ref="L4:M4"/>
    <mergeCell ref="N4:O4"/>
    <mergeCell ref="P4:Q4"/>
    <mergeCell ref="R4:S4"/>
    <mergeCell ref="T4:U4"/>
    <mergeCell ref="AT4:AU4"/>
    <mergeCell ref="X4:Y4"/>
    <mergeCell ref="Z4:AA4"/>
  </mergeCells>
  <pageMargins left="0.7" right="0.7" top="0.75" bottom="0.75" header="0.3" footer="0.3"/>
  <ignoredErrors>
    <ignoredError sqref="A6:BR38 A40:BR42 A39:B39 D39:BR39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59630E-EFFB-459D-9401-EE434A734420}">
  <dimension ref="A1:BU549"/>
  <sheetViews>
    <sheetView workbookViewId="0"/>
  </sheetViews>
  <sheetFormatPr defaultRowHeight="23.25" outlineLevelCol="1"/>
  <cols>
    <col min="1" max="1" width="30" style="95" customWidth="1"/>
    <col min="2" max="2" width="12.85546875" style="96" hidden="1" customWidth="1" outlineLevel="1"/>
    <col min="3" max="3" width="12.85546875" style="38" hidden="1" customWidth="1" outlineLevel="1"/>
    <col min="4" max="4" width="12.85546875" style="96" hidden="1" customWidth="1" outlineLevel="1"/>
    <col min="5" max="5" width="12.85546875" style="38" hidden="1" customWidth="1" outlineLevel="1"/>
    <col min="6" max="6" width="12.85546875" style="96" hidden="1" customWidth="1" outlineLevel="1"/>
    <col min="7" max="7" width="12.85546875" style="38" hidden="1" customWidth="1" outlineLevel="1"/>
    <col min="8" max="8" width="12.85546875" style="96" hidden="1" customWidth="1" outlineLevel="1"/>
    <col min="9" max="9" width="12.85546875" style="38" hidden="1" customWidth="1" outlineLevel="1"/>
    <col min="10" max="10" width="12.85546875" style="96" hidden="1" customWidth="1" outlineLevel="1"/>
    <col min="11" max="11" width="12.85546875" style="38" hidden="1" customWidth="1" outlineLevel="1"/>
    <col min="12" max="12" width="12.85546875" style="96" hidden="1" customWidth="1" outlineLevel="1"/>
    <col min="13" max="13" width="12.85546875" style="38" hidden="1" customWidth="1" outlineLevel="1"/>
    <col min="14" max="14" width="12.85546875" style="96" hidden="1" customWidth="1" outlineLevel="1"/>
    <col min="15" max="15" width="12.85546875" style="38" hidden="1" customWidth="1" outlineLevel="1"/>
    <col min="16" max="16" width="12.85546875" style="96" hidden="1" customWidth="1" outlineLevel="1"/>
    <col min="17" max="17" width="12.85546875" style="38" hidden="1" customWidth="1" outlineLevel="1"/>
    <col min="18" max="18" width="12.85546875" style="96" hidden="1" customWidth="1" outlineLevel="1"/>
    <col min="19" max="19" width="12.85546875" style="38" hidden="1" customWidth="1" outlineLevel="1"/>
    <col min="20" max="20" width="12.85546875" style="96" hidden="1" customWidth="1" outlineLevel="1"/>
    <col min="21" max="21" width="12.85546875" style="38" hidden="1" customWidth="1" outlineLevel="1"/>
    <col min="22" max="22" width="12.85546875" style="96" hidden="1" customWidth="1" outlineLevel="1"/>
    <col min="23" max="23" width="12.85546875" style="38" hidden="1" customWidth="1" outlineLevel="1"/>
    <col min="24" max="24" width="12.85546875" style="96" hidden="1" customWidth="1" outlineLevel="1"/>
    <col min="25" max="25" width="12.85546875" style="38" hidden="1" customWidth="1" outlineLevel="1"/>
    <col min="26" max="26" width="12.85546875" style="96" hidden="1" customWidth="1" outlineLevel="1" collapsed="1"/>
    <col min="27" max="27" width="12.85546875" style="38" hidden="1" customWidth="1" outlineLevel="1"/>
    <col min="28" max="28" width="12.85546875" style="96" hidden="1" customWidth="1" outlineLevel="1"/>
    <col min="29" max="29" width="12.85546875" style="38" hidden="1" customWidth="1" outlineLevel="1"/>
    <col min="30" max="30" width="12.85546875" style="96" hidden="1" customWidth="1" outlineLevel="1"/>
    <col min="31" max="31" width="12.85546875" style="38" hidden="1" customWidth="1" outlineLevel="1"/>
    <col min="32" max="32" width="12.85546875" style="96" hidden="1" customWidth="1" outlineLevel="1"/>
    <col min="33" max="33" width="12.85546875" style="38" hidden="1" customWidth="1" outlineLevel="1"/>
    <col min="34" max="34" width="12.85546875" style="96" hidden="1" customWidth="1" outlineLevel="1"/>
    <col min="35" max="35" width="12.85546875" style="38" hidden="1" customWidth="1" outlineLevel="1"/>
    <col min="36" max="36" width="12.85546875" style="96" hidden="1" customWidth="1" outlineLevel="1"/>
    <col min="37" max="37" width="12.85546875" style="38" hidden="1" customWidth="1" outlineLevel="1"/>
    <col min="38" max="38" width="12.85546875" style="96" hidden="1" customWidth="1" outlineLevel="1" collapsed="1"/>
    <col min="39" max="39" width="12.85546875" style="38" hidden="1" customWidth="1" outlineLevel="1"/>
    <col min="40" max="40" width="12.85546875" style="96" hidden="1" customWidth="1" outlineLevel="1"/>
    <col min="41" max="41" width="12.85546875" style="38" hidden="1" customWidth="1" outlineLevel="1"/>
    <col min="42" max="42" width="12.85546875" style="96" hidden="1" customWidth="1" outlineLevel="1"/>
    <col min="43" max="43" width="12.85546875" style="38" hidden="1" customWidth="1" outlineLevel="1"/>
    <col min="44" max="44" width="12.85546875" style="96" hidden="1" customWidth="1" outlineLevel="1"/>
    <col min="45" max="45" width="12.85546875" style="38" hidden="1" customWidth="1" outlineLevel="1"/>
    <col min="46" max="46" width="12.85546875" style="96" hidden="1" customWidth="1" outlineLevel="1"/>
    <col min="47" max="47" width="12.85546875" style="38" hidden="1" customWidth="1" outlineLevel="1"/>
    <col min="48" max="48" width="12.85546875" style="96" hidden="1" customWidth="1" outlineLevel="1"/>
    <col min="49" max="49" width="12.85546875" style="38" hidden="1" customWidth="1" outlineLevel="1"/>
    <col min="50" max="50" width="12.85546875" style="96" customWidth="1" collapsed="1"/>
    <col min="51" max="51" width="12.85546875" style="38" customWidth="1"/>
    <col min="52" max="52" width="12.85546875" style="96" customWidth="1"/>
    <col min="53" max="53" width="12.85546875" style="38" customWidth="1"/>
    <col min="54" max="54" width="12.85546875" style="96" customWidth="1"/>
    <col min="55" max="55" width="12.85546875" style="38" customWidth="1"/>
    <col min="56" max="56" width="12.85546875" style="96" customWidth="1"/>
    <col min="57" max="57" width="12.85546875" style="38" customWidth="1"/>
    <col min="58" max="58" width="12.85546875" style="96" customWidth="1"/>
    <col min="59" max="59" width="12.85546875" style="38" customWidth="1"/>
    <col min="60" max="60" width="12.85546875" style="96" customWidth="1"/>
    <col min="61" max="61" width="12.85546875" style="38" customWidth="1"/>
    <col min="62" max="62" width="12.85546875" style="96" customWidth="1"/>
    <col min="63" max="63" width="12.85546875" style="38" customWidth="1"/>
    <col min="64" max="64" width="12.85546875" style="96" customWidth="1"/>
    <col min="65" max="65" width="12.85546875" style="38" customWidth="1"/>
    <col min="66" max="66" width="12.85546875" style="96" customWidth="1"/>
    <col min="67" max="67" width="12.85546875" style="38" customWidth="1"/>
    <col min="68" max="68" width="12.85546875" style="96" customWidth="1"/>
    <col min="69" max="69" width="12.85546875" style="38" customWidth="1"/>
    <col min="70" max="70" width="12.85546875" style="96" customWidth="1"/>
    <col min="71" max="71" width="12.85546875" style="38" customWidth="1"/>
    <col min="72" max="72" width="12.85546875" style="96" customWidth="1"/>
    <col min="73" max="73" width="12.85546875" style="38" customWidth="1"/>
  </cols>
  <sheetData>
    <row r="1" spans="1:73" ht="26.25">
      <c r="A1" s="70" t="s">
        <v>164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  <c r="AT1" s="42"/>
      <c r="AU1" s="42"/>
      <c r="AV1" s="42"/>
      <c r="AW1" s="42"/>
      <c r="AX1" s="42"/>
      <c r="AY1" s="42"/>
      <c r="AZ1" s="42"/>
      <c r="BA1" s="42"/>
      <c r="BB1" s="42"/>
      <c r="BC1" s="42"/>
      <c r="BD1" s="42"/>
      <c r="BE1" s="42"/>
      <c r="BF1" s="42"/>
      <c r="BG1" s="42"/>
      <c r="BH1" s="42"/>
      <c r="BI1" s="42"/>
      <c r="BJ1" s="42"/>
      <c r="BK1" s="42"/>
      <c r="BL1" s="42"/>
      <c r="BM1" s="42"/>
      <c r="BN1" s="42"/>
      <c r="BO1" s="42"/>
      <c r="BP1" s="42"/>
      <c r="BQ1" s="42"/>
      <c r="BR1" s="42"/>
      <c r="BS1" s="42"/>
      <c r="BT1" s="42"/>
      <c r="BU1" s="42"/>
    </row>
    <row r="2" spans="1:73" ht="26.25">
      <c r="A2" s="70" t="s">
        <v>205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  <c r="AT2" s="42"/>
      <c r="AU2" s="42"/>
      <c r="AV2" s="42"/>
      <c r="AW2" s="42"/>
      <c r="AX2" s="42"/>
      <c r="AY2" s="42"/>
      <c r="AZ2" s="42"/>
      <c r="BA2" s="42"/>
      <c r="BB2" s="42"/>
      <c r="BC2" s="42"/>
      <c r="BD2" s="42"/>
      <c r="BE2" s="42"/>
      <c r="BF2" s="42"/>
      <c r="BG2" s="42"/>
      <c r="BH2" s="42"/>
      <c r="BI2" s="42"/>
      <c r="BJ2" s="42"/>
      <c r="BK2" s="42"/>
      <c r="BL2" s="42"/>
      <c r="BM2" s="42"/>
      <c r="BN2" s="42"/>
      <c r="BO2" s="42"/>
      <c r="BP2" s="42"/>
      <c r="BQ2" s="42"/>
      <c r="BR2" s="42"/>
      <c r="BS2" s="42"/>
      <c r="BT2" s="42"/>
      <c r="BU2" s="42"/>
    </row>
    <row r="3" spans="1:73" ht="27" thickBot="1">
      <c r="A3" s="71" t="s">
        <v>206</v>
      </c>
      <c r="B3" s="72"/>
      <c r="C3" s="73"/>
      <c r="D3" s="72"/>
      <c r="E3" s="73"/>
      <c r="F3" s="72"/>
      <c r="G3" s="73"/>
      <c r="H3" s="72"/>
      <c r="I3" s="73"/>
      <c r="J3" s="72"/>
      <c r="K3" s="73"/>
      <c r="L3" s="72"/>
      <c r="M3" s="73"/>
      <c r="N3" s="72"/>
      <c r="O3" s="73"/>
      <c r="P3" s="72"/>
      <c r="Q3" s="73"/>
      <c r="R3" s="72"/>
      <c r="S3" s="73"/>
      <c r="T3" s="72"/>
      <c r="U3" s="73"/>
      <c r="V3" s="72"/>
      <c r="W3" s="73"/>
      <c r="X3" s="72"/>
      <c r="Y3" s="73"/>
      <c r="Z3" s="72"/>
      <c r="AA3" s="73"/>
      <c r="AB3" s="72"/>
      <c r="AC3" s="73"/>
      <c r="AD3" s="72"/>
      <c r="AE3" s="73"/>
      <c r="AF3" s="72"/>
      <c r="AG3" s="73"/>
      <c r="AH3" s="72"/>
      <c r="AI3" s="73"/>
      <c r="AJ3" s="72"/>
      <c r="AK3" s="73"/>
      <c r="AL3" s="72"/>
      <c r="AM3" s="73"/>
      <c r="AN3" s="72"/>
      <c r="AO3" s="73"/>
      <c r="AP3" s="72"/>
      <c r="AQ3" s="73"/>
      <c r="AR3" s="72"/>
      <c r="AS3" s="73"/>
      <c r="AT3" s="72"/>
      <c r="AU3" s="73"/>
      <c r="AV3" s="72"/>
      <c r="AW3" s="73"/>
      <c r="AX3" s="72"/>
      <c r="AY3" s="73"/>
      <c r="AZ3" s="72"/>
      <c r="BA3" s="73"/>
      <c r="BB3" s="72"/>
      <c r="BC3" s="73"/>
      <c r="BD3" s="72"/>
      <c r="BE3" s="73"/>
      <c r="BF3" s="72"/>
      <c r="BG3" s="73"/>
      <c r="BH3" s="72"/>
      <c r="BI3" s="73"/>
      <c r="BJ3" s="72"/>
      <c r="BK3" s="73"/>
      <c r="BL3" s="72"/>
      <c r="BM3" s="73"/>
      <c r="BN3" s="72"/>
      <c r="BO3" s="73"/>
      <c r="BP3" s="72"/>
      <c r="BQ3" s="73"/>
      <c r="BR3" s="72"/>
      <c r="BS3" s="73"/>
      <c r="BT3" s="72"/>
      <c r="BU3" s="73"/>
    </row>
    <row r="4" spans="1:73" ht="24" thickBot="1">
      <c r="A4" s="111" t="s">
        <v>207</v>
      </c>
      <c r="B4" s="109">
        <v>1990</v>
      </c>
      <c r="C4" s="110"/>
      <c r="D4" s="109">
        <v>1991</v>
      </c>
      <c r="E4" s="110"/>
      <c r="F4" s="109">
        <v>1992</v>
      </c>
      <c r="G4" s="110"/>
      <c r="H4" s="109">
        <v>1993</v>
      </c>
      <c r="I4" s="110"/>
      <c r="J4" s="109">
        <v>1994</v>
      </c>
      <c r="K4" s="110"/>
      <c r="L4" s="109">
        <v>1995</v>
      </c>
      <c r="M4" s="110"/>
      <c r="N4" s="109">
        <v>1996</v>
      </c>
      <c r="O4" s="110"/>
      <c r="P4" s="109">
        <v>1997</v>
      </c>
      <c r="Q4" s="110"/>
      <c r="R4" s="109">
        <v>1998</v>
      </c>
      <c r="S4" s="110"/>
      <c r="T4" s="109">
        <v>1999</v>
      </c>
      <c r="U4" s="110"/>
      <c r="V4" s="109">
        <v>2000</v>
      </c>
      <c r="W4" s="110"/>
      <c r="X4" s="109">
        <v>2001</v>
      </c>
      <c r="Y4" s="110"/>
      <c r="Z4" s="109">
        <v>2002</v>
      </c>
      <c r="AA4" s="110"/>
      <c r="AB4" s="109">
        <v>2003</v>
      </c>
      <c r="AC4" s="110"/>
      <c r="AD4" s="109">
        <v>2004</v>
      </c>
      <c r="AE4" s="110"/>
      <c r="AF4" s="109">
        <v>2005</v>
      </c>
      <c r="AG4" s="110"/>
      <c r="AH4" s="109">
        <v>2006</v>
      </c>
      <c r="AI4" s="110"/>
      <c r="AJ4" s="109">
        <v>2007</v>
      </c>
      <c r="AK4" s="110"/>
      <c r="AL4" s="109">
        <v>2008</v>
      </c>
      <c r="AM4" s="110"/>
      <c r="AN4" s="109">
        <v>2009</v>
      </c>
      <c r="AO4" s="110"/>
      <c r="AP4" s="109">
        <v>2010</v>
      </c>
      <c r="AQ4" s="110"/>
      <c r="AR4" s="109">
        <v>2011</v>
      </c>
      <c r="AS4" s="110"/>
      <c r="AT4" s="109">
        <v>2012</v>
      </c>
      <c r="AU4" s="110"/>
      <c r="AV4" s="109">
        <v>2013</v>
      </c>
      <c r="AW4" s="110"/>
      <c r="AX4" s="109">
        <v>2014</v>
      </c>
      <c r="AY4" s="110"/>
      <c r="AZ4" s="109">
        <v>2015</v>
      </c>
      <c r="BA4" s="110"/>
      <c r="BB4" s="109">
        <v>2016</v>
      </c>
      <c r="BC4" s="110"/>
      <c r="BD4" s="109">
        <v>2017</v>
      </c>
      <c r="BE4" s="110"/>
      <c r="BF4" s="109">
        <v>2018</v>
      </c>
      <c r="BG4" s="110"/>
      <c r="BH4" s="109">
        <v>2019</v>
      </c>
      <c r="BI4" s="110"/>
      <c r="BJ4" s="109">
        <v>2020</v>
      </c>
      <c r="BK4" s="110"/>
      <c r="BL4" s="109">
        <v>2021</v>
      </c>
      <c r="BM4" s="110"/>
      <c r="BN4" s="109">
        <v>2022</v>
      </c>
      <c r="BO4" s="110"/>
      <c r="BP4" s="109">
        <v>2023</v>
      </c>
      <c r="BQ4" s="110"/>
      <c r="BR4" s="109">
        <v>2024</v>
      </c>
      <c r="BS4" s="110"/>
      <c r="BT4" s="109" t="str">
        <f>+CONCATENATE("2025 (",COUNT('ฐานข้อมูล(รายเดือน) ปี54 - 69'!$FN$66:$FY$66),"M)")</f>
        <v>2025 (12M)</v>
      </c>
      <c r="BU4" s="110"/>
    </row>
    <row r="5" spans="1:73" ht="47.25" thickBot="1">
      <c r="A5" s="112"/>
      <c r="B5" s="74" t="s">
        <v>208</v>
      </c>
      <c r="C5" s="75" t="s">
        <v>209</v>
      </c>
      <c r="D5" s="74" t="s">
        <v>208</v>
      </c>
      <c r="E5" s="75" t="s">
        <v>209</v>
      </c>
      <c r="F5" s="74" t="s">
        <v>208</v>
      </c>
      <c r="G5" s="75" t="s">
        <v>209</v>
      </c>
      <c r="H5" s="74" t="s">
        <v>208</v>
      </c>
      <c r="I5" s="75" t="s">
        <v>209</v>
      </c>
      <c r="J5" s="74" t="s">
        <v>208</v>
      </c>
      <c r="K5" s="75" t="s">
        <v>209</v>
      </c>
      <c r="L5" s="74" t="s">
        <v>208</v>
      </c>
      <c r="M5" s="75" t="s">
        <v>209</v>
      </c>
      <c r="N5" s="74" t="s">
        <v>208</v>
      </c>
      <c r="O5" s="75" t="s">
        <v>209</v>
      </c>
      <c r="P5" s="74" t="s">
        <v>208</v>
      </c>
      <c r="Q5" s="75" t="s">
        <v>209</v>
      </c>
      <c r="R5" s="74" t="s">
        <v>208</v>
      </c>
      <c r="S5" s="75" t="s">
        <v>209</v>
      </c>
      <c r="T5" s="74" t="s">
        <v>208</v>
      </c>
      <c r="U5" s="75" t="s">
        <v>209</v>
      </c>
      <c r="V5" s="74" t="s">
        <v>208</v>
      </c>
      <c r="W5" s="75" t="s">
        <v>209</v>
      </c>
      <c r="X5" s="74" t="s">
        <v>208</v>
      </c>
      <c r="Y5" s="75" t="s">
        <v>209</v>
      </c>
      <c r="Z5" s="74" t="s">
        <v>208</v>
      </c>
      <c r="AA5" s="75" t="s">
        <v>209</v>
      </c>
      <c r="AB5" s="74" t="s">
        <v>208</v>
      </c>
      <c r="AC5" s="75" t="s">
        <v>209</v>
      </c>
      <c r="AD5" s="74" t="s">
        <v>208</v>
      </c>
      <c r="AE5" s="75" t="s">
        <v>209</v>
      </c>
      <c r="AF5" s="74" t="s">
        <v>208</v>
      </c>
      <c r="AG5" s="75" t="s">
        <v>209</v>
      </c>
      <c r="AH5" s="74" t="s">
        <v>208</v>
      </c>
      <c r="AI5" s="75" t="s">
        <v>209</v>
      </c>
      <c r="AJ5" s="74" t="s">
        <v>208</v>
      </c>
      <c r="AK5" s="75" t="s">
        <v>209</v>
      </c>
      <c r="AL5" s="74" t="s">
        <v>208</v>
      </c>
      <c r="AM5" s="75" t="s">
        <v>209</v>
      </c>
      <c r="AN5" s="74" t="s">
        <v>208</v>
      </c>
      <c r="AO5" s="75" t="s">
        <v>209</v>
      </c>
      <c r="AP5" s="74" t="s">
        <v>208</v>
      </c>
      <c r="AQ5" s="75" t="s">
        <v>209</v>
      </c>
      <c r="AR5" s="74" t="s">
        <v>208</v>
      </c>
      <c r="AS5" s="75" t="s">
        <v>209</v>
      </c>
      <c r="AT5" s="74" t="s">
        <v>208</v>
      </c>
      <c r="AU5" s="75" t="s">
        <v>209</v>
      </c>
      <c r="AV5" s="74" t="s">
        <v>208</v>
      </c>
      <c r="AW5" s="75" t="s">
        <v>209</v>
      </c>
      <c r="AX5" s="74" t="s">
        <v>208</v>
      </c>
      <c r="AY5" s="75" t="s">
        <v>209</v>
      </c>
      <c r="AZ5" s="74" t="s">
        <v>208</v>
      </c>
      <c r="BA5" s="75" t="s">
        <v>209</v>
      </c>
      <c r="BB5" s="74" t="s">
        <v>208</v>
      </c>
      <c r="BC5" s="75" t="s">
        <v>209</v>
      </c>
      <c r="BD5" s="74" t="s">
        <v>208</v>
      </c>
      <c r="BE5" s="75" t="s">
        <v>209</v>
      </c>
      <c r="BF5" s="74" t="s">
        <v>208</v>
      </c>
      <c r="BG5" s="75" t="s">
        <v>209</v>
      </c>
      <c r="BH5" s="74" t="s">
        <v>208</v>
      </c>
      <c r="BI5" s="75" t="s">
        <v>209</v>
      </c>
      <c r="BJ5" s="74" t="s">
        <v>208</v>
      </c>
      <c r="BK5" s="75" t="s">
        <v>209</v>
      </c>
      <c r="BL5" s="74" t="s">
        <v>208</v>
      </c>
      <c r="BM5" s="75" t="s">
        <v>209</v>
      </c>
      <c r="BN5" s="74" t="s">
        <v>208</v>
      </c>
      <c r="BO5" s="75" t="s">
        <v>209</v>
      </c>
      <c r="BP5" s="74" t="s">
        <v>208</v>
      </c>
      <c r="BQ5" s="75" t="s">
        <v>209</v>
      </c>
      <c r="BR5" s="74" t="s">
        <v>208</v>
      </c>
      <c r="BS5" s="75" t="s">
        <v>209</v>
      </c>
      <c r="BT5" s="74" t="s">
        <v>208</v>
      </c>
      <c r="BU5" s="75" t="s">
        <v>209</v>
      </c>
    </row>
    <row r="6" spans="1:73" ht="24" thickBot="1">
      <c r="A6" s="76" t="s">
        <v>210</v>
      </c>
      <c r="B6" s="77">
        <f>+B7+B13</f>
        <v>355306.60000000003</v>
      </c>
      <c r="C6" s="78">
        <f>+B6/B$39*100</f>
        <v>87.74321867164717</v>
      </c>
      <c r="D6" s="77">
        <f>+D7+D13</f>
        <v>421374.69999999995</v>
      </c>
      <c r="E6" s="78">
        <f>+D6/D$39*100</f>
        <v>88.343326889935298</v>
      </c>
      <c r="F6" s="77">
        <f>+F7+F13</f>
        <v>447736.48</v>
      </c>
      <c r="G6" s="78">
        <f>+F6/F$39*100</f>
        <v>85.223972507619848</v>
      </c>
      <c r="H6" s="77">
        <f>+H7+H13</f>
        <v>530915.9</v>
      </c>
      <c r="I6" s="78">
        <f>+H6/H$39*100</f>
        <v>87.306415456242519</v>
      </c>
      <c r="J6" s="77">
        <f>+J7+J13</f>
        <v>620845</v>
      </c>
      <c r="K6" s="78">
        <f>+J6/J$39*100</f>
        <v>87.746312816110446</v>
      </c>
      <c r="L6" s="77">
        <f>+L7+L13</f>
        <v>726593.12999999989</v>
      </c>
      <c r="M6" s="78">
        <f>+L6/L$39*100</f>
        <v>89.137216092798184</v>
      </c>
      <c r="N6" s="77">
        <f>+N7+N13</f>
        <v>803815.91999999993</v>
      </c>
      <c r="O6" s="78">
        <f>+N6/N$39*100</f>
        <v>89.782622681871544</v>
      </c>
      <c r="P6" s="77">
        <f>+P7+P13</f>
        <v>800949.78</v>
      </c>
      <c r="Q6" s="78">
        <f>+P6/P$39*100</f>
        <v>88.108541480538079</v>
      </c>
      <c r="R6" s="77">
        <f>+R7+R13</f>
        <v>721253.2</v>
      </c>
      <c r="S6" s="78">
        <f>+R6/R$39*100</f>
        <v>88.423515928973657</v>
      </c>
      <c r="T6" s="77">
        <f>+T7+T13</f>
        <v>682823.39999999991</v>
      </c>
      <c r="U6" s="78">
        <f>+T6/T$39*100</f>
        <v>86.068878204736322</v>
      </c>
      <c r="V6" s="77">
        <f>+V7+V13</f>
        <v>711320.64599999995</v>
      </c>
      <c r="W6" s="78">
        <f>+V6/V$39*100</f>
        <v>87.001622953307688</v>
      </c>
      <c r="X6" s="77">
        <f>+X7+X13</f>
        <v>768495.87400000007</v>
      </c>
      <c r="Y6" s="78">
        <f>+X6/X$39*100</f>
        <v>87.831674986212931</v>
      </c>
      <c r="Z6" s="77">
        <f>+Z7+Z13</f>
        <v>848475.12128800002</v>
      </c>
      <c r="AA6" s="78">
        <f>+Z6/Z$39*100</f>
        <v>88.434650945150679</v>
      </c>
      <c r="AB6" s="77">
        <f>+AB7+AB13</f>
        <v>983949.86043043411</v>
      </c>
      <c r="AC6" s="78">
        <f>+AB6/AB$39*100</f>
        <v>89.084862212721333</v>
      </c>
      <c r="AD6" s="77">
        <f>+AD7+AD13</f>
        <v>1151318.3196991393</v>
      </c>
      <c r="AE6" s="78">
        <f>+AD6/AD$39*100</f>
        <v>89.26028769505406</v>
      </c>
      <c r="AF6" s="77">
        <f>+AF7+AF13</f>
        <v>1323082.904085753</v>
      </c>
      <c r="AG6" s="78">
        <f>+AF6/AF$39*100</f>
        <v>89.735820964369367</v>
      </c>
      <c r="AH6" s="77">
        <f>+AH7+AH13</f>
        <v>1424625.65293234</v>
      </c>
      <c r="AI6" s="78">
        <f>+AH6/AH$39*100</f>
        <v>90.079635281120503</v>
      </c>
      <c r="AJ6" s="77">
        <f>+AJ7+AJ13</f>
        <v>1494868.1977805393</v>
      </c>
      <c r="AK6" s="78">
        <f>+AJ6/AJ$39*100</f>
        <v>87.71658274776722</v>
      </c>
      <c r="AL6" s="77">
        <f>+AL7+AL13</f>
        <v>1651309.9211680368</v>
      </c>
      <c r="AM6" s="78">
        <f>+AL6/AL$39*100</f>
        <v>89.858005461827588</v>
      </c>
      <c r="AN6" s="77">
        <f>+AN7+AN13</f>
        <v>1506625.7972871133</v>
      </c>
      <c r="AO6" s="78">
        <f>+AN6/AN$39*100</f>
        <v>89.451291364099873</v>
      </c>
      <c r="AP6" s="77">
        <f>+AP7+AP13</f>
        <v>1763568.6484987387</v>
      </c>
      <c r="AQ6" s="78">
        <f>+AP6/AP$39*100</f>
        <v>88.040607623457774</v>
      </c>
      <c r="AR6" s="77">
        <f>+AR7+AR13</f>
        <v>2015042.8360629445</v>
      </c>
      <c r="AS6" s="78">
        <f>+AR6/AR$39*100</f>
        <v>90.585321711660811</v>
      </c>
      <c r="AT6" s="77">
        <f>+AT7+AT13</f>
        <v>2112819.7695418797</v>
      </c>
      <c r="AU6" s="78">
        <f>+AT6/AT$39*100</f>
        <v>89.704525774308792</v>
      </c>
      <c r="AV6" s="77">
        <f>+AV7+AV13</f>
        <v>2307930.091157313</v>
      </c>
      <c r="AW6" s="78">
        <f>+AV6/AV$39*100</f>
        <v>89.737731003121382</v>
      </c>
      <c r="AX6" s="77">
        <f>+AX7+AX13</f>
        <v>2226410.9038588875</v>
      </c>
      <c r="AY6" s="78">
        <f>+AX6/AX$39*100</f>
        <v>88.95321270534518</v>
      </c>
      <c r="AZ6" s="77">
        <f>+AZ7+AZ13</f>
        <v>2279679.4430223112</v>
      </c>
      <c r="BA6" s="78">
        <f>+AZ6/AZ$39*100</f>
        <v>87.010904301466425</v>
      </c>
      <c r="BB6" s="77">
        <f>+BB7+BB13</f>
        <v>2383074.6935901125</v>
      </c>
      <c r="BC6" s="78">
        <f>+BB6/BB$39*100</f>
        <v>84.715397391209081</v>
      </c>
      <c r="BD6" s="77">
        <f>+BD7+BD13</f>
        <v>2455870.5415622499</v>
      </c>
      <c r="BE6" s="78">
        <f>+BD6/BD$39*100</f>
        <v>87.936841541852928</v>
      </c>
      <c r="BF6" s="77">
        <f>+BF7+BF13</f>
        <v>2598737.3011070504</v>
      </c>
      <c r="BG6" s="78">
        <f>+BF6/BF$39*100</f>
        <v>87.378003847603537</v>
      </c>
      <c r="BH6" s="77">
        <f>+BH7+BH13</f>
        <v>2700182.5823093303</v>
      </c>
      <c r="BI6" s="78">
        <f>+BH6/BH$39*100</f>
        <v>88.210377768233911</v>
      </c>
      <c r="BJ6" s="77">
        <f>+BJ7+BJ13</f>
        <v>2473038.0947868195</v>
      </c>
      <c r="BK6" s="78">
        <f>+BJ6/BJ$39*100</f>
        <v>86.332151598144037</v>
      </c>
      <c r="BL6" s="77">
        <f>+BL7+BL13</f>
        <v>2506978.8322903309</v>
      </c>
      <c r="BM6" s="78">
        <f>+BL6/BL$39*100</f>
        <v>88.609988555481294</v>
      </c>
      <c r="BN6" s="77">
        <f>+BN7+BN13</f>
        <v>2777659.6463038782</v>
      </c>
      <c r="BO6" s="78">
        <f>+BN6/BN$39*100</f>
        <v>90.439998481643684</v>
      </c>
      <c r="BP6" s="77">
        <f>+BP7+BP13</f>
        <v>2812752.2399700731</v>
      </c>
      <c r="BQ6" s="78">
        <f>+BP6/BP$39*100</f>
        <v>87.938668799869262</v>
      </c>
      <c r="BR6" s="77">
        <f>+BR7+BR13</f>
        <v>2906685.3133141082</v>
      </c>
      <c r="BS6" s="78">
        <f>+BR6/BR$39*100</f>
        <v>87.255886644029033</v>
      </c>
      <c r="BT6" s="77"/>
      <c r="BU6" s="78"/>
    </row>
    <row r="7" spans="1:73">
      <c r="A7" s="79" t="s">
        <v>211</v>
      </c>
      <c r="B7" s="80">
        <f>+SUM(B8:B12)</f>
        <v>100584.70000000001</v>
      </c>
      <c r="C7" s="81">
        <f t="shared" ref="C7:E22" si="0">+B7/B$39*100</f>
        <v>24.839463514390189</v>
      </c>
      <c r="D7" s="80">
        <f>+SUM(D8:D12)</f>
        <v>127313.1</v>
      </c>
      <c r="E7" s="81">
        <f t="shared" si="0"/>
        <v>26.691832259200716</v>
      </c>
      <c r="F7" s="80">
        <f>+SUM(F8:F12)</f>
        <v>143101.9</v>
      </c>
      <c r="G7" s="81">
        <f t="shared" ref="G7:G39" si="1">+F7/F$39*100</f>
        <v>27.238594432573741</v>
      </c>
      <c r="H7" s="80">
        <f>+SUM(H8:H12)</f>
        <v>164660.4</v>
      </c>
      <c r="I7" s="81">
        <f t="shared" ref="I7:I39" si="2">+H7/H$39*100</f>
        <v>27.07756405786882</v>
      </c>
      <c r="J7" s="80">
        <f>+SUM(J8:J12)</f>
        <v>204521.2</v>
      </c>
      <c r="K7" s="81">
        <f t="shared" ref="K7:K39" si="3">+J7/J$39*100</f>
        <v>28.905735236212404</v>
      </c>
      <c r="L7" s="80">
        <f>+SUM(L8:L12)</f>
        <v>246464.1</v>
      </c>
      <c r="M7" s="81">
        <f t="shared" ref="M7:M39" si="4">+L7/L$39*100</f>
        <v>30.235798872495568</v>
      </c>
      <c r="N7" s="80">
        <f>+SUM(N8:N12)</f>
        <v>285061.62</v>
      </c>
      <c r="O7" s="81">
        <f t="shared" ref="O7:Q22" si="5">+N7/N$39*100</f>
        <v>31.840100740407145</v>
      </c>
      <c r="P7" s="80">
        <f>+SUM(P8:P12)</f>
        <v>283114.7</v>
      </c>
      <c r="Q7" s="81">
        <f t="shared" si="5"/>
        <v>31.144054111232911</v>
      </c>
      <c r="R7" s="80">
        <f>+SUM(R8:R12)</f>
        <v>227741.3</v>
      </c>
      <c r="S7" s="81">
        <f t="shared" ref="S7:S39" si="6">+R7/R$39*100</f>
        <v>27.920411955517377</v>
      </c>
      <c r="T7" s="80">
        <f>+SUM(T8:T12)</f>
        <v>225762.5</v>
      </c>
      <c r="U7" s="81">
        <f t="shared" ref="U7:U39" si="7">+T7/T$39*100</f>
        <v>28.457028736415278</v>
      </c>
      <c r="V7" s="80">
        <f>+SUM(V8:V12)</f>
        <v>248083.36599999998</v>
      </c>
      <c r="W7" s="81">
        <f t="shared" ref="W7:W39" si="8">+V7/V$39*100</f>
        <v>30.343074661324298</v>
      </c>
      <c r="X7" s="80">
        <f>+SUM(X8:X12)</f>
        <v>267967.45599999995</v>
      </c>
      <c r="Y7" s="81">
        <f t="shared" ref="Y7:Y39" si="9">+X7/X$39*100</f>
        <v>30.626098719007967</v>
      </c>
      <c r="Z7" s="80">
        <f>+SUM(Z8:Z12)</f>
        <v>297913.5013</v>
      </c>
      <c r="AA7" s="81">
        <f t="shared" ref="AA7:AA39" si="10">+Z7/Z$39*100</f>
        <v>31.050853275838769</v>
      </c>
      <c r="AB7" s="80">
        <f>+SUM(AB8:AB12)</f>
        <v>347940.50633348996</v>
      </c>
      <c r="AC7" s="81">
        <f t="shared" ref="AC7:AC39" si="11">+AB7/AB$39*100</f>
        <v>31.501841009849812</v>
      </c>
      <c r="AD7" s="80">
        <f>+SUM(AD8:AD12)</f>
        <v>428980.25633082003</v>
      </c>
      <c r="AE7" s="81">
        <f t="shared" ref="AE7:AE39" si="12">+AD7/AD$39*100</f>
        <v>33.258309574708363</v>
      </c>
      <c r="AF7" s="80">
        <f>+SUM(AF8:AF12)</f>
        <v>518045.67961474898</v>
      </c>
      <c r="AG7" s="81">
        <f t="shared" ref="AG7:AG39" si="13">+AF7/AF$39*100</f>
        <v>35.135556671255415</v>
      </c>
      <c r="AH7" s="80">
        <f>+SUM(AH8:AH12)</f>
        <v>601292.24899999995</v>
      </c>
      <c r="AI7" s="81">
        <f t="shared" ref="AI7:AI39" si="14">+AH7/AH$39*100</f>
        <v>38.019943257232022</v>
      </c>
      <c r="AJ7" s="80">
        <f>+SUM(AJ8:AJ12)</f>
        <v>643148.77960273088</v>
      </c>
      <c r="AK7" s="81">
        <f t="shared" ref="AK7:AK39" si="15">+AJ7/AJ$39*100</f>
        <v>37.738988112068107</v>
      </c>
      <c r="AL7" s="80">
        <f>+SUM(AL8:AL12)</f>
        <v>739531.09078217694</v>
      </c>
      <c r="AM7" s="81">
        <f t="shared" ref="AM7:AM39" si="16">+AL7/AL$39*100</f>
        <v>40.242469292312791</v>
      </c>
      <c r="AN7" s="80">
        <f>+SUM(AN8:AN12)</f>
        <v>680979.70532898186</v>
      </c>
      <c r="AO7" s="81">
        <f t="shared" ref="AO7:AO39" si="17">+AN7/AN$39*100</f>
        <v>40.431083912214021</v>
      </c>
      <c r="AP7" s="80">
        <f>+SUM(AP8:AP12)</f>
        <v>730538.31517523096</v>
      </c>
      <c r="AQ7" s="81">
        <f t="shared" ref="AQ7:AQ39" si="18">+AP7/AP$39*100</f>
        <v>36.469823397572405</v>
      </c>
      <c r="AR7" s="80">
        <f>+SUM(AR8:AR12)</f>
        <v>891841.47353197262</v>
      </c>
      <c r="AS7" s="81">
        <f t="shared" ref="AS7:AS39" si="19">+AR7/AR$39*100</f>
        <v>40.092322282111411</v>
      </c>
      <c r="AT7" s="80">
        <f>+SUM(AT8:AT12)</f>
        <v>904890.6412112586</v>
      </c>
      <c r="AU7" s="81">
        <f t="shared" ref="AU7:AU39" si="20">+AT7/AT$39*100</f>
        <v>38.419171865788989</v>
      </c>
      <c r="AV7" s="80">
        <f>+SUM(AV8:AV12)</f>
        <v>1004823.515084392</v>
      </c>
      <c r="AW7" s="81">
        <f t="shared" ref="AW7:AW39" si="21">+AV7/AV$39*100</f>
        <v>39.069893255318647</v>
      </c>
      <c r="AX7" s="80">
        <f>+SUM(AX8:AX12)</f>
        <v>953228.30799288792</v>
      </c>
      <c r="AY7" s="81">
        <f t="shared" ref="AY7:AY39" si="22">+AX7/AX$39*100</f>
        <v>38.084937641421966</v>
      </c>
      <c r="AZ7" s="80">
        <f>+SUM(AZ8:AZ12)</f>
        <v>952162.96603272564</v>
      </c>
      <c r="BA7" s="81">
        <f t="shared" ref="BA7:BA39" si="23">+AZ7/AZ$39*100</f>
        <v>36.342197571004313</v>
      </c>
      <c r="BB7" s="80">
        <f>+SUM(BB8:BB12)</f>
        <v>970342.23750332615</v>
      </c>
      <c r="BC7" s="81">
        <f t="shared" ref="BC7:BC39" si="24">+BB7/BB$39*100</f>
        <v>34.494482475381496</v>
      </c>
      <c r="BD7" s="80">
        <f>+SUM(BD8:BD12)</f>
        <v>980929.66598845995</v>
      </c>
      <c r="BE7" s="81">
        <f t="shared" ref="BE7:BE39" si="25">+BD7/BD$39*100</f>
        <v>35.123942871539775</v>
      </c>
      <c r="BF7" s="80">
        <f>+SUM(BF8:BF12)</f>
        <v>1046445.6797134901</v>
      </c>
      <c r="BG7" s="81">
        <f t="shared" ref="BG7:BG39" si="26">+BF7/BF$39*100</f>
        <v>35.184908682136502</v>
      </c>
      <c r="BH7" s="80">
        <f>+SUM(BH8:BH12)</f>
        <v>1131066.4213372204</v>
      </c>
      <c r="BI7" s="81">
        <f t="shared" ref="BI7:BI39" si="27">+BH7/BH$39*100</f>
        <v>36.950018476821242</v>
      </c>
      <c r="BJ7" s="80">
        <f>+SUM(BJ8:BJ12)</f>
        <v>1015781.6268801198</v>
      </c>
      <c r="BK7" s="81">
        <f t="shared" ref="BK7:BK39" si="28">+BJ7/BJ$39*100</f>
        <v>35.460276001119716</v>
      </c>
      <c r="BL7" s="80">
        <f>+SUM(BL8:BL12)</f>
        <v>1010645.63254991</v>
      </c>
      <c r="BM7" s="81">
        <f t="shared" ref="BM7:BM39" si="29">+BL7/BL$39*100</f>
        <v>35.721601148135903</v>
      </c>
      <c r="BN7" s="80">
        <f>+SUM(BN8:BN12)</f>
        <v>1159632.3031312502</v>
      </c>
      <c r="BO7" s="81">
        <f t="shared" ref="BO7:BO39" si="30">+BN7/BN$39*100</f>
        <v>37.757377464878068</v>
      </c>
      <c r="BP7" s="80">
        <f>+SUM(BP8:BP12)</f>
        <v>1212596.8511504501</v>
      </c>
      <c r="BQ7" s="81">
        <f t="shared" ref="BQ7:BS22" si="31">+BP7/BP$39*100</f>
        <v>37.910965411663263</v>
      </c>
      <c r="BR7" s="80">
        <f>+SUM(BR8:BR12)</f>
        <v>1234179.1294404001</v>
      </c>
      <c r="BS7" s="81">
        <f t="shared" si="31"/>
        <v>37.048865841653168</v>
      </c>
      <c r="BT7" s="80"/>
      <c r="BU7" s="81"/>
    </row>
    <row r="8" spans="1:73">
      <c r="A8" s="82" t="s">
        <v>212</v>
      </c>
      <c r="B8" s="83">
        <f>+'ฐานข้อมูล(รายปี)'!B6</f>
        <v>39337.9</v>
      </c>
      <c r="C8" s="84">
        <f t="shared" si="0"/>
        <v>9.7145225047420709</v>
      </c>
      <c r="D8" s="83">
        <f>+'ฐานข้อมูล(รายปี)'!C6</f>
        <v>48912.800000000003</v>
      </c>
      <c r="E8" s="84">
        <f t="shared" si="0"/>
        <v>10.254814727846803</v>
      </c>
      <c r="F8" s="83">
        <f>+'ฐานข้อมูล(รายปี)'!D6</f>
        <v>52944.5</v>
      </c>
      <c r="G8" s="84">
        <f t="shared" si="1"/>
        <v>10.077670268077506</v>
      </c>
      <c r="H8" s="83">
        <f>+'ฐานข้อมูล(รายปี)'!E6</f>
        <v>57237</v>
      </c>
      <c r="I8" s="84">
        <f t="shared" si="2"/>
        <v>9.4123331048645422</v>
      </c>
      <c r="J8" s="83">
        <f>+'ฐานข้อมูล(รายปี)'!F6</f>
        <v>67651</v>
      </c>
      <c r="K8" s="84">
        <f t="shared" si="3"/>
        <v>9.5613652494949442</v>
      </c>
      <c r="L8" s="83">
        <f>+'ฐานข้อมูล(รายปี)'!G6</f>
        <v>86190</v>
      </c>
      <c r="M8" s="84">
        <f t="shared" si="4"/>
        <v>10.573643402103563</v>
      </c>
      <c r="N8" s="83">
        <f>+'ฐานข้อมูล(รายปี)'!H6</f>
        <v>109396.4</v>
      </c>
      <c r="O8" s="84">
        <f t="shared" si="5"/>
        <v>12.219085812526695</v>
      </c>
      <c r="P8" s="83">
        <f>+'ฐานข้อมูล(รายปี)'!I6</f>
        <v>115137.40000000001</v>
      </c>
      <c r="Q8" s="84">
        <f t="shared" si="5"/>
        <v>12.665698445989094</v>
      </c>
      <c r="R8" s="83">
        <f>+'ฐานข้อมูล(รายปี)'!J6</f>
        <v>122944.99999999999</v>
      </c>
      <c r="S8" s="84">
        <f t="shared" si="6"/>
        <v>15.072694534856366</v>
      </c>
      <c r="T8" s="83">
        <f>+'ฐานข้อมูล(รายปี)'!K6</f>
        <v>106070.49999999999</v>
      </c>
      <c r="U8" s="84">
        <f t="shared" si="7"/>
        <v>13.370029418463814</v>
      </c>
      <c r="V8" s="83">
        <f>+'ฐานข้อมูล(รายปี)'!L6</f>
        <v>91790.052999999985</v>
      </c>
      <c r="W8" s="84">
        <f t="shared" si="8"/>
        <v>11.226840703805649</v>
      </c>
      <c r="X8" s="83">
        <f>+'ฐานข้อมูล(รายปี)'!M6</f>
        <v>101135.90399999998</v>
      </c>
      <c r="Y8" s="84">
        <f t="shared" si="9"/>
        <v>11.558859520389344</v>
      </c>
      <c r="Z8" s="83">
        <f>+'ฐานข้อมูล(รายปี)'!N6</f>
        <v>108371.258</v>
      </c>
      <c r="AA8" s="84">
        <f t="shared" si="10"/>
        <v>11.295292146184007</v>
      </c>
      <c r="AB8" s="83">
        <f>+'ฐานข้อมูล(รายปี)'!O6</f>
        <v>117308.73820979</v>
      </c>
      <c r="AC8" s="84">
        <f t="shared" si="11"/>
        <v>10.620899702344328</v>
      </c>
      <c r="AD8" s="83">
        <f>+'ฐานข้อมูล(รายปี)'!P6</f>
        <v>135154.60959995998</v>
      </c>
      <c r="AE8" s="84">
        <f t="shared" si="12"/>
        <v>10.478369995326464</v>
      </c>
      <c r="AF8" s="83">
        <f>+'ฐานข้อมูล(รายปี)'!Q6</f>
        <v>147352.15002323897</v>
      </c>
      <c r="AG8" s="84">
        <f t="shared" si="13"/>
        <v>9.9939059845514109</v>
      </c>
      <c r="AH8" s="83">
        <f>+'ฐานข้อมูล(รายปี)'!R6</f>
        <v>170079.45600000001</v>
      </c>
      <c r="AI8" s="84">
        <f t="shared" si="14"/>
        <v>10.754190291152234</v>
      </c>
      <c r="AJ8" s="83">
        <f>+'ฐานข้อมูล(รายปี)'!S6</f>
        <v>192795.37079333997</v>
      </c>
      <c r="AK8" s="84">
        <f t="shared" si="15"/>
        <v>11.312937903615243</v>
      </c>
      <c r="AL8" s="83">
        <f>+'ฐานข้อมูล(รายปี)'!T6</f>
        <v>204847.27828213701</v>
      </c>
      <c r="AM8" s="84">
        <f t="shared" si="16"/>
        <v>11.147009785841211</v>
      </c>
      <c r="AN8" s="83">
        <f>+'ฐานข้อมูล(รายปี)'!U6</f>
        <v>198095.43727881298</v>
      </c>
      <c r="AO8" s="84">
        <f t="shared" si="17"/>
        <v>11.761309749131451</v>
      </c>
      <c r="AP8" s="83">
        <f>+'ฐานข้อมูล(รายปี)'!V6</f>
        <v>208373.99565175199</v>
      </c>
      <c r="AQ8" s="84">
        <f t="shared" si="18"/>
        <v>10.402415128962934</v>
      </c>
      <c r="AR8" s="83">
        <f>+'ฐานข้อมูล(รายปี)'!W6</f>
        <v>236338.62259809781</v>
      </c>
      <c r="AS8" s="84">
        <f t="shared" si="19"/>
        <v>10.624493821068688</v>
      </c>
      <c r="AT8" s="83">
        <f>+'ฐานข้อมูล(รายปี)'!X6</f>
        <v>266203.22591847158</v>
      </c>
      <c r="AU8" s="84">
        <f t="shared" si="20"/>
        <v>11.302257998932619</v>
      </c>
      <c r="AV8" s="83">
        <f>+'ฐานข้อมูล(รายปี)'!Y6</f>
        <v>299033.5185271097</v>
      </c>
      <c r="AW8" s="84">
        <f t="shared" si="21"/>
        <v>11.627124040419465</v>
      </c>
      <c r="AX8" s="83">
        <f>+'ฐานข้อมูล(รายปี)'!Z6</f>
        <v>280945.341546159</v>
      </c>
      <c r="AY8" s="84">
        <f t="shared" si="22"/>
        <v>11.224788147514072</v>
      </c>
      <c r="AZ8" s="83">
        <f>+'ฐานข้อมูล(รายปี)'!AA6</f>
        <v>302491.07300868229</v>
      </c>
      <c r="BA8" s="84">
        <f t="shared" si="23"/>
        <v>11.545492453409272</v>
      </c>
      <c r="BB8" s="83">
        <f>+'ฐานข้อมูล(รายปี)'!AB6</f>
        <v>319116.18717399106</v>
      </c>
      <c r="BC8" s="84">
        <f t="shared" si="24"/>
        <v>11.344191049960415</v>
      </c>
      <c r="BD8" s="83">
        <f>+'ฐานข้อมูล(รายปี)'!AC6</f>
        <v>314762.20400000003</v>
      </c>
      <c r="BE8" s="84">
        <f t="shared" si="25"/>
        <v>11.27062424019503</v>
      </c>
      <c r="BF8" s="83">
        <f>+'ฐานข้อมูล(รายปี)'!AD6</f>
        <v>319022.02093449997</v>
      </c>
      <c r="BG8" s="84">
        <f t="shared" si="26"/>
        <v>10.726558379259863</v>
      </c>
      <c r="BH8" s="83">
        <f>+'ฐานข้อมูล(รายปี)'!AE6</f>
        <v>336274.62408645003</v>
      </c>
      <c r="BI8" s="84">
        <f t="shared" si="27"/>
        <v>10.985520689925869</v>
      </c>
      <c r="BJ8" s="83">
        <f>+'ฐานข้อมูล(รายปี)'!AF6</f>
        <v>336177.82445687993</v>
      </c>
      <c r="BK8" s="84">
        <f t="shared" si="28"/>
        <v>11.735749225265145</v>
      </c>
      <c r="BL8" s="83">
        <f>+'ฐานข้อมูล(รายปี)'!AG6</f>
        <v>334408.98217581998</v>
      </c>
      <c r="BM8" s="84">
        <f t="shared" si="29"/>
        <v>11.819795086334381</v>
      </c>
      <c r="BN8" s="83">
        <f>+'ฐานข้อมูล(รายปี)'!AH6</f>
        <v>367969.50899312005</v>
      </c>
      <c r="BO8" s="84">
        <f t="shared" si="30"/>
        <v>11.98100778074528</v>
      </c>
      <c r="BP8" s="83">
        <f>+'ฐานข้อมูล(รายปี)'!AI6</f>
        <v>395743.92295774003</v>
      </c>
      <c r="BQ8" s="84">
        <f t="shared" si="31"/>
        <v>12.372648140140475</v>
      </c>
      <c r="BR8" s="83">
        <f>+'ฐานข้อมูล(รายปี)'!AJ6</f>
        <v>415424.48053176992</v>
      </c>
      <c r="BS8" s="84">
        <f t="shared" si="31"/>
        <v>12.47064180508268</v>
      </c>
      <c r="BT8" s="83"/>
      <c r="BU8" s="84"/>
    </row>
    <row r="9" spans="1:73">
      <c r="A9" s="82" t="s">
        <v>213</v>
      </c>
      <c r="B9" s="83">
        <f>+'ฐานข้อมูล(รายปี)'!B7</f>
        <v>58899.500000000007</v>
      </c>
      <c r="C9" s="84">
        <f t="shared" si="0"/>
        <v>14.545273597931146</v>
      </c>
      <c r="D9" s="83">
        <f>+'ฐานข้อมูล(รายปี)'!C7</f>
        <v>75032.200000000012</v>
      </c>
      <c r="E9" s="84">
        <f t="shared" si="0"/>
        <v>15.730878412659813</v>
      </c>
      <c r="F9" s="83">
        <f>+'ฐานข้อมูล(รายปี)'!D7</f>
        <v>87273.3</v>
      </c>
      <c r="G9" s="84">
        <f t="shared" si="1"/>
        <v>16.611952905533318</v>
      </c>
      <c r="H9" s="83">
        <f>+'ฐานข้อมูล(รายปี)'!E7</f>
        <v>103975</v>
      </c>
      <c r="I9" s="84">
        <f t="shared" si="2"/>
        <v>17.098159137940332</v>
      </c>
      <c r="J9" s="83">
        <f>+'ฐานข้อมูล(รายปี)'!F7</f>
        <v>133267.5</v>
      </c>
      <c r="K9" s="84">
        <f t="shared" si="3"/>
        <v>18.835187113081364</v>
      </c>
      <c r="L9" s="83">
        <f>+'ฐานข้อมูล(รายปี)'!G7</f>
        <v>157078.1</v>
      </c>
      <c r="M9" s="84">
        <f t="shared" si="4"/>
        <v>19.270075596704533</v>
      </c>
      <c r="N9" s="83">
        <f>+'ฐานข้อมูล(รายปี)'!H7</f>
        <v>172235.4</v>
      </c>
      <c r="O9" s="84">
        <f t="shared" si="5"/>
        <v>19.237919461288129</v>
      </c>
      <c r="P9" s="83">
        <f>+'ฐานข้อมูล(รายปี)'!I7</f>
        <v>162655.20000000001</v>
      </c>
      <c r="Q9" s="84">
        <f t="shared" si="5"/>
        <v>17.892897649869159</v>
      </c>
      <c r="R9" s="83">
        <f>+'ฐานข้อมูล(รายปี)'!J7</f>
        <v>99480.1</v>
      </c>
      <c r="S9" s="84">
        <f t="shared" si="6"/>
        <v>12.195966973825408</v>
      </c>
      <c r="T9" s="83">
        <f>+'ฐานข้อมูล(รายปี)'!K7</f>
        <v>108819.90000000001</v>
      </c>
      <c r="U9" s="84">
        <f t="shared" si="7"/>
        <v>13.716587216184431</v>
      </c>
      <c r="V9" s="83">
        <f>+'ฐานข้อมูล(รายปี)'!L7</f>
        <v>145554.11299999998</v>
      </c>
      <c r="W9" s="84">
        <f t="shared" si="8"/>
        <v>17.802722484915954</v>
      </c>
      <c r="X9" s="83">
        <f>+'ฐานข้อมูล(รายปี)'!M7</f>
        <v>149677.13399999999</v>
      </c>
      <c r="Y9" s="84">
        <f t="shared" si="9"/>
        <v>17.106654480692551</v>
      </c>
      <c r="Z9" s="83">
        <f>+'ฐานข้อมูล(รายปี)'!N7</f>
        <v>170414.606</v>
      </c>
      <c r="AA9" s="84">
        <f t="shared" si="10"/>
        <v>17.761930573389133</v>
      </c>
      <c r="AB9" s="83">
        <f>+'ฐานข้อมูล(รายปี)'!O7</f>
        <v>208859.18685069997</v>
      </c>
      <c r="AC9" s="84">
        <f t="shared" si="11"/>
        <v>18.909695128485762</v>
      </c>
      <c r="AD9" s="83">
        <f>+'ฐานข้อมูล(รายปี)'!P7</f>
        <v>261890.26404145002</v>
      </c>
      <c r="AE9" s="84">
        <f t="shared" si="12"/>
        <v>20.304028792820901</v>
      </c>
      <c r="AF9" s="83">
        <f>+'ฐานข้อมูล(รายปี)'!Q7</f>
        <v>329515.96123651002</v>
      </c>
      <c r="AG9" s="84">
        <f t="shared" si="13"/>
        <v>22.348852978985402</v>
      </c>
      <c r="AH9" s="83">
        <f>+'ฐานข้อมูล(รายปี)'!R7</f>
        <v>374688.61499999999</v>
      </c>
      <c r="AI9" s="84">
        <f t="shared" si="14"/>
        <v>23.691707160906468</v>
      </c>
      <c r="AJ9" s="83">
        <f>+'ฐานข้อมูล(รายปี)'!S7</f>
        <v>384618.55076769099</v>
      </c>
      <c r="AK9" s="84">
        <f t="shared" si="15"/>
        <v>22.568829134790015</v>
      </c>
      <c r="AL9" s="83">
        <f>+'ฐานข้อมูล(รายปี)'!T7</f>
        <v>460650.38972060999</v>
      </c>
      <c r="AM9" s="84">
        <f t="shared" si="16"/>
        <v>25.066842211078455</v>
      </c>
      <c r="AN9" s="83">
        <f>+'ฐานข้อมูล(รายปี)'!U7</f>
        <v>392171.86421069887</v>
      </c>
      <c r="AO9" s="84">
        <f t="shared" si="17"/>
        <v>23.284003070623307</v>
      </c>
      <c r="AP9" s="83">
        <f>+'ฐานข้อมูล(รายปี)'!V7</f>
        <v>454565.32131005899</v>
      </c>
      <c r="AQ9" s="84">
        <f t="shared" si="18"/>
        <v>22.692741292921969</v>
      </c>
      <c r="AR9" s="83">
        <f>+'ฐานข้อมูล(รายปี)'!W7</f>
        <v>574058.50147694489</v>
      </c>
      <c r="AS9" s="84">
        <f t="shared" si="19"/>
        <v>25.806535279024008</v>
      </c>
      <c r="AT9" s="83">
        <f>+'ฐานข้อมูล(รายปี)'!X7</f>
        <v>544590.66206989705</v>
      </c>
      <c r="AU9" s="84">
        <f t="shared" si="20"/>
        <v>23.121824107453119</v>
      </c>
      <c r="AV9" s="83">
        <f>+'ฐานข้อมูล(รายปี)'!Y7</f>
        <v>592498.71804687241</v>
      </c>
      <c r="AW9" s="84">
        <f t="shared" si="21"/>
        <v>23.037738787452884</v>
      </c>
      <c r="AX9" s="83">
        <f>+'ฐานข้อมูล(รายปี)'!Z7</f>
        <v>570118.05633726891</v>
      </c>
      <c r="AY9" s="84">
        <f t="shared" si="22"/>
        <v>22.778289777789084</v>
      </c>
      <c r="AZ9" s="83">
        <f>+'ฐานข้อมูล(รายปี)'!AA7</f>
        <v>566150.14504033339</v>
      </c>
      <c r="BA9" s="84">
        <f t="shared" si="23"/>
        <v>21.608843401709642</v>
      </c>
      <c r="BB9" s="83">
        <f>+'ฐานข้อมูล(รายปี)'!AB7</f>
        <v>604928.55723306502</v>
      </c>
      <c r="BC9" s="84">
        <f t="shared" si="24"/>
        <v>21.504472040734232</v>
      </c>
      <c r="BD9" s="83">
        <f>+'ฐานข้อมูล(รายปี)'!AC7</f>
        <v>626713.62699999998</v>
      </c>
      <c r="BE9" s="84">
        <f t="shared" si="25"/>
        <v>22.440603434479524</v>
      </c>
      <c r="BF9" s="83">
        <f>+'ฐานข้อมูล(รายปี)'!AD7</f>
        <v>663525.73358260002</v>
      </c>
      <c r="BG9" s="84">
        <f t="shared" si="26"/>
        <v>22.30989414638648</v>
      </c>
      <c r="BH9" s="83">
        <f>+'ฐานข้อมูล(รายปี)'!AE7</f>
        <v>694654.43050681008</v>
      </c>
      <c r="BI9" s="84">
        <f t="shared" si="27"/>
        <v>22.693180133388264</v>
      </c>
      <c r="BJ9" s="83">
        <f>+'ฐานข้อมูล(รายปี)'!AF7</f>
        <v>608205.36625870992</v>
      </c>
      <c r="BK9" s="84">
        <f t="shared" si="28"/>
        <v>21.232053801895809</v>
      </c>
      <c r="BL9" s="83">
        <f>+'ฐานข้อมูล(รายปี)'!AG7</f>
        <v>625382.18698612996</v>
      </c>
      <c r="BM9" s="84">
        <f t="shared" si="29"/>
        <v>22.104338384467567</v>
      </c>
      <c r="BN9" s="83">
        <f>+'ฐานข้อมูล(รายปี)'!AH7</f>
        <v>728331.62865584006</v>
      </c>
      <c r="BO9" s="84">
        <f t="shared" si="30"/>
        <v>23.714320607068711</v>
      </c>
      <c r="BP9" s="83">
        <f>+'ฐานข้อมูล(รายปี)'!AI7</f>
        <v>767319.79089575005</v>
      </c>
      <c r="BQ9" s="84">
        <f t="shared" si="31"/>
        <v>23.98969948234198</v>
      </c>
      <c r="BR9" s="83">
        <f>+'ฐานข้อมูล(รายปี)'!AJ7</f>
        <v>783385.87381713011</v>
      </c>
      <c r="BS9" s="84">
        <f t="shared" si="31"/>
        <v>23.516487557569469</v>
      </c>
      <c r="BT9" s="83"/>
      <c r="BU9" s="84"/>
    </row>
    <row r="10" spans="1:73">
      <c r="A10" s="82" t="s">
        <v>214</v>
      </c>
      <c r="B10" s="83">
        <f>+'ฐานข้อมูล(รายปี)'!B8</f>
        <v>1793.7</v>
      </c>
      <c r="C10" s="84">
        <f t="shared" si="0"/>
        <v>0.44295549627092073</v>
      </c>
      <c r="D10" s="83">
        <f>+'ฐานข้อมูล(รายปี)'!C8</f>
        <v>2869.9</v>
      </c>
      <c r="E10" s="84">
        <f t="shared" si="0"/>
        <v>0.60168898095074375</v>
      </c>
      <c r="F10" s="83">
        <f>+'ฐานข้อมูล(รายปี)'!D8</f>
        <v>2884.1</v>
      </c>
      <c r="G10" s="84">
        <f t="shared" si="1"/>
        <v>0.54897125896292043</v>
      </c>
      <c r="H10" s="83">
        <f>+'ฐานข้อมูล(รายปี)'!E8</f>
        <v>3448.4</v>
      </c>
      <c r="I10" s="84">
        <f t="shared" si="2"/>
        <v>0.56707181506394266</v>
      </c>
      <c r="J10" s="83">
        <f>+'ฐานข้อมูล(รายปี)'!F8</f>
        <v>3602.7000000000003</v>
      </c>
      <c r="K10" s="84">
        <f t="shared" si="3"/>
        <v>0.5091828736360946</v>
      </c>
      <c r="L10" s="83">
        <f>+'ฐานข้อมูล(รายปี)'!G8</f>
        <v>3195.9999999999995</v>
      </c>
      <c r="M10" s="84">
        <f t="shared" si="4"/>
        <v>0.39207987368746938</v>
      </c>
      <c r="N10" s="83">
        <f>+'ฐานข้อมูล(รายปี)'!H8</f>
        <v>3429.82</v>
      </c>
      <c r="O10" s="84">
        <f t="shared" si="5"/>
        <v>0.38309546659232219</v>
      </c>
      <c r="P10" s="83">
        <f>+'ฐานข้อมูล(รายปี)'!I8</f>
        <v>5322.1</v>
      </c>
      <c r="Q10" s="84">
        <f t="shared" si="5"/>
        <v>0.58545801537466147</v>
      </c>
      <c r="R10" s="83">
        <f>+'ฐานข้อมูล(รายปี)'!J8</f>
        <v>5316.2000000000007</v>
      </c>
      <c r="S10" s="84">
        <f t="shared" si="6"/>
        <v>0.65175044683560468</v>
      </c>
      <c r="T10" s="83">
        <f>+'ฐานข้อมูล(รายปี)'!K8</f>
        <v>10872.099999999999</v>
      </c>
      <c r="U10" s="84">
        <f t="shared" si="7"/>
        <v>1.3704121017670363</v>
      </c>
      <c r="V10" s="83">
        <f>+'ฐานข้อมูล(รายปี)'!L8</f>
        <v>10739.199999999999</v>
      </c>
      <c r="W10" s="84">
        <f t="shared" si="8"/>
        <v>1.3135114726026973</v>
      </c>
      <c r="X10" s="83">
        <f>+'ฐานข้อมูล(รายปี)'!M8</f>
        <v>17154.418000000001</v>
      </c>
      <c r="Y10" s="84">
        <f t="shared" si="9"/>
        <v>1.9605847179260727</v>
      </c>
      <c r="Z10" s="83">
        <f>+'ฐานข้อมูล(รายปี)'!N8</f>
        <v>19127.637299999999</v>
      </c>
      <c r="AA10" s="84">
        <f t="shared" si="10"/>
        <v>1.9936305562656311</v>
      </c>
      <c r="AB10" s="83">
        <f>+'ฐานข้อมูล(รายปี)'!O8</f>
        <v>21772.581273</v>
      </c>
      <c r="AC10" s="84">
        <f t="shared" si="11"/>
        <v>1.9712461790197218</v>
      </c>
      <c r="AD10" s="83">
        <f>+'ฐานข้อมูล(รายปี)'!P8</f>
        <v>31935.382689409998</v>
      </c>
      <c r="AE10" s="84">
        <f t="shared" si="12"/>
        <v>2.4759107865610006</v>
      </c>
      <c r="AF10" s="83">
        <f>+'ฐานข้อมูล(รายปี)'!Q8</f>
        <v>41177.568355000003</v>
      </c>
      <c r="AG10" s="84">
        <f t="shared" si="13"/>
        <v>2.7927977077186017</v>
      </c>
      <c r="AH10" s="83">
        <f>+'ฐานข้อมูล(รายปี)'!R8</f>
        <v>56524.178</v>
      </c>
      <c r="AI10" s="84">
        <f t="shared" si="14"/>
        <v>3.5740458051733226</v>
      </c>
      <c r="AJ10" s="83">
        <f>+'ฐานข้อมูล(รายปี)'!S8</f>
        <v>65734.858041700005</v>
      </c>
      <c r="AK10" s="84">
        <f t="shared" si="15"/>
        <v>3.8572210736628558</v>
      </c>
      <c r="AL10" s="83">
        <f>+'ฐานข้อมูล(รายปี)'!T8</f>
        <v>74033.422779429995</v>
      </c>
      <c r="AM10" s="84">
        <f t="shared" si="16"/>
        <v>4.0286172953931256</v>
      </c>
      <c r="AN10" s="83">
        <f>+'ฐานข้อมูล(รายปี)'!U8</f>
        <v>90712.403839470004</v>
      </c>
      <c r="AO10" s="84">
        <f t="shared" si="17"/>
        <v>5.3857710924592617</v>
      </c>
      <c r="AP10" s="83">
        <f>+'ฐานข้อมูล(รายปี)'!V8</f>
        <v>67598.998213419996</v>
      </c>
      <c r="AQ10" s="84">
        <f t="shared" si="18"/>
        <v>3.3746669756875023</v>
      </c>
      <c r="AR10" s="83">
        <f>+'ฐานข้อมูล(รายปี)'!W8</f>
        <v>81444.349456929995</v>
      </c>
      <c r="AS10" s="84">
        <f t="shared" si="19"/>
        <v>3.6612931820187238</v>
      </c>
      <c r="AT10" s="83">
        <f>+'ฐานข้อมูล(รายปี)'!X8</f>
        <v>94096.753222890009</v>
      </c>
      <c r="AU10" s="84">
        <f t="shared" si="20"/>
        <v>3.9950897594032564</v>
      </c>
      <c r="AV10" s="83">
        <f>+'ฐานข้อมูล(รายปี)'!Y8</f>
        <v>113291.27851040997</v>
      </c>
      <c r="AW10" s="84">
        <f t="shared" si="21"/>
        <v>4.4050304274462997</v>
      </c>
      <c r="AX10" s="83">
        <f>+'ฐานข้อมูล(รายปี)'!Z8</f>
        <v>102164.91010946</v>
      </c>
      <c r="AY10" s="84">
        <f t="shared" si="22"/>
        <v>4.0818597161188119</v>
      </c>
      <c r="AZ10" s="83">
        <f>+'ฐานข้อมูล(รายปี)'!AA8</f>
        <v>83521.747983709982</v>
      </c>
      <c r="BA10" s="84">
        <f t="shared" si="23"/>
        <v>3.1878617158854032</v>
      </c>
      <c r="BB10" s="83">
        <f>+'ฐานข้อมูล(รายปี)'!AB8</f>
        <v>46297.493096269995</v>
      </c>
      <c r="BC10" s="84">
        <f t="shared" si="24"/>
        <v>1.6458193846868454</v>
      </c>
      <c r="BD10" s="83">
        <f>+'ฐานข้อมูล(รายปี)'!AC8</f>
        <v>39388.759988459999</v>
      </c>
      <c r="BE10" s="84">
        <f t="shared" si="25"/>
        <v>1.4103850699849634</v>
      </c>
      <c r="BF10" s="83">
        <f>+'ฐานข้อมูล(รายปี)'!AD8</f>
        <v>63678.730460239996</v>
      </c>
      <c r="BG10" s="84">
        <f t="shared" si="26"/>
        <v>2.1410861162438652</v>
      </c>
      <c r="BH10" s="83">
        <f>+'ฐานข้อมูล(รายปี)'!AE8</f>
        <v>99686.760401859996</v>
      </c>
      <c r="BI10" s="84">
        <f t="shared" si="27"/>
        <v>3.2565971098217119</v>
      </c>
      <c r="BJ10" s="83">
        <f>+'ฐานข้อมูล(รายปี)'!AF8</f>
        <v>71239.495422630003</v>
      </c>
      <c r="BK10" s="84">
        <f t="shared" si="28"/>
        <v>2.4869244560229653</v>
      </c>
      <c r="BL10" s="83">
        <f>+'ฐานข้อมูล(รายปี)'!AG8</f>
        <v>50445.780910999994</v>
      </c>
      <c r="BM10" s="84">
        <f t="shared" si="29"/>
        <v>1.7830226612293789</v>
      </c>
      <c r="BN10" s="83">
        <f>+'ฐานข้อมูล(รายปี)'!AH8</f>
        <v>62857.638254759993</v>
      </c>
      <c r="BO10" s="84">
        <f t="shared" si="30"/>
        <v>2.0466311327540794</v>
      </c>
      <c r="BP10" s="83">
        <f>+'ฐานข้อมูล(รายปี)'!AI8</f>
        <v>48792.265242510002</v>
      </c>
      <c r="BQ10" s="84">
        <f t="shared" si="31"/>
        <v>1.5254549590909268</v>
      </c>
      <c r="BR10" s="83">
        <f>+'ฐานข้อมูล(รายปี)'!AJ8</f>
        <v>33833.135703150008</v>
      </c>
      <c r="BS10" s="84">
        <f t="shared" si="31"/>
        <v>1.0156380672526861</v>
      </c>
      <c r="BT10" s="83"/>
      <c r="BU10" s="84"/>
    </row>
    <row r="11" spans="1:73">
      <c r="A11" s="82" t="s">
        <v>215</v>
      </c>
      <c r="B11" s="83">
        <f>+'ฐานข้อมูล(รายปี)'!B12</f>
        <v>0</v>
      </c>
      <c r="C11" s="84">
        <f t="shared" si="0"/>
        <v>0</v>
      </c>
      <c r="D11" s="83">
        <f>+'ฐานข้อมูล(รายปี)'!C12</f>
        <v>0</v>
      </c>
      <c r="E11" s="84">
        <f t="shared" si="0"/>
        <v>0</v>
      </c>
      <c r="F11" s="83">
        <f>+'ฐานข้อมูล(รายปี)'!D12</f>
        <v>0</v>
      </c>
      <c r="G11" s="84">
        <f t="shared" si="1"/>
        <v>0</v>
      </c>
      <c r="H11" s="83">
        <f>+'ฐานข้อมูล(รายปี)'!E12</f>
        <v>0</v>
      </c>
      <c r="I11" s="84">
        <f t="shared" si="2"/>
        <v>0</v>
      </c>
      <c r="J11" s="83">
        <f>+'ฐานข้อมูล(รายปี)'!F12</f>
        <v>0</v>
      </c>
      <c r="K11" s="84">
        <f t="shared" si="3"/>
        <v>0</v>
      </c>
      <c r="L11" s="83">
        <f>+'ฐานข้อมูล(รายปี)'!G12</f>
        <v>0</v>
      </c>
      <c r="M11" s="84">
        <f t="shared" si="4"/>
        <v>0</v>
      </c>
      <c r="N11" s="83">
        <f>+'ฐานข้อมูล(รายปี)'!H12</f>
        <v>0</v>
      </c>
      <c r="O11" s="84">
        <f t="shared" si="5"/>
        <v>0</v>
      </c>
      <c r="P11" s="83">
        <f>+'ฐานข้อมูล(รายปี)'!I12</f>
        <v>0</v>
      </c>
      <c r="Q11" s="84">
        <f t="shared" si="5"/>
        <v>0</v>
      </c>
      <c r="R11" s="83">
        <f>+'ฐานข้อมูล(รายปี)'!J12</f>
        <v>0</v>
      </c>
      <c r="S11" s="84">
        <f t="shared" si="6"/>
        <v>0</v>
      </c>
      <c r="T11" s="83">
        <f>+'ฐานข้อมูล(รายปี)'!K12</f>
        <v>0</v>
      </c>
      <c r="U11" s="84">
        <f t="shared" si="7"/>
        <v>0</v>
      </c>
      <c r="V11" s="83">
        <f>+'ฐานข้อมูล(รายปี)'!L12</f>
        <v>0</v>
      </c>
      <c r="W11" s="84">
        <f t="shared" si="8"/>
        <v>0</v>
      </c>
      <c r="X11" s="83">
        <f>+'ฐานข้อมูล(รายปี)'!M12</f>
        <v>0</v>
      </c>
      <c r="Y11" s="84">
        <f t="shared" si="9"/>
        <v>0</v>
      </c>
      <c r="Z11" s="83">
        <f>+'ฐานข้อมูล(รายปี)'!N12</f>
        <v>0</v>
      </c>
      <c r="AA11" s="84">
        <f t="shared" si="10"/>
        <v>0</v>
      </c>
      <c r="AB11" s="83">
        <f>+'ฐานข้อมูล(รายปี)'!O12</f>
        <v>0</v>
      </c>
      <c r="AC11" s="84">
        <f t="shared" si="11"/>
        <v>0</v>
      </c>
      <c r="AD11" s="83">
        <f>+'ฐานข้อมูล(รายปี)'!P12</f>
        <v>0</v>
      </c>
      <c r="AE11" s="84">
        <f t="shared" si="12"/>
        <v>0</v>
      </c>
      <c r="AF11" s="83">
        <f>+'ฐานข้อมูล(รายปี)'!Q12</f>
        <v>0</v>
      </c>
      <c r="AG11" s="84">
        <f t="shared" si="13"/>
        <v>0</v>
      </c>
      <c r="AH11" s="83">
        <f>+'ฐานข้อมูล(รายปี)'!R12</f>
        <v>0</v>
      </c>
      <c r="AI11" s="84">
        <f t="shared" si="14"/>
        <v>0</v>
      </c>
      <c r="AJ11" s="83">
        <f>+'ฐานข้อมูล(รายปี)'!S12</f>
        <v>0</v>
      </c>
      <c r="AK11" s="84">
        <f t="shared" si="15"/>
        <v>0</v>
      </c>
      <c r="AL11" s="83">
        <f>+'ฐานข้อมูล(รายปี)'!T12</f>
        <v>0</v>
      </c>
      <c r="AM11" s="84">
        <f t="shared" si="16"/>
        <v>0</v>
      </c>
      <c r="AN11" s="83">
        <f>+'ฐานข้อมูล(รายปี)'!U12</f>
        <v>0</v>
      </c>
      <c r="AO11" s="84">
        <f t="shared" si="17"/>
        <v>0</v>
      </c>
      <c r="AP11" s="83">
        <f>+'ฐานข้อมูล(รายปี)'!V12</f>
        <v>0</v>
      </c>
      <c r="AQ11" s="84">
        <f t="shared" si="18"/>
        <v>0</v>
      </c>
      <c r="AR11" s="83">
        <f>+'ฐานข้อมูล(รายปี)'!W12</f>
        <v>0</v>
      </c>
      <c r="AS11" s="84">
        <f t="shared" si="19"/>
        <v>0</v>
      </c>
      <c r="AT11" s="83">
        <f>+'ฐานข้อมูล(รายปี)'!X12</f>
        <v>0</v>
      </c>
      <c r="AU11" s="84">
        <f t="shared" si="20"/>
        <v>0</v>
      </c>
      <c r="AV11" s="83">
        <f>+'ฐานข้อมูล(รายปี)'!Y12</f>
        <v>0</v>
      </c>
      <c r="AW11" s="84">
        <f t="shared" si="21"/>
        <v>0</v>
      </c>
      <c r="AX11" s="83">
        <f>+'ฐานข้อมูล(รายปี)'!Z12</f>
        <v>0</v>
      </c>
      <c r="AY11" s="84">
        <f t="shared" si="22"/>
        <v>0</v>
      </c>
      <c r="AZ11" s="83">
        <f>+'ฐานข้อมูล(รายปี)'!AA12</f>
        <v>0</v>
      </c>
      <c r="BA11" s="84">
        <f t="shared" si="23"/>
        <v>0</v>
      </c>
      <c r="BB11" s="83">
        <f>+'ฐานข้อมูล(รายปี)'!AB12</f>
        <v>0</v>
      </c>
      <c r="BC11" s="84">
        <f t="shared" si="24"/>
        <v>0</v>
      </c>
      <c r="BD11" s="83">
        <f>+'ฐานข้อมูล(รายปี)'!AC12</f>
        <v>65.075000000000003</v>
      </c>
      <c r="BE11" s="84">
        <f t="shared" si="25"/>
        <v>2.3301268802613023E-3</v>
      </c>
      <c r="BF11" s="83">
        <f>+'ฐานข้อมูล(รายปี)'!AD12</f>
        <v>219.19473615000001</v>
      </c>
      <c r="BG11" s="84">
        <f t="shared" si="26"/>
        <v>7.3700402462881249E-3</v>
      </c>
      <c r="BH11" s="83">
        <f>+'ฐานข้อมูล(รายปี)'!AE12</f>
        <v>450.60634210000006</v>
      </c>
      <c r="BI11" s="84">
        <f t="shared" si="27"/>
        <v>1.4720543685386065E-2</v>
      </c>
      <c r="BJ11" s="83">
        <f>+'ฐานข้อมูล(รายปี)'!AF12</f>
        <v>158.94074190000003</v>
      </c>
      <c r="BK11" s="84">
        <f t="shared" si="28"/>
        <v>5.5485179357963443E-3</v>
      </c>
      <c r="BL11" s="83">
        <f>+'ฐานข้อมูล(รายปี)'!AG12</f>
        <v>408.68247696000003</v>
      </c>
      <c r="BM11" s="84">
        <f t="shared" si="29"/>
        <v>1.4445016104570571E-2</v>
      </c>
      <c r="BN11" s="83">
        <f>+'ฐานข้อมูล(รายปี)'!AH12</f>
        <v>473.52722752999989</v>
      </c>
      <c r="BO11" s="84">
        <f t="shared" si="30"/>
        <v>1.5417944309993749E-2</v>
      </c>
      <c r="BP11" s="83">
        <f>+'ฐานข้อมูล(รายปี)'!AI12</f>
        <v>740.87205445000006</v>
      </c>
      <c r="BQ11" s="84">
        <f t="shared" si="31"/>
        <v>2.3162830089880387E-2</v>
      </c>
      <c r="BR11" s="83">
        <f>+'ฐานข้อมูล(รายปี)'!AJ12</f>
        <v>1535.63938835</v>
      </c>
      <c r="BS11" s="84">
        <f t="shared" si="31"/>
        <v>4.6098411748328738E-2</v>
      </c>
      <c r="BT11" s="83"/>
      <c r="BU11" s="84"/>
    </row>
    <row r="12" spans="1:73">
      <c r="A12" s="82" t="s">
        <v>216</v>
      </c>
      <c r="B12" s="83">
        <f>+'ฐานข้อมูล(รายปี)'!B15</f>
        <v>553.6</v>
      </c>
      <c r="C12" s="84">
        <f t="shared" si="0"/>
        <v>0.13671191544605102</v>
      </c>
      <c r="D12" s="83">
        <f>+'ฐานข้อมูล(รายปี)'!C15</f>
        <v>498.20000000000005</v>
      </c>
      <c r="E12" s="84">
        <f t="shared" si="0"/>
        <v>0.1044501377433571</v>
      </c>
      <c r="F12" s="83">
        <f>+'ฐานข้อมูล(รายปี)'!D15</f>
        <v>0</v>
      </c>
      <c r="G12" s="84">
        <f t="shared" si="1"/>
        <v>0</v>
      </c>
      <c r="H12" s="83">
        <f>+'ฐานข้อมูล(รายปี)'!E15</f>
        <v>0</v>
      </c>
      <c r="I12" s="84">
        <f t="shared" si="2"/>
        <v>0</v>
      </c>
      <c r="J12" s="83">
        <f>+'ฐานข้อมูล(รายปี)'!F15</f>
        <v>0</v>
      </c>
      <c r="K12" s="84">
        <f t="shared" si="3"/>
        <v>0</v>
      </c>
      <c r="L12" s="83">
        <f>+'ฐานข้อมูล(รายปี)'!G15</f>
        <v>0</v>
      </c>
      <c r="M12" s="84">
        <f t="shared" si="4"/>
        <v>0</v>
      </c>
      <c r="N12" s="83">
        <f>+'ฐานข้อมูล(รายปี)'!H15</f>
        <v>0</v>
      </c>
      <c r="O12" s="84">
        <f t="shared" si="5"/>
        <v>0</v>
      </c>
      <c r="P12" s="83">
        <f>+'ฐานข้อมูล(รายปี)'!I15</f>
        <v>0</v>
      </c>
      <c r="Q12" s="84">
        <f t="shared" si="5"/>
        <v>0</v>
      </c>
      <c r="R12" s="83">
        <f>+'ฐานข้อมูล(รายปี)'!J15</f>
        <v>0</v>
      </c>
      <c r="S12" s="84">
        <f t="shared" si="6"/>
        <v>0</v>
      </c>
      <c r="T12" s="83">
        <f>+'ฐานข้อมูล(รายปี)'!K15</f>
        <v>0</v>
      </c>
      <c r="U12" s="84">
        <f t="shared" si="7"/>
        <v>0</v>
      </c>
      <c r="V12" s="83">
        <f>+'ฐานข้อมูล(รายปี)'!L15</f>
        <v>0</v>
      </c>
      <c r="W12" s="84">
        <f t="shared" si="8"/>
        <v>0</v>
      </c>
      <c r="X12" s="83">
        <f>+'ฐานข้อมูล(รายปี)'!M15</f>
        <v>0</v>
      </c>
      <c r="Y12" s="84">
        <f t="shared" si="9"/>
        <v>0</v>
      </c>
      <c r="Z12" s="83">
        <f>+'ฐานข้อมูล(รายปี)'!N15</f>
        <v>0</v>
      </c>
      <c r="AA12" s="84">
        <f t="shared" si="10"/>
        <v>0</v>
      </c>
      <c r="AB12" s="83">
        <f>+'ฐานข้อมูล(รายปี)'!O15</f>
        <v>0</v>
      </c>
      <c r="AC12" s="84">
        <f t="shared" si="11"/>
        <v>0</v>
      </c>
      <c r="AD12" s="83">
        <f>+'ฐานข้อมูล(รายปี)'!P15</f>
        <v>0</v>
      </c>
      <c r="AE12" s="84">
        <f t="shared" si="12"/>
        <v>0</v>
      </c>
      <c r="AF12" s="83">
        <f>+'ฐานข้อมูล(รายปี)'!Q15</f>
        <v>0</v>
      </c>
      <c r="AG12" s="84">
        <f t="shared" si="13"/>
        <v>0</v>
      </c>
      <c r="AH12" s="83">
        <f>+'ฐานข้อมูล(รายปี)'!R15</f>
        <v>0</v>
      </c>
      <c r="AI12" s="84">
        <f t="shared" si="14"/>
        <v>0</v>
      </c>
      <c r="AJ12" s="83">
        <f>+'ฐานข้อมูล(รายปี)'!S15</f>
        <v>0</v>
      </c>
      <c r="AK12" s="84">
        <f t="shared" si="15"/>
        <v>0</v>
      </c>
      <c r="AL12" s="83">
        <f>+'ฐานข้อมูล(รายปี)'!T15</f>
        <v>0</v>
      </c>
      <c r="AM12" s="84">
        <f t="shared" si="16"/>
        <v>0</v>
      </c>
      <c r="AN12" s="83">
        <f>+'ฐานข้อมูล(รายปี)'!U15</f>
        <v>0</v>
      </c>
      <c r="AO12" s="84">
        <f t="shared" si="17"/>
        <v>0</v>
      </c>
      <c r="AP12" s="83">
        <f>+'ฐานข้อมูล(รายปี)'!V15</f>
        <v>0</v>
      </c>
      <c r="AQ12" s="84">
        <f t="shared" si="18"/>
        <v>0</v>
      </c>
      <c r="AR12" s="83">
        <f>+'ฐานข้อมูล(รายปี)'!W15</f>
        <v>0</v>
      </c>
      <c r="AS12" s="84">
        <f t="shared" si="19"/>
        <v>0</v>
      </c>
      <c r="AT12" s="83">
        <f>+'ฐานข้อมูล(รายปี)'!X15</f>
        <v>0</v>
      </c>
      <c r="AU12" s="84">
        <f t="shared" si="20"/>
        <v>0</v>
      </c>
      <c r="AV12" s="83">
        <f>+'ฐานข้อมูล(รายปี)'!Y15</f>
        <v>0</v>
      </c>
      <c r="AW12" s="84">
        <f t="shared" si="21"/>
        <v>0</v>
      </c>
      <c r="AX12" s="83">
        <f>+'ฐานข้อมูล(รายปี)'!Z15</f>
        <v>0</v>
      </c>
      <c r="AY12" s="84">
        <f t="shared" si="22"/>
        <v>0</v>
      </c>
      <c r="AZ12" s="83">
        <f>+'ฐานข้อมูล(รายปี)'!AA15</f>
        <v>0</v>
      </c>
      <c r="BA12" s="84">
        <f t="shared" si="23"/>
        <v>0</v>
      </c>
      <c r="BB12" s="83">
        <f>+'ฐานข้อมูล(รายปี)'!AB15</f>
        <v>0</v>
      </c>
      <c r="BC12" s="84">
        <f t="shared" si="24"/>
        <v>0</v>
      </c>
      <c r="BD12" s="83">
        <f>+'ฐานข้อมูล(รายปี)'!AC15</f>
        <v>0</v>
      </c>
      <c r="BE12" s="84">
        <f t="shared" si="25"/>
        <v>0</v>
      </c>
      <c r="BF12" s="83">
        <f>+'ฐานข้อมูล(รายปี)'!AD15</f>
        <v>0</v>
      </c>
      <c r="BG12" s="84">
        <f t="shared" si="26"/>
        <v>0</v>
      </c>
      <c r="BH12" s="83">
        <f>+'ฐานข้อมูล(รายปี)'!AE15</f>
        <v>0</v>
      </c>
      <c r="BI12" s="84">
        <f t="shared" si="27"/>
        <v>0</v>
      </c>
      <c r="BJ12" s="83">
        <f>+'ฐานข้อมูล(รายปี)'!AF15</f>
        <v>0</v>
      </c>
      <c r="BK12" s="84">
        <f t="shared" si="28"/>
        <v>0</v>
      </c>
      <c r="BL12" s="83">
        <f>+'ฐานข้อมูล(รายปี)'!AG15</f>
        <v>0</v>
      </c>
      <c r="BM12" s="84">
        <f t="shared" si="29"/>
        <v>0</v>
      </c>
      <c r="BN12" s="83">
        <f>+'ฐานข้อมูล(รายปี)'!AH15</f>
        <v>0</v>
      </c>
      <c r="BO12" s="84">
        <f t="shared" si="30"/>
        <v>0</v>
      </c>
      <c r="BP12" s="83">
        <f>+'ฐานข้อมูล(รายปี)'!AI15</f>
        <v>0</v>
      </c>
      <c r="BQ12" s="84">
        <f t="shared" si="31"/>
        <v>0</v>
      </c>
      <c r="BR12" s="83">
        <f>+'ฐานข้อมูล(รายปี)'!AJ15</f>
        <v>0</v>
      </c>
      <c r="BS12" s="84">
        <f t="shared" si="31"/>
        <v>0</v>
      </c>
      <c r="BT12" s="83"/>
      <c r="BU12" s="84"/>
    </row>
    <row r="13" spans="1:73">
      <c r="A13" s="85" t="s">
        <v>217</v>
      </c>
      <c r="B13" s="80">
        <f>+SUM(B14,B19,B31)</f>
        <v>254721.90000000002</v>
      </c>
      <c r="C13" s="81">
        <f t="shared" si="0"/>
        <v>62.903755157256981</v>
      </c>
      <c r="D13" s="80">
        <f>+SUM(D14,D19,D31)</f>
        <v>294061.59999999998</v>
      </c>
      <c r="E13" s="81">
        <f t="shared" si="0"/>
        <v>61.651494630734597</v>
      </c>
      <c r="F13" s="80">
        <f>+SUM(F14,F19,F31)</f>
        <v>304634.57999999996</v>
      </c>
      <c r="G13" s="81">
        <f t="shared" si="1"/>
        <v>57.9853780750461</v>
      </c>
      <c r="H13" s="80">
        <f>+SUM(H14,H19,H31)</f>
        <v>366255.5</v>
      </c>
      <c r="I13" s="81">
        <f t="shared" si="2"/>
        <v>60.228851398373706</v>
      </c>
      <c r="J13" s="80">
        <f>+SUM(J14,J19,J31)</f>
        <v>416323.8</v>
      </c>
      <c r="K13" s="81">
        <f t="shared" si="3"/>
        <v>58.840577579898046</v>
      </c>
      <c r="L13" s="80">
        <f>+SUM(L14,L19,L31)</f>
        <v>480129.02999999991</v>
      </c>
      <c r="M13" s="81">
        <f t="shared" si="4"/>
        <v>58.901417220302619</v>
      </c>
      <c r="N13" s="80">
        <f>+SUM(N14,N19,N31)</f>
        <v>518754.3</v>
      </c>
      <c r="O13" s="81">
        <f t="shared" si="5"/>
        <v>57.942521941464406</v>
      </c>
      <c r="P13" s="80">
        <f>+SUM(P14,P19,P31)</f>
        <v>517835.07999999996</v>
      </c>
      <c r="Q13" s="81">
        <f t="shared" si="5"/>
        <v>56.964487369305175</v>
      </c>
      <c r="R13" s="80">
        <f>+SUM(R14,R19,R31)</f>
        <v>493511.89999999991</v>
      </c>
      <c r="S13" s="81">
        <f t="shared" si="6"/>
        <v>60.503103973456263</v>
      </c>
      <c r="T13" s="80">
        <f>+SUM(T14,T19,T31)</f>
        <v>457060.89999999997</v>
      </c>
      <c r="U13" s="81">
        <f t="shared" si="7"/>
        <v>57.61184946832104</v>
      </c>
      <c r="V13" s="80">
        <f>+SUM(V14,V19,V31)</f>
        <v>463237.28</v>
      </c>
      <c r="W13" s="81">
        <f t="shared" si="8"/>
        <v>56.658548291983401</v>
      </c>
      <c r="X13" s="80">
        <f>+SUM(X14,X19,X31)</f>
        <v>500528.41800000006</v>
      </c>
      <c r="Y13" s="81">
        <f t="shared" si="9"/>
        <v>57.205576267204947</v>
      </c>
      <c r="Z13" s="80">
        <f>+SUM(Z14,Z19,Z31)</f>
        <v>550561.61998800002</v>
      </c>
      <c r="AA13" s="81">
        <f t="shared" si="10"/>
        <v>57.38379766931191</v>
      </c>
      <c r="AB13" s="80">
        <f>+SUM(AB14,AB19,AB31)</f>
        <v>636009.35409694409</v>
      </c>
      <c r="AC13" s="81">
        <f t="shared" si="11"/>
        <v>57.583021202871521</v>
      </c>
      <c r="AD13" s="80">
        <f>+SUM(AD14,AD19,AD31)</f>
        <v>722338.0633683193</v>
      </c>
      <c r="AE13" s="81">
        <f t="shared" si="12"/>
        <v>56.001978120345697</v>
      </c>
      <c r="AF13" s="80">
        <f>+SUM(AF14,AF19,AF31)</f>
        <v>805037.2244710041</v>
      </c>
      <c r="AG13" s="81">
        <f t="shared" si="13"/>
        <v>54.600264293113952</v>
      </c>
      <c r="AH13" s="80">
        <f>+SUM(AH14,AH19,AH31)</f>
        <v>823333.40393234009</v>
      </c>
      <c r="AI13" s="81">
        <f t="shared" si="14"/>
        <v>52.059692023888481</v>
      </c>
      <c r="AJ13" s="80">
        <f>+SUM(AJ14,AJ19,AJ31)</f>
        <v>851719.4181778084</v>
      </c>
      <c r="AK13" s="81">
        <f t="shared" si="15"/>
        <v>49.97759463569912</v>
      </c>
      <c r="AL13" s="80">
        <f>+SUM(AL14,AL19,AL31)</f>
        <v>911778.83038585982</v>
      </c>
      <c r="AM13" s="81">
        <f t="shared" si="16"/>
        <v>49.615536169514804</v>
      </c>
      <c r="AN13" s="80">
        <f>+SUM(AN14,AN19,AN31)</f>
        <v>825646.09195813141</v>
      </c>
      <c r="AO13" s="81">
        <f t="shared" si="17"/>
        <v>49.020207451885852</v>
      </c>
      <c r="AP13" s="80">
        <f>+SUM(AP14,AP19,AP31)</f>
        <v>1033030.3333235077</v>
      </c>
      <c r="AQ13" s="81">
        <f t="shared" si="18"/>
        <v>51.570784225885383</v>
      </c>
      <c r="AR13" s="80">
        <f>+SUM(AR14,AR19,AR31)</f>
        <v>1123201.3625309719</v>
      </c>
      <c r="AS13" s="81">
        <f t="shared" si="19"/>
        <v>50.4929994295494</v>
      </c>
      <c r="AT13" s="80">
        <f>+SUM(AT14,AT19,AT31)</f>
        <v>1207929.1283306212</v>
      </c>
      <c r="AU13" s="81">
        <f t="shared" si="20"/>
        <v>51.285353908519816</v>
      </c>
      <c r="AV13" s="80">
        <f>+SUM(AV14,AV19,AV31)</f>
        <v>1303106.576072921</v>
      </c>
      <c r="AW13" s="81">
        <f t="shared" si="21"/>
        <v>50.667837747802736</v>
      </c>
      <c r="AX13" s="80">
        <f>+SUM(AX14,AX19,AX31)</f>
        <v>1273182.5958659996</v>
      </c>
      <c r="AY13" s="81">
        <f t="shared" si="22"/>
        <v>50.868275063923221</v>
      </c>
      <c r="AZ13" s="80">
        <f>+SUM(AZ14,AZ19,AZ31)</f>
        <v>1327516.4769895857</v>
      </c>
      <c r="BA13" s="81">
        <f t="shared" si="23"/>
        <v>50.668706730462112</v>
      </c>
      <c r="BB13" s="80">
        <f>+SUM(BB14,BB19,BB31)</f>
        <v>1412732.4560867865</v>
      </c>
      <c r="BC13" s="81">
        <f t="shared" si="24"/>
        <v>50.220914915827599</v>
      </c>
      <c r="BD13" s="80">
        <f>+SUM(BD14,BD19,BD31)</f>
        <v>1474940.8755737897</v>
      </c>
      <c r="BE13" s="81">
        <f t="shared" si="25"/>
        <v>52.812898670313132</v>
      </c>
      <c r="BF13" s="80">
        <f>+SUM(BF14,BF19,BF31)</f>
        <v>1552291.6213935602</v>
      </c>
      <c r="BG13" s="81">
        <f t="shared" si="26"/>
        <v>52.193095165467028</v>
      </c>
      <c r="BH13" s="80">
        <f>+SUM(BH14,BH19,BH31)</f>
        <v>1569116.16097211</v>
      </c>
      <c r="BI13" s="81">
        <f t="shared" si="27"/>
        <v>51.260359291412684</v>
      </c>
      <c r="BJ13" s="80">
        <f>+SUM(BJ14,BJ19,BJ31)</f>
        <v>1457256.4679066997</v>
      </c>
      <c r="BK13" s="81">
        <f t="shared" si="28"/>
        <v>50.871875597024321</v>
      </c>
      <c r="BL13" s="80">
        <f>+SUM(BL14,BL19,BL31)</f>
        <v>1496333.199740421</v>
      </c>
      <c r="BM13" s="81">
        <f t="shared" si="29"/>
        <v>52.888387407345405</v>
      </c>
      <c r="BN13" s="80">
        <f>+SUM(BN14,BN19,BN31)</f>
        <v>1618027.3431726282</v>
      </c>
      <c r="BO13" s="81">
        <f t="shared" si="30"/>
        <v>52.682621016765616</v>
      </c>
      <c r="BP13" s="80">
        <f>+SUM(BP14,BP19,BP31)</f>
        <v>1600155.388819623</v>
      </c>
      <c r="BQ13" s="81">
        <f t="shared" si="31"/>
        <v>50.027703388206014</v>
      </c>
      <c r="BR13" s="80">
        <f>+SUM(BR14,BR19,BR31)</f>
        <v>1672506.1838737081</v>
      </c>
      <c r="BS13" s="81">
        <f t="shared" si="31"/>
        <v>50.207020802375879</v>
      </c>
      <c r="BT13" s="80"/>
      <c r="BU13" s="81"/>
    </row>
    <row r="14" spans="1:73">
      <c r="A14" s="86" t="s">
        <v>218</v>
      </c>
      <c r="B14" s="87">
        <f>+SUM(B15:B18)</f>
        <v>91814.6</v>
      </c>
      <c r="C14" s="88">
        <f t="shared" si="0"/>
        <v>22.673681054756134</v>
      </c>
      <c r="D14" s="87">
        <f>+SUM(D15:D18)</f>
        <v>109873.49999999999</v>
      </c>
      <c r="E14" s="88">
        <f t="shared" si="0"/>
        <v>23.03553233509583</v>
      </c>
      <c r="F14" s="87">
        <f>+SUM(F15:F18)</f>
        <v>117806.69999999998</v>
      </c>
      <c r="G14" s="88">
        <f t="shared" si="1"/>
        <v>22.423803756203693</v>
      </c>
      <c r="H14" s="87">
        <f>+SUM(H15:H18)</f>
        <v>135961.20000000001</v>
      </c>
      <c r="I14" s="88">
        <f t="shared" si="2"/>
        <v>22.358126801493949</v>
      </c>
      <c r="J14" s="87">
        <f>+SUM(J15:J18)</f>
        <v>162211.4</v>
      </c>
      <c r="K14" s="88">
        <f t="shared" si="3"/>
        <v>22.925935212072609</v>
      </c>
      <c r="L14" s="87">
        <f>+SUM(L15:L18)</f>
        <v>197798.79999999996</v>
      </c>
      <c r="M14" s="88">
        <f t="shared" si="4"/>
        <v>24.26562219009168</v>
      </c>
      <c r="N14" s="87">
        <f>+SUM(N15:N18)</f>
        <v>223494.72</v>
      </c>
      <c r="O14" s="88">
        <f t="shared" si="5"/>
        <v>24.963354939711238</v>
      </c>
      <c r="P14" s="87">
        <f>+SUM(P15:P18)</f>
        <v>235097.19999999995</v>
      </c>
      <c r="Q14" s="88">
        <f t="shared" si="5"/>
        <v>25.86188537083855</v>
      </c>
      <c r="R14" s="87">
        <f>+SUM(R15:R18)</f>
        <v>270962.19999999995</v>
      </c>
      <c r="S14" s="88">
        <f t="shared" si="6"/>
        <v>33.21916687211889</v>
      </c>
      <c r="T14" s="87">
        <f>+SUM(T15:T18)</f>
        <v>226296.2</v>
      </c>
      <c r="U14" s="88">
        <f t="shared" si="7"/>
        <v>28.524300830924442</v>
      </c>
      <c r="V14" s="87">
        <f>+SUM(V15:V18)</f>
        <v>213002.2</v>
      </c>
      <c r="W14" s="88">
        <f t="shared" si="8"/>
        <v>26.052297507227195</v>
      </c>
      <c r="X14" s="87">
        <f>+SUM(X15:X18)</f>
        <v>231700.23800000001</v>
      </c>
      <c r="Y14" s="88">
        <f t="shared" si="9"/>
        <v>26.481105086901458</v>
      </c>
      <c r="Z14" s="87">
        <f>+SUM(Z15:Z18)</f>
        <v>246131.73998799999</v>
      </c>
      <c r="AA14" s="88">
        <f t="shared" si="10"/>
        <v>25.653756917844952</v>
      </c>
      <c r="AB14" s="87">
        <f>+SUM(AB15:AB18)</f>
        <v>279337.54014748003</v>
      </c>
      <c r="AC14" s="88">
        <f t="shared" si="11"/>
        <v>25.290664977576</v>
      </c>
      <c r="AD14" s="87">
        <f>+SUM(AD15:AD18)</f>
        <v>342942.58936831937</v>
      </c>
      <c r="AE14" s="88">
        <f t="shared" si="12"/>
        <v>26.587915493173281</v>
      </c>
      <c r="AF14" s="87">
        <f>+SUM(AF15:AF18)</f>
        <v>418837.90971145401</v>
      </c>
      <c r="AG14" s="88">
        <f t="shared" si="13"/>
        <v>28.406960412604466</v>
      </c>
      <c r="AH14" s="87">
        <f>+SUM(AH15:AH18)</f>
        <v>455657.60201520001</v>
      </c>
      <c r="AI14" s="88">
        <f t="shared" si="14"/>
        <v>28.811407767447069</v>
      </c>
      <c r="AJ14" s="87">
        <f>+SUM(AJ15:AJ18)</f>
        <v>476243.03609921841</v>
      </c>
      <c r="AK14" s="88">
        <f t="shared" si="15"/>
        <v>27.945213996838174</v>
      </c>
      <c r="AL14" s="87">
        <f>+SUM(AL15:AL18)</f>
        <v>536339.71376366983</v>
      </c>
      <c r="AM14" s="88">
        <f t="shared" si="16"/>
        <v>29.185567355327869</v>
      </c>
      <c r="AN14" s="87">
        <f>+SUM(AN15:AN18)</f>
        <v>457362.24195813132</v>
      </c>
      <c r="AO14" s="88">
        <f t="shared" si="17"/>
        <v>27.154482047235472</v>
      </c>
      <c r="AP14" s="87">
        <f>+SUM(AP15:AP18)</f>
        <v>533886.52762175375</v>
      </c>
      <c r="AQ14" s="88">
        <f t="shared" si="18"/>
        <v>26.652602570254182</v>
      </c>
      <c r="AR14" s="87">
        <f>+SUM(AR15:AR18)</f>
        <v>623637.83585810196</v>
      </c>
      <c r="AS14" s="88">
        <f t="shared" si="19"/>
        <v>28.035351398855035</v>
      </c>
      <c r="AT14" s="87">
        <f>+SUM(AT15:AT18)</f>
        <v>712040.24815562111</v>
      </c>
      <c r="AU14" s="88">
        <f t="shared" si="20"/>
        <v>30.231273728980067</v>
      </c>
      <c r="AV14" s="87">
        <f>+SUM(AV15:AV18)</f>
        <v>759890.01965339109</v>
      </c>
      <c r="AW14" s="88">
        <f t="shared" si="21"/>
        <v>29.546304906236699</v>
      </c>
      <c r="AX14" s="87">
        <f>+SUM(AX15:AX18)</f>
        <v>776220.64551158971</v>
      </c>
      <c r="AY14" s="88">
        <f t="shared" si="22"/>
        <v>31.012837777068796</v>
      </c>
      <c r="AZ14" s="87">
        <f>+SUM(AZ15:AZ18)</f>
        <v>776779.0829895857</v>
      </c>
      <c r="BA14" s="88">
        <f t="shared" si="23"/>
        <v>29.648137881956675</v>
      </c>
      <c r="BB14" s="87">
        <f>+SUM(BB15:BB18)</f>
        <v>787130.73508678644</v>
      </c>
      <c r="BC14" s="88">
        <f t="shared" si="24"/>
        <v>27.981537129771944</v>
      </c>
      <c r="BD14" s="87">
        <f>+SUM(BD15:BD18)</f>
        <v>812071.94317378988</v>
      </c>
      <c r="BE14" s="88">
        <f t="shared" si="25"/>
        <v>29.077689796316193</v>
      </c>
      <c r="BF14" s="87">
        <f>+SUM(BF15:BF18)</f>
        <v>868572.44939256005</v>
      </c>
      <c r="BG14" s="88">
        <f t="shared" si="26"/>
        <v>29.204231913943353</v>
      </c>
      <c r="BH14" s="87">
        <f>+SUM(BH15:BH18)</f>
        <v>877793.95476431993</v>
      </c>
      <c r="BI14" s="88">
        <f t="shared" si="27"/>
        <v>28.676037264935712</v>
      </c>
      <c r="BJ14" s="87">
        <f>+SUM(BJ15:BJ18)</f>
        <v>817676.10390669992</v>
      </c>
      <c r="BK14" s="88">
        <f t="shared" si="28"/>
        <v>28.544541028082353</v>
      </c>
      <c r="BL14" s="87">
        <f>+SUM(BL15:BL18)</f>
        <v>864651.23174042103</v>
      </c>
      <c r="BM14" s="88">
        <f t="shared" si="29"/>
        <v>30.561381198023856</v>
      </c>
      <c r="BN14" s="87">
        <f>+SUM(BN15:BN18)</f>
        <v>1006309.0611726281</v>
      </c>
      <c r="BO14" s="88">
        <f t="shared" si="30"/>
        <v>32.765205803965564</v>
      </c>
      <c r="BP14" s="87">
        <f>+SUM(BP15:BP18)</f>
        <v>998341.66532962304</v>
      </c>
      <c r="BQ14" s="88">
        <f t="shared" si="31"/>
        <v>31.212431656428347</v>
      </c>
      <c r="BR14" s="87">
        <f>+SUM(BR15:BR18)</f>
        <v>1033420.310585938</v>
      </c>
      <c r="BS14" s="88">
        <f t="shared" si="31"/>
        <v>31.022279936218034</v>
      </c>
      <c r="BT14" s="87"/>
      <c r="BU14" s="88"/>
    </row>
    <row r="15" spans="1:73">
      <c r="A15" s="89" t="s">
        <v>219</v>
      </c>
      <c r="B15" s="83">
        <f>+'ฐานข้อมูล(รายปี)'!B9</f>
        <v>88034.5</v>
      </c>
      <c r="C15" s="84">
        <f t="shared" si="0"/>
        <v>21.740182659565349</v>
      </c>
      <c r="D15" s="83">
        <f>+'ฐานข้อมูล(รายปี)'!C9</f>
        <v>106182.59999999999</v>
      </c>
      <c r="E15" s="84">
        <f t="shared" si="0"/>
        <v>22.261716571553166</v>
      </c>
      <c r="F15" s="83">
        <f>+'ฐานข้อมูล(รายปี)'!D9</f>
        <v>37782.799999999996</v>
      </c>
      <c r="G15" s="84">
        <f t="shared" si="1"/>
        <v>7.1917309674228447</v>
      </c>
      <c r="H15" s="83">
        <f>+'ฐานข้อมูล(รายปี)'!E9</f>
        <v>2739.2</v>
      </c>
      <c r="I15" s="84">
        <f t="shared" si="2"/>
        <v>0.45044748747916474</v>
      </c>
      <c r="J15" s="83">
        <f>+'ฐานข้อมูล(รายปี)'!F9</f>
        <v>1440.8999999999999</v>
      </c>
      <c r="K15" s="84">
        <f t="shared" si="3"/>
        <v>0.20364770939080373</v>
      </c>
      <c r="L15" s="83">
        <f>+'ฐานข้อมูล(รายปี)'!G9</f>
        <v>1082.0999999999999</v>
      </c>
      <c r="M15" s="84">
        <f t="shared" si="4"/>
        <v>0.13275019753354525</v>
      </c>
      <c r="N15" s="83">
        <f>+'ฐานข้อมูล(รายปี)'!H9</f>
        <v>571.99</v>
      </c>
      <c r="O15" s="84">
        <f t="shared" si="5"/>
        <v>6.3888710176085731E-2</v>
      </c>
      <c r="P15" s="83">
        <f>+'ฐานข้อมูล(รายปี)'!I9</f>
        <v>264.29999999999995</v>
      </c>
      <c r="Q15" s="84">
        <f t="shared" si="5"/>
        <v>2.9074341606419085E-2</v>
      </c>
      <c r="R15" s="83">
        <f>+'ฐานข้อมูล(รายปี)'!J9</f>
        <v>341.7</v>
      </c>
      <c r="S15" s="84">
        <f t="shared" si="6"/>
        <v>4.1891412603687991E-2</v>
      </c>
      <c r="T15" s="83">
        <f>+'ฐานข้อมูล(รายปี)'!K9</f>
        <v>185.49999999999997</v>
      </c>
      <c r="U15" s="84">
        <f t="shared" si="7"/>
        <v>2.3382000246298804E-2</v>
      </c>
      <c r="V15" s="83">
        <f>+'ฐานข้อมูล(รายปี)'!L9</f>
        <v>126.1</v>
      </c>
      <c r="W15" s="84">
        <f t="shared" si="8"/>
        <v>1.5423290067714555E-2</v>
      </c>
      <c r="X15" s="83">
        <f>+'ฐานข้อมูล(รายปี)'!M9</f>
        <v>83.900999999999996</v>
      </c>
      <c r="Y15" s="84">
        <f t="shared" si="9"/>
        <v>9.5890760280363582E-3</v>
      </c>
      <c r="Z15" s="83">
        <f>+'ฐานข้อมูล(รายปี)'!N9</f>
        <v>98.506000000000014</v>
      </c>
      <c r="AA15" s="84">
        <f t="shared" si="10"/>
        <v>1.0267058523506315E-2</v>
      </c>
      <c r="AB15" s="83">
        <f>+'ฐานข้อมูล(รายปี)'!O9</f>
        <v>44.62239151</v>
      </c>
      <c r="AC15" s="84">
        <f t="shared" si="11"/>
        <v>4.040022524655365E-3</v>
      </c>
      <c r="AD15" s="83">
        <f>+'ฐานข้อมูล(รายปี)'!P9</f>
        <v>0</v>
      </c>
      <c r="AE15" s="84">
        <f t="shared" si="12"/>
        <v>0</v>
      </c>
      <c r="AF15" s="83">
        <f>+'ฐานข้อมูล(รายปี)'!Q9</f>
        <v>0</v>
      </c>
      <c r="AG15" s="84">
        <f t="shared" si="13"/>
        <v>0</v>
      </c>
      <c r="AH15" s="83">
        <f>+'ฐานข้อมูล(รายปี)'!R9</f>
        <v>1.5200000000000005E-5</v>
      </c>
      <c r="AI15" s="84">
        <f t="shared" si="14"/>
        <v>9.6110192418250682E-10</v>
      </c>
      <c r="AJ15" s="83">
        <f>+'ฐานข้อมูล(รายปี)'!S9</f>
        <v>0</v>
      </c>
      <c r="AK15" s="84">
        <f t="shared" si="15"/>
        <v>0</v>
      </c>
      <c r="AL15" s="83">
        <f>+'ฐานข้อมูล(รายปี)'!T9</f>
        <v>0</v>
      </c>
      <c r="AM15" s="84">
        <f t="shared" si="16"/>
        <v>0</v>
      </c>
      <c r="AN15" s="83">
        <f>+'ฐานข้อมูล(รายปี)'!U9</f>
        <v>0</v>
      </c>
      <c r="AO15" s="84">
        <f t="shared" si="17"/>
        <v>0</v>
      </c>
      <c r="AP15" s="83">
        <f>+'ฐานข้อมูล(รายปี)'!V9</f>
        <v>0</v>
      </c>
      <c r="AQ15" s="84">
        <f t="shared" si="18"/>
        <v>0</v>
      </c>
      <c r="AR15" s="83">
        <f>+'ฐานข้อมูล(รายปี)'!W9</f>
        <v>0</v>
      </c>
      <c r="AS15" s="84">
        <f t="shared" si="19"/>
        <v>0</v>
      </c>
      <c r="AT15" s="83">
        <f>+'ฐานข้อมูล(รายปี)'!X9</f>
        <v>0</v>
      </c>
      <c r="AU15" s="84">
        <f t="shared" si="20"/>
        <v>0</v>
      </c>
      <c r="AV15" s="83">
        <f>+'ฐานข้อมูล(รายปี)'!Y9</f>
        <v>0</v>
      </c>
      <c r="AW15" s="84">
        <f t="shared" si="21"/>
        <v>0</v>
      </c>
      <c r="AX15" s="83">
        <f>+'ฐานข้อมูล(รายปี)'!Z9</f>
        <v>0</v>
      </c>
      <c r="AY15" s="84">
        <f t="shared" si="22"/>
        <v>0</v>
      </c>
      <c r="AZ15" s="83">
        <f>+'ฐานข้อมูล(รายปี)'!AA9</f>
        <v>0</v>
      </c>
      <c r="BA15" s="84">
        <f t="shared" si="23"/>
        <v>0</v>
      </c>
      <c r="BB15" s="83">
        <f>+'ฐานข้อมูล(รายปี)'!AB9</f>
        <v>0</v>
      </c>
      <c r="BC15" s="84">
        <f t="shared" si="24"/>
        <v>0</v>
      </c>
      <c r="BD15" s="83">
        <f>+'ฐานข้อมูล(รายปี)'!AC9</f>
        <v>0</v>
      </c>
      <c r="BE15" s="84">
        <f t="shared" si="25"/>
        <v>0</v>
      </c>
      <c r="BF15" s="83">
        <f>+'ฐานข้อมูล(รายปี)'!AD9</f>
        <v>0</v>
      </c>
      <c r="BG15" s="84">
        <f t="shared" si="26"/>
        <v>0</v>
      </c>
      <c r="BH15" s="83">
        <f>+'ฐานข้อมูล(รายปี)'!AE9</f>
        <v>0</v>
      </c>
      <c r="BI15" s="84">
        <f t="shared" si="27"/>
        <v>0</v>
      </c>
      <c r="BJ15" s="83">
        <f>+'ฐานข้อมูล(รายปี)'!AF9</f>
        <v>0</v>
      </c>
      <c r="BK15" s="84">
        <f t="shared" si="28"/>
        <v>0</v>
      </c>
      <c r="BL15" s="83">
        <f>+'ฐานข้อมูล(รายปี)'!AG9</f>
        <v>0</v>
      </c>
      <c r="BM15" s="84">
        <f t="shared" si="29"/>
        <v>0</v>
      </c>
      <c r="BN15" s="83">
        <f>+'ฐานข้อมูล(รายปี)'!AH9</f>
        <v>0</v>
      </c>
      <c r="BO15" s="84">
        <f t="shared" si="30"/>
        <v>0</v>
      </c>
      <c r="BP15" s="83">
        <f>+'ฐานข้อมูล(รายปี)'!AI9</f>
        <v>0</v>
      </c>
      <c r="BQ15" s="84">
        <f t="shared" si="31"/>
        <v>0</v>
      </c>
      <c r="BR15" s="83">
        <f>+'ฐานข้อมูล(รายปี)'!AJ9</f>
        <v>0</v>
      </c>
      <c r="BS15" s="84">
        <f t="shared" si="31"/>
        <v>0</v>
      </c>
      <c r="BT15" s="83"/>
      <c r="BU15" s="84"/>
    </row>
    <row r="16" spans="1:73">
      <c r="A16" s="89" t="s">
        <v>220</v>
      </c>
      <c r="B16" s="83">
        <f>+'ฐานข้อมูล(รายปี)'!B10</f>
        <v>0</v>
      </c>
      <c r="C16" s="84">
        <f t="shared" si="0"/>
        <v>0</v>
      </c>
      <c r="D16" s="83">
        <f>+'ฐานข้อมูล(รายปี)'!C10</f>
        <v>0</v>
      </c>
      <c r="E16" s="84">
        <f t="shared" si="0"/>
        <v>0</v>
      </c>
      <c r="F16" s="83">
        <f>+'ฐานข้อมูล(รายปี)'!D10</f>
        <v>66613.599999999991</v>
      </c>
      <c r="G16" s="84">
        <f t="shared" si="1"/>
        <v>12.679502047797367</v>
      </c>
      <c r="H16" s="83">
        <f>+'ฐานข้อมูล(รายปี)'!E10</f>
        <v>112581.90000000001</v>
      </c>
      <c r="I16" s="84">
        <f t="shared" si="2"/>
        <v>18.513520002420631</v>
      </c>
      <c r="J16" s="83">
        <f>+'ฐานข้อมูล(รายปี)'!F10</f>
        <v>134790.80000000002</v>
      </c>
      <c r="K16" s="84">
        <f t="shared" si="3"/>
        <v>19.050480718269107</v>
      </c>
      <c r="L16" s="83">
        <f>+'ฐานข้อมูล(รายปี)'!G10</f>
        <v>163121.49999999997</v>
      </c>
      <c r="M16" s="84">
        <f t="shared" si="4"/>
        <v>20.011469685766752</v>
      </c>
      <c r="N16" s="83">
        <f>+'ฐานข้อมูล(รายปี)'!H10</f>
        <v>184227.43</v>
      </c>
      <c r="O16" s="84">
        <f t="shared" si="5"/>
        <v>20.577375271866853</v>
      </c>
      <c r="P16" s="83">
        <f>+'ฐานข้อมูล(รายปี)'!I10</f>
        <v>195813.09999999998</v>
      </c>
      <c r="Q16" s="84">
        <f t="shared" si="5"/>
        <v>21.540434961830876</v>
      </c>
      <c r="R16" s="83">
        <f>+'ฐานข้อมูล(รายปี)'!J10</f>
        <v>232387.59999999998</v>
      </c>
      <c r="S16" s="84">
        <f t="shared" si="6"/>
        <v>28.490034637345047</v>
      </c>
      <c r="T16" s="83">
        <f>+'ฐานข้อมูล(รายปี)'!K10</f>
        <v>201975.80000000002</v>
      </c>
      <c r="U16" s="84">
        <f t="shared" si="7"/>
        <v>25.458750433134224</v>
      </c>
      <c r="V16" s="83">
        <f>+'ฐานข้อมูล(รายปี)'!L10</f>
        <v>192509.7</v>
      </c>
      <c r="W16" s="84">
        <f t="shared" si="8"/>
        <v>23.545859983732822</v>
      </c>
      <c r="X16" s="83">
        <f>+'ฐานข้อมูล(รายปี)'!M10</f>
        <v>215356.136</v>
      </c>
      <c r="Y16" s="84">
        <f t="shared" si="9"/>
        <v>24.613131681483388</v>
      </c>
      <c r="Z16" s="83">
        <f>+'ฐานข้อมูล(รายปี)'!N10</f>
        <v>228196.18498799999</v>
      </c>
      <c r="AA16" s="84">
        <f t="shared" si="10"/>
        <v>23.784374414885068</v>
      </c>
      <c r="AB16" s="83">
        <f>+'ฐานข้อมูล(รายปี)'!O10</f>
        <v>261187.85100000002</v>
      </c>
      <c r="AC16" s="84">
        <f t="shared" si="11"/>
        <v>23.647428241712571</v>
      </c>
      <c r="AD16" s="83">
        <f>+'ฐานข้อมูล(รายปี)'!P10</f>
        <v>316098.18594642938</v>
      </c>
      <c r="AE16" s="84">
        <f t="shared" si="12"/>
        <v>24.506702042955492</v>
      </c>
      <c r="AF16" s="83">
        <f>+'ฐานข้อมูล(รายปี)'!Q10</f>
        <v>385717.94500000001</v>
      </c>
      <c r="AG16" s="84">
        <f t="shared" si="13"/>
        <v>26.160655804997923</v>
      </c>
      <c r="AH16" s="83">
        <f>+'ฐานข้อมูล(รายปี)'!R10</f>
        <v>417766.43</v>
      </c>
      <c r="AI16" s="84">
        <f t="shared" si="14"/>
        <v>26.415534192885286</v>
      </c>
      <c r="AJ16" s="83">
        <f>+'ฐานข้อมูล(รายปี)'!S10</f>
        <v>434700.39750193898</v>
      </c>
      <c r="AK16" s="84">
        <f t="shared" si="15"/>
        <v>25.507555411627024</v>
      </c>
      <c r="AL16" s="83">
        <f>+'ฐานข้อมูล(รายปี)'!T10</f>
        <v>503483.55218331894</v>
      </c>
      <c r="AM16" s="84">
        <f t="shared" si="16"/>
        <v>27.397660004384615</v>
      </c>
      <c r="AN16" s="83">
        <f>+'ฐานข้อมูล(รายปี)'!U10</f>
        <v>431775.378715406</v>
      </c>
      <c r="AO16" s="84">
        <f t="shared" si="17"/>
        <v>25.635340424186364</v>
      </c>
      <c r="AP16" s="83">
        <f>+'ฐานข้อมูล(รายปี)'!V10</f>
        <v>502259.80197958194</v>
      </c>
      <c r="AQ16" s="84">
        <f t="shared" si="18"/>
        <v>25.073737951035934</v>
      </c>
      <c r="AR16" s="83">
        <f>+'ฐานข้อมูล(รายปี)'!W10</f>
        <v>577724.68467361643</v>
      </c>
      <c r="AS16" s="84">
        <f t="shared" si="19"/>
        <v>25.971346854431133</v>
      </c>
      <c r="AT16" s="83">
        <f>+'ฐานข้อมูล(รายปี)'!X10</f>
        <v>659803.62446899002</v>
      </c>
      <c r="AU16" s="84">
        <f t="shared" si="20"/>
        <v>28.01345012499311</v>
      </c>
      <c r="AV16" s="83">
        <f>+'ฐานข้อมูล(รายปี)'!Y10</f>
        <v>698384.49776713899</v>
      </c>
      <c r="AW16" s="84">
        <f t="shared" si="21"/>
        <v>27.154826065789067</v>
      </c>
      <c r="AX16" s="83">
        <f>+'ฐานข้อมูล(รายปี)'!Z10</f>
        <v>711523.41765241616</v>
      </c>
      <c r="AY16" s="84">
        <f t="shared" si="22"/>
        <v>28.427948230746303</v>
      </c>
      <c r="AZ16" s="83">
        <f>+'ฐานข้อมูล(รายปี)'!AA10</f>
        <v>709031.58901071909</v>
      </c>
      <c r="BA16" s="84">
        <f t="shared" si="23"/>
        <v>27.062348580174721</v>
      </c>
      <c r="BB16" s="83">
        <f>+'ฐานข้อมูล(รายปี)'!AB10</f>
        <v>716383.69390586286</v>
      </c>
      <c r="BC16" s="84">
        <f t="shared" si="24"/>
        <v>25.466566145431901</v>
      </c>
      <c r="BD16" s="83">
        <f>+'ฐานข้อมูล(รายปี)'!AC10</f>
        <v>742249.60717378987</v>
      </c>
      <c r="BE16" s="84">
        <f t="shared" si="25"/>
        <v>26.577576051310636</v>
      </c>
      <c r="BF16" s="83">
        <f>+'ฐานข้อมูล(รายปี)'!AD10</f>
        <v>792998.55440362007</v>
      </c>
      <c r="BG16" s="84">
        <f t="shared" si="26"/>
        <v>26.663191661698953</v>
      </c>
      <c r="BH16" s="83">
        <f>+'ฐานข้อมูล(รายปี)'!AE10</f>
        <v>799663.99818318</v>
      </c>
      <c r="BI16" s="84">
        <f t="shared" si="27"/>
        <v>26.12366431423554</v>
      </c>
      <c r="BJ16" s="83">
        <f>+'ฐานข้อมูล(รายปี)'!AF10</f>
        <v>745017.16958242992</v>
      </c>
      <c r="BK16" s="84">
        <f t="shared" si="28"/>
        <v>26.00806488310684</v>
      </c>
      <c r="BL16" s="83">
        <f>+'ฐานข้อมูล(รายปี)'!AG10</f>
        <v>793243.114647771</v>
      </c>
      <c r="BM16" s="84">
        <f t="shared" si="29"/>
        <v>28.037437893497618</v>
      </c>
      <c r="BN16" s="83">
        <f>+'ฐานข้อมูล(รายปี)'!AH10</f>
        <v>930121.871014248</v>
      </c>
      <c r="BO16" s="84">
        <f t="shared" si="30"/>
        <v>30.284567338625383</v>
      </c>
      <c r="BP16" s="83">
        <f>+'ฐานข้อมูล(รายปี)'!AI10</f>
        <v>913580.88659256301</v>
      </c>
      <c r="BQ16" s="84">
        <f t="shared" si="31"/>
        <v>28.562447081655908</v>
      </c>
      <c r="BR16" s="83">
        <f>+'ฐานข้อมูล(รายปี)'!AJ10</f>
        <v>947320.218352478</v>
      </c>
      <c r="BS16" s="84">
        <f t="shared" si="31"/>
        <v>28.437638298696754</v>
      </c>
      <c r="BT16" s="83"/>
      <c r="BU16" s="84"/>
    </row>
    <row r="17" spans="1:73">
      <c r="A17" s="89" t="s">
        <v>221</v>
      </c>
      <c r="B17" s="83">
        <f>+'ฐานข้อมูล(รายปี)'!B11</f>
        <v>0</v>
      </c>
      <c r="C17" s="84">
        <f t="shared" si="0"/>
        <v>0</v>
      </c>
      <c r="D17" s="83">
        <f>+'ฐานข้อมูล(รายปี)'!C11</f>
        <v>0</v>
      </c>
      <c r="E17" s="84">
        <f t="shared" si="0"/>
        <v>0</v>
      </c>
      <c r="F17" s="83">
        <f>+'ฐานข้อมูล(รายปี)'!D11</f>
        <v>9628.9</v>
      </c>
      <c r="G17" s="84">
        <f t="shared" si="1"/>
        <v>1.8328037708221157</v>
      </c>
      <c r="H17" s="83">
        <f>+'ฐานข้อมูล(รายปี)'!E11</f>
        <v>16764.2</v>
      </c>
      <c r="I17" s="84">
        <f t="shared" si="2"/>
        <v>2.756787299064769</v>
      </c>
      <c r="J17" s="83">
        <f>+'ฐานข้อมูล(รายปี)'!F11</f>
        <v>21227.399999999998</v>
      </c>
      <c r="K17" s="84">
        <f t="shared" si="3"/>
        <v>3.0001467043669563</v>
      </c>
      <c r="L17" s="83">
        <f>+'ฐานข้อมูล(รายปี)'!G11</f>
        <v>28311.300000000003</v>
      </c>
      <c r="M17" s="84">
        <f t="shared" si="4"/>
        <v>3.4731823929687282</v>
      </c>
      <c r="N17" s="83">
        <f>+'ฐานข้อมูล(รายปี)'!H11</f>
        <v>33409.629999999997</v>
      </c>
      <c r="O17" s="84">
        <f t="shared" si="5"/>
        <v>3.731705393731112</v>
      </c>
      <c r="P17" s="83">
        <f>+'ฐานข้อมูล(รายปี)'!I11</f>
        <v>34285.799999999996</v>
      </c>
      <c r="Q17" s="84">
        <f t="shared" si="5"/>
        <v>3.771612037265847</v>
      </c>
      <c r="R17" s="83">
        <f>+'ฐานข้อมูล(รายปี)'!J11</f>
        <v>35241.1</v>
      </c>
      <c r="S17" s="84">
        <f t="shared" si="6"/>
        <v>4.3204549625631516</v>
      </c>
      <c r="T17" s="83">
        <f>+'ฐานข้อมูล(รายปี)'!K11</f>
        <v>21311.4</v>
      </c>
      <c r="U17" s="84">
        <f t="shared" si="7"/>
        <v>2.6862704045766708</v>
      </c>
      <c r="V17" s="83">
        <f>+'ฐานข้อมูล(รายปี)'!L11</f>
        <v>17015.3</v>
      </c>
      <c r="W17" s="84">
        <f t="shared" si="8"/>
        <v>2.0811412172020893</v>
      </c>
      <c r="X17" s="83">
        <f>+'ฐานข้อมูล(รายปี)'!M11</f>
        <v>12851.723</v>
      </c>
      <c r="Y17" s="84">
        <f t="shared" si="9"/>
        <v>1.4688281300373478</v>
      </c>
      <c r="Z17" s="83">
        <f>+'ฐานข้อมูล(รายปี)'!N11</f>
        <v>13715.416999999999</v>
      </c>
      <c r="AA17" s="84">
        <f t="shared" si="10"/>
        <v>1.4295270238695448</v>
      </c>
      <c r="AB17" s="83">
        <f>+'ฐานข้อมูล(รายปี)'!O11</f>
        <v>12756.840896240001</v>
      </c>
      <c r="AC17" s="84">
        <f t="shared" si="11"/>
        <v>1.1549789874597947</v>
      </c>
      <c r="AD17" s="83">
        <f>+'ฐานข้อมูล(รายปี)'!P11</f>
        <v>20024.309605080001</v>
      </c>
      <c r="AE17" s="84">
        <f t="shared" si="12"/>
        <v>1.5524599979537801</v>
      </c>
      <c r="AF17" s="83">
        <f>+'ฐานข้อมูล(รายปี)'!Q11</f>
        <v>26304.359065923996</v>
      </c>
      <c r="AG17" s="84">
        <f t="shared" si="13"/>
        <v>1.7840478842505354</v>
      </c>
      <c r="AH17" s="83">
        <f>+'ฐานข้อมูล(รายปี)'!R11</f>
        <v>30622.715</v>
      </c>
      <c r="AI17" s="84">
        <f t="shared" si="14"/>
        <v>1.9362862046179277</v>
      </c>
      <c r="AJ17" s="83">
        <f>+'ฐานข้อมูล(รายปี)'!S11</f>
        <v>34405.816867075446</v>
      </c>
      <c r="AK17" s="84">
        <f t="shared" si="15"/>
        <v>2.0188807860827969</v>
      </c>
      <c r="AL17" s="83">
        <f>+'ฐานข้อมูล(รายปี)'!T11</f>
        <v>25132.640425990914</v>
      </c>
      <c r="AM17" s="84">
        <f t="shared" si="16"/>
        <v>1.3676227046897451</v>
      </c>
      <c r="AN17" s="83">
        <f>+'ฐานข้อมูล(รายปี)'!U11</f>
        <v>18099.036902437314</v>
      </c>
      <c r="AO17" s="84">
        <f t="shared" si="17"/>
        <v>1.0745748720649253</v>
      </c>
      <c r="AP17" s="83">
        <f>+'ฐานข้อมูล(รายปี)'!V11</f>
        <v>22891.95937558181</v>
      </c>
      <c r="AQ17" s="84">
        <f t="shared" si="18"/>
        <v>1.1428089373404253</v>
      </c>
      <c r="AR17" s="83">
        <f>+'ฐานข้อมูล(รายปี)'!W11</f>
        <v>35614.223230801414</v>
      </c>
      <c r="AS17" s="84">
        <f t="shared" si="19"/>
        <v>1.601020986321243</v>
      </c>
      <c r="AT17" s="83">
        <f>+'ฐานข้อมูล(รายปี)'!X11</f>
        <v>41056.550994831181</v>
      </c>
      <c r="AU17" s="84">
        <f t="shared" si="20"/>
        <v>1.7431484171120897</v>
      </c>
      <c r="AV17" s="83">
        <f>+'ฐานข้อมูล(รายปี)'!Y11</f>
        <v>48770.631389939139</v>
      </c>
      <c r="AW17" s="84">
        <f t="shared" si="21"/>
        <v>1.8963164513913482</v>
      </c>
      <c r="AX17" s="83">
        <f>+'ฐานข้อมูล(รายปี)'!Z11</f>
        <v>53033.963097843625</v>
      </c>
      <c r="AY17" s="84">
        <f t="shared" si="22"/>
        <v>2.1188997017007583</v>
      </c>
      <c r="AZ17" s="83">
        <f>+'ฐานข้อมูล(รายปี)'!AA11</f>
        <v>54175.08799108697</v>
      </c>
      <c r="BA17" s="84">
        <f t="shared" si="23"/>
        <v>2.0677571187230543</v>
      </c>
      <c r="BB17" s="83">
        <f>+'ฐานข้อมูล(รายปี)'!AB11</f>
        <v>56249.310459983535</v>
      </c>
      <c r="BC17" s="84">
        <f t="shared" si="24"/>
        <v>1.9995943481822764</v>
      </c>
      <c r="BD17" s="83">
        <f>+'ฐานข้อมูล(รายปี)'!AC11</f>
        <v>55732.727999999996</v>
      </c>
      <c r="BE17" s="84">
        <f t="shared" si="25"/>
        <v>1.9956101056180053</v>
      </c>
      <c r="BF17" s="83">
        <f>+'ฐานข้อมูล(รายปี)'!AD11</f>
        <v>60374.867497300016</v>
      </c>
      <c r="BG17" s="84">
        <f t="shared" si="26"/>
        <v>2.0299994933040453</v>
      </c>
      <c r="BH17" s="83">
        <f>+'ฐานข้อมูล(รายปี)'!AE11</f>
        <v>62056.133411029994</v>
      </c>
      <c r="BI17" s="84">
        <f t="shared" si="27"/>
        <v>2.027268454691403</v>
      </c>
      <c r="BJ17" s="83">
        <f>+'ฐานข้อมูล(รายปี)'!AF11</f>
        <v>57587.184390580005</v>
      </c>
      <c r="BK17" s="84">
        <f t="shared" si="28"/>
        <v>2.0103311564015311</v>
      </c>
      <c r="BL17" s="83">
        <f>+'ฐานข้อมูล(รายปี)'!AG11</f>
        <v>56635.59355148</v>
      </c>
      <c r="BM17" s="84">
        <f t="shared" si="29"/>
        <v>2.0018036178808662</v>
      </c>
      <c r="BN17" s="83">
        <f>+'ฐานข้อมูล(รายปี)'!AH11</f>
        <v>59285.70602138</v>
      </c>
      <c r="BO17" s="84">
        <f t="shared" si="30"/>
        <v>1.9303297902936074</v>
      </c>
      <c r="BP17" s="83">
        <f>+'ฐานข้อมูล(รายปี)'!AI11</f>
        <v>67631.560857859993</v>
      </c>
      <c r="BQ17" s="84">
        <f t="shared" si="31"/>
        <v>2.1144519400545678</v>
      </c>
      <c r="BR17" s="83">
        <f>+'ฐานข้อมูล(รายปี)'!AJ11</f>
        <v>69342.995394559999</v>
      </c>
      <c r="BS17" s="84">
        <f t="shared" si="31"/>
        <v>2.0816097697230509</v>
      </c>
      <c r="BT17" s="83"/>
      <c r="BU17" s="84"/>
    </row>
    <row r="18" spans="1:73">
      <c r="A18" s="89" t="s">
        <v>222</v>
      </c>
      <c r="B18" s="83">
        <f>+'ฐานข้อมูล(รายปี)'!B13</f>
        <v>3780.1000000000004</v>
      </c>
      <c r="C18" s="84">
        <f t="shared" si="0"/>
        <v>0.93349839519078304</v>
      </c>
      <c r="D18" s="83">
        <f>+'ฐานข้อมูล(รายปี)'!C13</f>
        <v>3690.9</v>
      </c>
      <c r="E18" s="84">
        <f t="shared" si="0"/>
        <v>0.77381576354266701</v>
      </c>
      <c r="F18" s="83">
        <f>+'ฐานข้อมูล(รายปี)'!D13</f>
        <v>3781.4</v>
      </c>
      <c r="G18" s="84">
        <f t="shared" si="1"/>
        <v>0.71976697016136304</v>
      </c>
      <c r="H18" s="83">
        <f>+'ฐานข้อมูล(รายปี)'!E13</f>
        <v>3875.8999999999996</v>
      </c>
      <c r="I18" s="84">
        <f t="shared" si="2"/>
        <v>0.63737201252938624</v>
      </c>
      <c r="J18" s="83">
        <f>+'ฐานข้อมูล(รายปี)'!F13</f>
        <v>4752.2999999999993</v>
      </c>
      <c r="K18" s="84">
        <f t="shared" si="3"/>
        <v>0.67166008004574673</v>
      </c>
      <c r="L18" s="83">
        <f>+'ฐานข้อมูล(รายปี)'!G13</f>
        <v>5283.9000000000005</v>
      </c>
      <c r="M18" s="84">
        <f t="shared" si="4"/>
        <v>0.64821991382265953</v>
      </c>
      <c r="N18" s="83">
        <f>+'ฐานข้อมูล(รายปี)'!H13</f>
        <v>5285.67</v>
      </c>
      <c r="O18" s="84">
        <f t="shared" si="5"/>
        <v>0.590385563937186</v>
      </c>
      <c r="P18" s="83">
        <f>+'ฐานข้อมูล(รายปี)'!I13</f>
        <v>4734</v>
      </c>
      <c r="Q18" s="84">
        <f t="shared" si="5"/>
        <v>0.52076403013540662</v>
      </c>
      <c r="R18" s="83">
        <f>+'ฐานข้อมูล(รายปี)'!J13</f>
        <v>2991.8</v>
      </c>
      <c r="S18" s="84">
        <f t="shared" si="6"/>
        <v>0.36678585960700538</v>
      </c>
      <c r="T18" s="83">
        <f>+'ฐานข้อมูล(รายปี)'!K13</f>
        <v>2823.4999999999995</v>
      </c>
      <c r="U18" s="84">
        <f t="shared" si="7"/>
        <v>0.35589799296724889</v>
      </c>
      <c r="V18" s="83">
        <f>+'ฐานข้อมูล(รายปี)'!L13</f>
        <v>3351.0999999999995</v>
      </c>
      <c r="W18" s="84">
        <f t="shared" si="8"/>
        <v>0.40987301622456968</v>
      </c>
      <c r="X18" s="83">
        <f>+'ฐานข้อมูล(รายปี)'!M13</f>
        <v>3408.4780000000001</v>
      </c>
      <c r="Y18" s="84">
        <f t="shared" si="9"/>
        <v>0.38955619935268132</v>
      </c>
      <c r="Z18" s="83">
        <f>+'ฐานข้อมูล(รายปี)'!N13</f>
        <v>4121.6319999999996</v>
      </c>
      <c r="AA18" s="84">
        <f t="shared" si="10"/>
        <v>0.42958842056683216</v>
      </c>
      <c r="AB18" s="83">
        <f>+'ฐานข้อมูล(รายปี)'!O13</f>
        <v>5348.2258597299997</v>
      </c>
      <c r="AC18" s="84">
        <f t="shared" si="11"/>
        <v>0.48421772587897549</v>
      </c>
      <c r="AD18" s="83">
        <f>+'ฐานข้อมูล(รายปี)'!P13</f>
        <v>6820.0938168099992</v>
      </c>
      <c r="AE18" s="84">
        <f t="shared" si="12"/>
        <v>0.52875345226401071</v>
      </c>
      <c r="AF18" s="83">
        <f>+'ฐานข้อมูล(รายปี)'!Q13</f>
        <v>6815.6056455300004</v>
      </c>
      <c r="AG18" s="84">
        <f t="shared" si="13"/>
        <v>0.46225672335600315</v>
      </c>
      <c r="AH18" s="83">
        <f>+'ฐานข้อมูล(รายปี)'!R13</f>
        <v>7268.4569999999994</v>
      </c>
      <c r="AI18" s="84">
        <f t="shared" si="14"/>
        <v>0.45958736898275054</v>
      </c>
      <c r="AJ18" s="83">
        <f>+'ฐานข้อมูล(รายปี)'!S13</f>
        <v>7136.8217302040002</v>
      </c>
      <c r="AK18" s="84">
        <f t="shared" si="15"/>
        <v>0.41877779912835345</v>
      </c>
      <c r="AL18" s="83">
        <f>+'ฐานข้อมูล(รายปี)'!T13</f>
        <v>7723.5211543600008</v>
      </c>
      <c r="AM18" s="84">
        <f t="shared" si="16"/>
        <v>0.42028464625351125</v>
      </c>
      <c r="AN18" s="83">
        <f>+'ฐานข้อมูล(รายปี)'!U13</f>
        <v>7487.8263402880002</v>
      </c>
      <c r="AO18" s="84">
        <f t="shared" si="17"/>
        <v>0.44456675098418125</v>
      </c>
      <c r="AP18" s="83">
        <f>+'ฐานข้อมูล(รายปี)'!V13</f>
        <v>8734.7662665900007</v>
      </c>
      <c r="AQ18" s="84">
        <f t="shared" si="18"/>
        <v>0.43605568187782145</v>
      </c>
      <c r="AR18" s="83">
        <f>+'ฐานข้อมูล(รายปี)'!W13</f>
        <v>10298.927953684102</v>
      </c>
      <c r="AS18" s="84">
        <f t="shared" si="19"/>
        <v>0.46298355810265701</v>
      </c>
      <c r="AT18" s="83">
        <f>+'ฐานข้อมูล(รายปี)'!X13</f>
        <v>11180.0726918</v>
      </c>
      <c r="AU18" s="84">
        <f t="shared" si="20"/>
        <v>0.47467518687487359</v>
      </c>
      <c r="AV18" s="83">
        <f>+'ฐานข้อมูล(รายปี)'!Y13</f>
        <v>12734.890496313028</v>
      </c>
      <c r="AW18" s="84">
        <f t="shared" si="21"/>
        <v>0.49516238905628529</v>
      </c>
      <c r="AX18" s="83">
        <f>+'ฐานข้อมูล(รายปี)'!Z13</f>
        <v>11663.264761329998</v>
      </c>
      <c r="AY18" s="84">
        <f t="shared" si="22"/>
        <v>0.4659898446217372</v>
      </c>
      <c r="AZ18" s="83">
        <f>+'ฐานข้อมูล(รายปี)'!AA13</f>
        <v>13572.40598777963</v>
      </c>
      <c r="BA18" s="84">
        <f t="shared" si="23"/>
        <v>0.5180321830588992</v>
      </c>
      <c r="BB18" s="83">
        <f>+'ฐานข้อมูล(รายปี)'!AB13</f>
        <v>14497.730720940001</v>
      </c>
      <c r="BC18" s="84">
        <f t="shared" si="24"/>
        <v>0.51537663615776652</v>
      </c>
      <c r="BD18" s="83">
        <f>+'ฐานข้อมูล(รายปี)'!AC13</f>
        <v>14089.608</v>
      </c>
      <c r="BE18" s="84">
        <f t="shared" si="25"/>
        <v>0.50450363938754794</v>
      </c>
      <c r="BF18" s="83">
        <f>+'ฐานข้อมูล(รายปี)'!AD13</f>
        <v>15199.027491640001</v>
      </c>
      <c r="BG18" s="84">
        <f t="shared" si="26"/>
        <v>0.51104075894035317</v>
      </c>
      <c r="BH18" s="83">
        <f>+'ฐานข้อมูล(รายปี)'!AE13</f>
        <v>16073.823170109999</v>
      </c>
      <c r="BI18" s="84">
        <f t="shared" si="27"/>
        <v>0.52510449600876785</v>
      </c>
      <c r="BJ18" s="83">
        <f>+'ฐานข้อมูล(รายปี)'!AF13</f>
        <v>15071.74993369</v>
      </c>
      <c r="BK18" s="84">
        <f t="shared" si="28"/>
        <v>0.52614498857398562</v>
      </c>
      <c r="BL18" s="83">
        <f>+'ฐานข้อมูล(รายปี)'!AG13</f>
        <v>14772.52354117</v>
      </c>
      <c r="BM18" s="84">
        <f t="shared" si="29"/>
        <v>0.52213968664537114</v>
      </c>
      <c r="BN18" s="83">
        <f>+'ฐานข้อมูล(รายปี)'!AH13</f>
        <v>16901.484136999996</v>
      </c>
      <c r="BO18" s="84">
        <f t="shared" si="30"/>
        <v>0.55030867504656744</v>
      </c>
      <c r="BP18" s="83">
        <f>+'ฐานข้อมูล(รายปี)'!AI13</f>
        <v>17129.217879199994</v>
      </c>
      <c r="BQ18" s="84">
        <f t="shared" si="31"/>
        <v>0.53553263471787127</v>
      </c>
      <c r="BR18" s="83">
        <f>+'ฐานข้อมูล(รายปี)'!AJ13</f>
        <v>16757.096838899997</v>
      </c>
      <c r="BS18" s="84">
        <f t="shared" si="31"/>
        <v>0.50303186779822873</v>
      </c>
      <c r="BT18" s="83"/>
      <c r="BU18" s="84"/>
    </row>
    <row r="19" spans="1:73">
      <c r="A19" s="86" t="s">
        <v>223</v>
      </c>
      <c r="B19" s="90">
        <f>+SUM(B20:B30)</f>
        <v>72983.599999999991</v>
      </c>
      <c r="C19" s="88">
        <f t="shared" si="0"/>
        <v>18.023352153447266</v>
      </c>
      <c r="D19" s="90">
        <f>+SUM(D20:D30)</f>
        <v>92176.900000000009</v>
      </c>
      <c r="E19" s="88">
        <f t="shared" si="0"/>
        <v>19.325351067353779</v>
      </c>
      <c r="F19" s="90">
        <f>+SUM(F20:F30)</f>
        <v>101734.78000000001</v>
      </c>
      <c r="G19" s="88">
        <f t="shared" si="1"/>
        <v>19.364609499294662</v>
      </c>
      <c r="H19" s="90">
        <f>+SUM(H20:H30)</f>
        <v>125631.69999999998</v>
      </c>
      <c r="I19" s="88">
        <f t="shared" si="2"/>
        <v>20.659493141331843</v>
      </c>
      <c r="J19" s="90">
        <f>+SUM(J20:J30)</f>
        <v>138558.39999999999</v>
      </c>
      <c r="K19" s="88">
        <f t="shared" si="3"/>
        <v>19.582969516867749</v>
      </c>
      <c r="L19" s="90">
        <f>+SUM(L20:L30)</f>
        <v>155197.9</v>
      </c>
      <c r="M19" s="88">
        <f t="shared" si="4"/>
        <v>19.039415841226692</v>
      </c>
      <c r="N19" s="90">
        <f>+SUM(N20:N30)</f>
        <v>167041.01999999999</v>
      </c>
      <c r="O19" s="88">
        <f t="shared" si="5"/>
        <v>18.657730579726461</v>
      </c>
      <c r="P19" s="90">
        <f>+SUM(P20:P30)</f>
        <v>180025.68</v>
      </c>
      <c r="Q19" s="88">
        <f t="shared" si="5"/>
        <v>19.803738623715052</v>
      </c>
      <c r="R19" s="90">
        <f>+SUM(R20:R30)</f>
        <v>155424.6</v>
      </c>
      <c r="S19" s="88">
        <f t="shared" si="6"/>
        <v>19.054597738844496</v>
      </c>
      <c r="T19" s="90">
        <f>+SUM(T20:T30)</f>
        <v>163733.9</v>
      </c>
      <c r="U19" s="88">
        <f t="shared" si="7"/>
        <v>20.638415580201965</v>
      </c>
      <c r="V19" s="90">
        <f>+SUM(V20:V30)</f>
        <v>164822.57999999999</v>
      </c>
      <c r="W19" s="88">
        <f t="shared" si="8"/>
        <v>20.159448541229878</v>
      </c>
      <c r="X19" s="90">
        <f>+SUM(X20:X30)</f>
        <v>177386.46000000002</v>
      </c>
      <c r="Y19" s="88">
        <f t="shared" si="9"/>
        <v>20.273563500843025</v>
      </c>
      <c r="Z19" s="90">
        <f>+SUM(Z20:Z30)</f>
        <v>207940.71</v>
      </c>
      <c r="AA19" s="88">
        <f t="shared" si="10"/>
        <v>21.673191876529899</v>
      </c>
      <c r="AB19" s="90">
        <f>+SUM(AB20:AB30)</f>
        <v>246402.09794946402</v>
      </c>
      <c r="AC19" s="88">
        <f t="shared" si="11"/>
        <v>22.308755585524466</v>
      </c>
      <c r="AD19" s="90">
        <f>+SUM(AD20:AD30)</f>
        <v>275493.21999999997</v>
      </c>
      <c r="AE19" s="88">
        <f t="shared" si="12"/>
        <v>21.358649171553871</v>
      </c>
      <c r="AF19" s="90">
        <f>+SUM(AF20:AF30)</f>
        <v>278997.86234655004</v>
      </c>
      <c r="AG19" s="88">
        <f t="shared" si="13"/>
        <v>18.922549862641951</v>
      </c>
      <c r="AH19" s="90">
        <f>+SUM(AH20:AH30)</f>
        <v>273728.14891714003</v>
      </c>
      <c r="AI19" s="88">
        <f t="shared" si="14"/>
        <v>17.307937541261772</v>
      </c>
      <c r="AJ19" s="90">
        <f>+SUM(AJ20:AJ30)</f>
        <v>286962.59907858993</v>
      </c>
      <c r="AK19" s="88">
        <f t="shared" si="15"/>
        <v>16.838527038680688</v>
      </c>
      <c r="AL19" s="90">
        <f>+SUM(AL20:AL30)</f>
        <v>277994.03862219001</v>
      </c>
      <c r="AM19" s="88">
        <f t="shared" si="16"/>
        <v>15.127378283538032</v>
      </c>
      <c r="AN19" s="90">
        <f>+SUM(AN20:AN30)</f>
        <v>290693.03000000003</v>
      </c>
      <c r="AO19" s="88">
        <f t="shared" si="17"/>
        <v>17.259008156414659</v>
      </c>
      <c r="AP19" s="90">
        <f>+SUM(AP20:AP30)</f>
        <v>405462.36770175397</v>
      </c>
      <c r="AQ19" s="88">
        <f t="shared" si="18"/>
        <v>20.241431061555762</v>
      </c>
      <c r="AR19" s="90">
        <f>+SUM(AR20:AR30)</f>
        <v>399354.30067287001</v>
      </c>
      <c r="AS19" s="88">
        <f t="shared" si="19"/>
        <v>17.952788474744477</v>
      </c>
      <c r="AT19" s="90">
        <f>+SUM(AT20:AT30)</f>
        <v>379241.16717500007</v>
      </c>
      <c r="AU19" s="88">
        <f t="shared" si="20"/>
        <v>16.101538591199944</v>
      </c>
      <c r="AV19" s="90">
        <f>+SUM(AV20:AV30)</f>
        <v>432334.80041953002</v>
      </c>
      <c r="AW19" s="88">
        <f t="shared" si="21"/>
        <v>16.810190296483938</v>
      </c>
      <c r="AX19" s="90">
        <f>+SUM(AX20:AX30)</f>
        <v>382046.04035441001</v>
      </c>
      <c r="AY19" s="88">
        <f t="shared" si="22"/>
        <v>15.264128751785291</v>
      </c>
      <c r="AZ19" s="90">
        <f>+SUM(AZ20:AZ30)</f>
        <v>438323.24999999994</v>
      </c>
      <c r="BA19" s="88">
        <f t="shared" si="23"/>
        <v>16.729940902697553</v>
      </c>
      <c r="BB19" s="90">
        <f>+SUM(BB20:BB30)</f>
        <v>516783.57000000007</v>
      </c>
      <c r="BC19" s="88">
        <f t="shared" si="24"/>
        <v>18.371025304223124</v>
      </c>
      <c r="BD19" s="90">
        <f>+SUM(BD20:BD30)</f>
        <v>561564.56999999995</v>
      </c>
      <c r="BE19" s="88">
        <f t="shared" si="25"/>
        <v>20.107824810747282</v>
      </c>
      <c r="BF19" s="90">
        <f>+SUM(BF20:BF30)</f>
        <v>577232.99000100011</v>
      </c>
      <c r="BG19" s="88">
        <f t="shared" si="26"/>
        <v>19.408451327413875</v>
      </c>
      <c r="BH19" s="90">
        <f>+SUM(BH20:BH30)</f>
        <v>584601.45020778989</v>
      </c>
      <c r="BI19" s="88">
        <f t="shared" si="27"/>
        <v>19.097936230143034</v>
      </c>
      <c r="BJ19" s="90">
        <f>+SUM(BJ20:BJ30)</f>
        <v>547510.14999999991</v>
      </c>
      <c r="BK19" s="88">
        <f t="shared" si="28"/>
        <v>19.113223274224225</v>
      </c>
      <c r="BL19" s="90">
        <f>+SUM(BL20:BL30)</f>
        <v>530780.1</v>
      </c>
      <c r="BM19" s="88">
        <f t="shared" si="29"/>
        <v>18.76059661162326</v>
      </c>
      <c r="BN19" s="90">
        <f>+SUM(BN20:BN30)</f>
        <v>502730.16399999999</v>
      </c>
      <c r="BO19" s="88">
        <f t="shared" si="30"/>
        <v>16.368785617538673</v>
      </c>
      <c r="BP19" s="90">
        <f>+SUM(BP20:BP30)</f>
        <v>476648.51449000009</v>
      </c>
      <c r="BQ19" s="88">
        <f t="shared" si="31"/>
        <v>14.902071804991889</v>
      </c>
      <c r="BR19" s="90">
        <f>+SUM(BR20:BR30)</f>
        <v>522606.41000000003</v>
      </c>
      <c r="BS19" s="88">
        <f t="shared" si="31"/>
        <v>15.688139841464563</v>
      </c>
      <c r="BT19" s="90"/>
      <c r="BU19" s="88"/>
    </row>
    <row r="20" spans="1:73">
      <c r="A20" s="89" t="s">
        <v>224</v>
      </c>
      <c r="B20" s="83">
        <f>+'ฐานข้อมูล(รายปี)'!B17</f>
        <v>32014.300000000003</v>
      </c>
      <c r="C20" s="84">
        <f t="shared" si="0"/>
        <v>7.905954253367975</v>
      </c>
      <c r="D20" s="83">
        <f>+'ฐานข้อมูล(รายปี)'!C17</f>
        <v>44414.500000000007</v>
      </c>
      <c r="E20" s="84">
        <f t="shared" si="0"/>
        <v>9.3117234901692783</v>
      </c>
      <c r="F20" s="83">
        <f>+'ฐานข้อมูล(รายปี)'!D17</f>
        <v>41346.200000000004</v>
      </c>
      <c r="G20" s="84">
        <f t="shared" si="1"/>
        <v>7.8700029358665446</v>
      </c>
      <c r="H20" s="83">
        <f>+'ฐานข้อมูล(รายปี)'!E17</f>
        <v>43711.399999999994</v>
      </c>
      <c r="I20" s="84">
        <f t="shared" si="2"/>
        <v>7.1881170795110849</v>
      </c>
      <c r="J20" s="83">
        <f>+'ฐานข้อมูล(รายปี)'!F17</f>
        <v>46130.7</v>
      </c>
      <c r="K20" s="84">
        <f t="shared" si="3"/>
        <v>6.5198219082478666</v>
      </c>
      <c r="L20" s="83">
        <f>+'ฐานข้อมูล(รายปี)'!G17</f>
        <v>53500.800000000003</v>
      </c>
      <c r="M20" s="84">
        <f t="shared" si="4"/>
        <v>6.5633876427342202</v>
      </c>
      <c r="N20" s="83">
        <f>+'ฐานข้อมูล(รายปี)'!H17</f>
        <v>58005.419999999991</v>
      </c>
      <c r="O20" s="84">
        <f t="shared" si="5"/>
        <v>6.4789445043132332</v>
      </c>
      <c r="P20" s="83">
        <f>+'ฐานข้อมูล(รายปี)'!I17</f>
        <v>63983.199999999997</v>
      </c>
      <c r="Q20" s="84">
        <f t="shared" si="5"/>
        <v>7.0384767834726967</v>
      </c>
      <c r="R20" s="83">
        <f>+'ฐานข้อมูล(รายปี)'!J17</f>
        <v>65372.899999999994</v>
      </c>
      <c r="S20" s="84">
        <f t="shared" si="6"/>
        <v>8.0145248083103144</v>
      </c>
      <c r="T20" s="83">
        <f>+'ฐานข้อมูล(รายปี)'!K17</f>
        <v>66583.5</v>
      </c>
      <c r="U20" s="84">
        <f t="shared" si="7"/>
        <v>8.3927515547139446</v>
      </c>
      <c r="V20" s="83">
        <f>+'ฐานข้อมูล(รายปี)'!L17</f>
        <v>64831.99</v>
      </c>
      <c r="W20" s="84">
        <f t="shared" si="8"/>
        <v>7.9296002175826272</v>
      </c>
      <c r="X20" s="83">
        <f>+'ฐานข้อมูล(รายปี)'!M17</f>
        <v>64124.320000000014</v>
      </c>
      <c r="Y20" s="84">
        <f t="shared" si="9"/>
        <v>7.3287920254363188</v>
      </c>
      <c r="Z20" s="83">
        <f>+'ฐานข้อมูล(รายปี)'!N17</f>
        <v>68840.429999999993</v>
      </c>
      <c r="AA20" s="84">
        <f t="shared" si="10"/>
        <v>7.1750829755886913</v>
      </c>
      <c r="AB20" s="83">
        <f>+'ฐานข้อมูล(รายปี)'!O17</f>
        <v>73604.746039420002</v>
      </c>
      <c r="AC20" s="84">
        <f t="shared" si="11"/>
        <v>6.6640272261999742</v>
      </c>
      <c r="AD20" s="83">
        <f>+'ฐานข้อมูล(รายปี)'!P17</f>
        <v>76996.02</v>
      </c>
      <c r="AE20" s="84">
        <f t="shared" si="12"/>
        <v>5.9694063570273919</v>
      </c>
      <c r="AF20" s="83">
        <f>+'ฐานข้อมูล(รายปี)'!Q17</f>
        <v>76458.207859419999</v>
      </c>
      <c r="AG20" s="84">
        <f t="shared" si="13"/>
        <v>5.1856463646701059</v>
      </c>
      <c r="AH20" s="83">
        <f>+'ฐานข้อมูล(รายปี)'!R17</f>
        <v>70742.309820220005</v>
      </c>
      <c r="AI20" s="84">
        <f t="shared" si="14"/>
        <v>4.4730638216663472</v>
      </c>
      <c r="AJ20" s="83">
        <f>+'ฐานข้อมูล(รายปี)'!S17</f>
        <v>76943.953676270001</v>
      </c>
      <c r="AK20" s="84">
        <f t="shared" si="15"/>
        <v>4.5149536859541648</v>
      </c>
      <c r="AL20" s="83">
        <f>+'ฐานข้อมูล(รายปี)'!T17</f>
        <v>67211.394238049994</v>
      </c>
      <c r="AM20" s="84">
        <f t="shared" si="16"/>
        <v>3.6573884484796046</v>
      </c>
      <c r="AN20" s="83">
        <f>+'ฐานข้อมูล(รายปี)'!U17</f>
        <v>91058.52</v>
      </c>
      <c r="AO20" s="84">
        <f t="shared" si="17"/>
        <v>5.40632067920943</v>
      </c>
      <c r="AP20" s="83">
        <f>+'ฐานข้อมูล(รายปี)'!V17</f>
        <v>152825.1240364</v>
      </c>
      <c r="AQ20" s="84">
        <f t="shared" si="18"/>
        <v>7.6293127527236049</v>
      </c>
      <c r="AR20" s="83">
        <f>+'ฐานข้อมูล(รายปี)'!W17</f>
        <v>117914.03550230998</v>
      </c>
      <c r="AS20" s="84">
        <f t="shared" si="19"/>
        <v>5.3007711047802708</v>
      </c>
      <c r="AT20" s="83">
        <f>+'ฐานข้อมูล(รายปี)'!X17</f>
        <v>61061.238000000005</v>
      </c>
      <c r="AU20" s="84">
        <f t="shared" si="20"/>
        <v>2.59249249602103</v>
      </c>
      <c r="AV20" s="83">
        <f>+'ฐานข้อมูล(รายปี)'!Y17</f>
        <v>63532.076211990003</v>
      </c>
      <c r="AW20" s="84">
        <f t="shared" si="21"/>
        <v>2.4702760222353541</v>
      </c>
      <c r="AX20" s="83">
        <f>+'ฐานข้อมูล(รายปี)'!Z17</f>
        <v>63402.64</v>
      </c>
      <c r="AY20" s="84">
        <f t="shared" si="22"/>
        <v>2.5331660531419531</v>
      </c>
      <c r="AZ20" s="83">
        <f>+'ฐานข้อมูล(รายปี)'!AA17</f>
        <v>127786.06000000001</v>
      </c>
      <c r="BA20" s="84">
        <f t="shared" si="23"/>
        <v>4.877343905413559</v>
      </c>
      <c r="BB20" s="83">
        <f>+'ฐานข้อมูล(รายปี)'!AB17</f>
        <v>177696.70000000004</v>
      </c>
      <c r="BC20" s="84">
        <f t="shared" si="24"/>
        <v>6.3169008491832379</v>
      </c>
      <c r="BD20" s="83">
        <f>+'ฐานข้อมูล(รายปี)'!AC17</f>
        <v>216884.89</v>
      </c>
      <c r="BE20" s="84">
        <f t="shared" si="25"/>
        <v>7.7659517804305134</v>
      </c>
      <c r="BF20" s="83">
        <f>+'ฐานข้อมูล(รายปี)'!AD17</f>
        <v>224883.12</v>
      </c>
      <c r="BG20" s="84">
        <f t="shared" si="26"/>
        <v>7.5613022202168505</v>
      </c>
      <c r="BH20" s="83">
        <f>+'ฐานข้อมูล(รายปี)'!AE17</f>
        <v>210024.49574561999</v>
      </c>
      <c r="BI20" s="84">
        <f t="shared" si="27"/>
        <v>6.8611434766234698</v>
      </c>
      <c r="BJ20" s="83">
        <f>+'ฐานข้อมูล(รายปี)'!AF17</f>
        <v>224502.71999999997</v>
      </c>
      <c r="BK20" s="84">
        <f t="shared" si="28"/>
        <v>7.8372439543461336</v>
      </c>
      <c r="BL20" s="83">
        <f>+'ฐานข้อมูล(รายปี)'!AG17</f>
        <v>203783.99000000002</v>
      </c>
      <c r="BM20" s="84">
        <f t="shared" si="29"/>
        <v>7.2028119221068554</v>
      </c>
      <c r="BN20" s="83">
        <f>+'ฐานข้อมูล(รายปี)'!AH17</f>
        <v>167587.72999999998</v>
      </c>
      <c r="BO20" s="84">
        <f t="shared" si="30"/>
        <v>5.4566203123231611</v>
      </c>
      <c r="BP20" s="83">
        <f>+'ฐานข้อมูล(รายปี)'!AI17</f>
        <v>128407.72</v>
      </c>
      <c r="BQ20" s="84">
        <f t="shared" si="31"/>
        <v>4.0145746930581039</v>
      </c>
      <c r="BR20" s="83">
        <f>+'ฐานข้อมูล(รายปี)'!AJ17</f>
        <v>209783.7</v>
      </c>
      <c r="BS20" s="84">
        <f t="shared" si="31"/>
        <v>6.2975041237244858</v>
      </c>
      <c r="BT20" s="83"/>
      <c r="BU20" s="84"/>
    </row>
    <row r="21" spans="1:73">
      <c r="A21" s="89" t="s">
        <v>225</v>
      </c>
      <c r="B21" s="83">
        <f>+'ฐานข้อมูล(รายปี)'!B18</f>
        <v>13636</v>
      </c>
      <c r="C21" s="84">
        <f t="shared" si="0"/>
        <v>3.3674199404305485</v>
      </c>
      <c r="D21" s="83">
        <f>+'ฐานข้อมูล(รายปี)'!C18</f>
        <v>15904.3</v>
      </c>
      <c r="E21" s="84">
        <f t="shared" si="0"/>
        <v>3.334416551006973</v>
      </c>
      <c r="F21" s="83">
        <f>+'ฐานข้อมูล(รายปี)'!D18</f>
        <v>15489.600000000002</v>
      </c>
      <c r="G21" s="84">
        <f t="shared" si="1"/>
        <v>2.9483531128712781</v>
      </c>
      <c r="H21" s="83">
        <f>+'ฐานข้อมูล(รายปี)'!E18</f>
        <v>15637.499999999998</v>
      </c>
      <c r="I21" s="84">
        <f t="shared" si="2"/>
        <v>2.5715072230780662</v>
      </c>
      <c r="J21" s="83">
        <f>+'ฐานข้อมูล(รายปี)'!F18</f>
        <v>19708.199999999997</v>
      </c>
      <c r="K21" s="84">
        <f t="shared" si="3"/>
        <v>2.7854325672953277</v>
      </c>
      <c r="L21" s="83">
        <f>+'ฐานข้อมูล(รายปี)'!G18</f>
        <v>20717.2</v>
      </c>
      <c r="M21" s="84">
        <f t="shared" si="4"/>
        <v>2.5415510510507016</v>
      </c>
      <c r="N21" s="83">
        <f>+'ฐานข้อมูล(รายปี)'!H18</f>
        <v>24057.25</v>
      </c>
      <c r="O21" s="84">
        <f t="shared" si="5"/>
        <v>2.6870866149471819</v>
      </c>
      <c r="P21" s="83">
        <f>+'ฐานข้อมูล(รายปี)'!I18</f>
        <v>29816</v>
      </c>
      <c r="Q21" s="84">
        <f t="shared" si="5"/>
        <v>3.2799113482292528</v>
      </c>
      <c r="R21" s="83">
        <f>+'ฐานข้อมูล(รายปี)'!J18</f>
        <v>28559.600000000002</v>
      </c>
      <c r="S21" s="84">
        <f t="shared" si="6"/>
        <v>3.5013227608905115</v>
      </c>
      <c r="T21" s="83">
        <f>+'ฐานข้อมูล(รายปี)'!K18</f>
        <v>26655.3</v>
      </c>
      <c r="U21" s="84">
        <f t="shared" si="7"/>
        <v>3.3598610844483483</v>
      </c>
      <c r="V21" s="83">
        <f>+'ฐานข้อมูล(รายปี)'!L18</f>
        <v>28133.619999999995</v>
      </c>
      <c r="W21" s="84">
        <f t="shared" si="8"/>
        <v>3.4410228542018673</v>
      </c>
      <c r="X21" s="83">
        <f>+'ฐานข้อมูล(รายปี)'!M18</f>
        <v>32309.86</v>
      </c>
      <c r="Y21" s="84">
        <f t="shared" si="9"/>
        <v>3.6927057364657254</v>
      </c>
      <c r="Z21" s="83">
        <f>+'ฐานข้อมูล(รายปี)'!N18</f>
        <v>31696.949999999997</v>
      </c>
      <c r="AA21" s="84">
        <f t="shared" si="10"/>
        <v>3.3037017102171786</v>
      </c>
      <c r="AB21" s="83">
        <f>+'ฐานข้อมูล(รายปี)'!O18</f>
        <v>33288.8622598</v>
      </c>
      <c r="AC21" s="84">
        <f t="shared" si="11"/>
        <v>3.0139073411070494</v>
      </c>
      <c r="AD21" s="83">
        <f>+'ฐานข้อมูล(รายปี)'!P18</f>
        <v>36325.090000000004</v>
      </c>
      <c r="AE21" s="84">
        <f t="shared" si="12"/>
        <v>2.8162393740039047</v>
      </c>
      <c r="AF21" s="83">
        <f>+'ฐานข้อมูล(รายปี)'!Q18</f>
        <v>38192.610983810002</v>
      </c>
      <c r="AG21" s="84">
        <f t="shared" si="13"/>
        <v>2.5903481110831819</v>
      </c>
      <c r="AH21" s="83">
        <f>+'ฐานข้อมูล(รายปี)'!R18</f>
        <v>35656.513322850005</v>
      </c>
      <c r="AI21" s="84">
        <f t="shared" si="14"/>
        <v>2.2545752344888368</v>
      </c>
      <c r="AJ21" s="83">
        <f>+'ฐานข้อมูล(รายปี)'!S18</f>
        <v>41823.815349680001</v>
      </c>
      <c r="AK21" s="84">
        <f t="shared" si="15"/>
        <v>2.4541576076034324</v>
      </c>
      <c r="AL21" s="83">
        <f>+'ฐานข้อมูล(รายปี)'!T18</f>
        <v>41831.934324429996</v>
      </c>
      <c r="AM21" s="84">
        <f t="shared" si="16"/>
        <v>2.2763347660047972</v>
      </c>
      <c r="AN21" s="83">
        <f>+'ฐานข้อมูล(รายปี)'!U18</f>
        <v>43936.039999999994</v>
      </c>
      <c r="AO21" s="84">
        <f t="shared" si="17"/>
        <v>2.6085677827244793</v>
      </c>
      <c r="AP21" s="83">
        <f>+'ฐานข้อมูล(รายปี)'!V18</f>
        <v>53381.263076979994</v>
      </c>
      <c r="AQ21" s="84">
        <f t="shared" si="18"/>
        <v>2.6648913502775571</v>
      </c>
      <c r="AR21" s="83">
        <f>+'ฐานข้อมูล(รายปี)'!W18</f>
        <v>57196.560422910006</v>
      </c>
      <c r="AS21" s="84">
        <f t="shared" si="19"/>
        <v>2.5712450048123463</v>
      </c>
      <c r="AT21" s="83">
        <f>+'ฐานข้อมูล(รายปี)'!X18</f>
        <v>59914.560000000005</v>
      </c>
      <c r="AU21" s="84">
        <f t="shared" si="20"/>
        <v>2.543807696830545</v>
      </c>
      <c r="AV21" s="83">
        <f>+'ฐานข้อมูล(รายปี)'!Y18</f>
        <v>67892.535830549998</v>
      </c>
      <c r="AW21" s="84">
        <f t="shared" si="21"/>
        <v>2.6398209117445912</v>
      </c>
      <c r="AX21" s="83">
        <f>+'ฐานข้อมูล(รายปี)'!Z18</f>
        <v>61000.56</v>
      </c>
      <c r="AY21" s="84">
        <f t="shared" si="22"/>
        <v>2.4371942211656945</v>
      </c>
      <c r="AZ21" s="83">
        <f>+'ฐานข้อมูล(รายปี)'!AA18</f>
        <v>62733.909999999996</v>
      </c>
      <c r="BA21" s="84">
        <f t="shared" si="23"/>
        <v>2.3944306100466886</v>
      </c>
      <c r="BB21" s="83">
        <f>+'ฐานข้อมูล(รายปี)'!AB18</f>
        <v>65438.28</v>
      </c>
      <c r="BC21" s="84">
        <f t="shared" si="24"/>
        <v>2.3262510024164231</v>
      </c>
      <c r="BD21" s="83">
        <f>+'ฐานข้อมูล(รายปี)'!AC18</f>
        <v>68603.11</v>
      </c>
      <c r="BE21" s="84">
        <f t="shared" si="25"/>
        <v>2.4564571752673516</v>
      </c>
      <c r="BF21" s="83">
        <f>+'ฐานข้อมูล(รายปี)'!AD18</f>
        <v>68548.170000000013</v>
      </c>
      <c r="BG21" s="84">
        <f t="shared" si="26"/>
        <v>2.3048125177772447</v>
      </c>
      <c r="BH21" s="83">
        <f>+'ฐานข้อมูล(รายปี)'!AE18</f>
        <v>67410.237171289991</v>
      </c>
      <c r="BI21" s="84">
        <f t="shared" si="27"/>
        <v>2.2021779287384997</v>
      </c>
      <c r="BJ21" s="83">
        <f>+'ฐานข้อมูล(รายปี)'!AF18</f>
        <v>62904.57</v>
      </c>
      <c r="BK21" s="84">
        <f t="shared" si="28"/>
        <v>2.1959576299710006</v>
      </c>
      <c r="BL21" s="83">
        <f>+'ฐานข้อมูล(รายปี)'!AG18</f>
        <v>64199.66</v>
      </c>
      <c r="BM21" s="84">
        <f t="shared" si="29"/>
        <v>2.2691580258253188</v>
      </c>
      <c r="BN21" s="83">
        <f>+'ฐานข้อมูล(รายปี)'!AH18</f>
        <v>59784.31</v>
      </c>
      <c r="BO21" s="84">
        <f t="shared" si="30"/>
        <v>1.9465642282058759</v>
      </c>
      <c r="BP21" s="83">
        <f>+'ฐานข้อมูล(รายปี)'!AI18</f>
        <v>57682.87999999999</v>
      </c>
      <c r="BQ21" s="84">
        <f t="shared" si="31"/>
        <v>1.8034136130655336</v>
      </c>
      <c r="BR21" s="83">
        <f>+'ฐานข้อมูล(รายปี)'!AJ18</f>
        <v>51247.74</v>
      </c>
      <c r="BS21" s="84">
        <f t="shared" si="31"/>
        <v>1.5384076741022312</v>
      </c>
      <c r="BT21" s="83"/>
      <c r="BU21" s="84"/>
    </row>
    <row r="22" spans="1:73">
      <c r="A22" s="89" t="s">
        <v>226</v>
      </c>
      <c r="B22" s="83">
        <f>+'ฐานข้อมูล(รายปี)'!B19</f>
        <v>13754.199999999999</v>
      </c>
      <c r="C22" s="84">
        <f t="shared" si="0"/>
        <v>3.3966095148628512</v>
      </c>
      <c r="D22" s="83">
        <f>+'ฐานข้อมูล(รายปี)'!C19</f>
        <v>15734.3</v>
      </c>
      <c r="E22" s="84">
        <f t="shared" si="0"/>
        <v>3.2987751952936644</v>
      </c>
      <c r="F22" s="83">
        <f>+'ฐานข้อมูล(รายปี)'!D19</f>
        <v>15247.1</v>
      </c>
      <c r="G22" s="84">
        <f t="shared" si="1"/>
        <v>2.9021946820614901</v>
      </c>
      <c r="H22" s="83">
        <f>+'ฐานข้อมูล(รายปี)'!E19</f>
        <v>16679</v>
      </c>
      <c r="I22" s="84">
        <f t="shared" si="2"/>
        <v>2.7427765930435855</v>
      </c>
      <c r="J22" s="83">
        <f>+'ฐานข้อมูล(รายปี)'!F19</f>
        <v>19272.3</v>
      </c>
      <c r="K22" s="84">
        <f t="shared" si="3"/>
        <v>2.7238252131947998</v>
      </c>
      <c r="L22" s="83">
        <f>+'ฐานข้อมูล(รายปี)'!G19</f>
        <v>19758.899999999998</v>
      </c>
      <c r="M22" s="84">
        <f t="shared" si="4"/>
        <v>2.4239884280986668</v>
      </c>
      <c r="N22" s="83">
        <f>+'ฐานข้อมูล(รายปี)'!H19</f>
        <v>21548.44</v>
      </c>
      <c r="O22" s="84">
        <f t="shared" si="5"/>
        <v>2.406863822631117</v>
      </c>
      <c r="P22" s="83">
        <f>+'ฐานข้อมูล(รายปี)'!I19</f>
        <v>22763.3</v>
      </c>
      <c r="Q22" s="84">
        <f t="shared" si="5"/>
        <v>2.5040785482005283</v>
      </c>
      <c r="R22" s="83">
        <f>+'ฐานข้อมูล(รายปี)'!J19</f>
        <v>20257.3</v>
      </c>
      <c r="S22" s="84">
        <f t="shared" si="6"/>
        <v>2.4834852576432214</v>
      </c>
      <c r="T22" s="83">
        <f>+'ฐานข้อมูล(รายปี)'!K19</f>
        <v>22800.399999999998</v>
      </c>
      <c r="U22" s="84">
        <f t="shared" si="7"/>
        <v>2.8739566491413009</v>
      </c>
      <c r="V22" s="83">
        <f>+'ฐานข้อมูล(รายปี)'!L19</f>
        <v>8275.66</v>
      </c>
      <c r="W22" s="84">
        <f t="shared" si="8"/>
        <v>1.0121959134161984</v>
      </c>
      <c r="X22" s="83">
        <f>+'ฐานข้อมูล(รายปี)'!M19</f>
        <v>8932.9500000000007</v>
      </c>
      <c r="Y22" s="84">
        <f t="shared" si="9"/>
        <v>1.020950128182589</v>
      </c>
      <c r="Z22" s="83">
        <f>+'ฐานข้อมูล(รายปี)'!N19</f>
        <v>22290.180000000004</v>
      </c>
      <c r="AA22" s="84">
        <f t="shared" si="10"/>
        <v>2.3232552591668525</v>
      </c>
      <c r="AB22" s="83">
        <f>+'ฐานข้อมูล(รายปี)'!O19</f>
        <v>25676.15210689</v>
      </c>
      <c r="AC22" s="84">
        <f t="shared" si="11"/>
        <v>2.3246677138554133</v>
      </c>
      <c r="AD22" s="83">
        <f>+'ฐานข้อมูล(รายปี)'!P19</f>
        <v>26181.460000000003</v>
      </c>
      <c r="AE22" s="84">
        <f t="shared" si="12"/>
        <v>2.0298162653116147</v>
      </c>
      <c r="AF22" s="83">
        <f>+'ฐานข้อมูล(รายปี)'!Q19</f>
        <v>28619.96682238</v>
      </c>
      <c r="AG22" s="84">
        <f t="shared" si="13"/>
        <v>1.9410999952069727</v>
      </c>
      <c r="AH22" s="83">
        <f>+'ฐานข้อมูล(รายปี)'!R19</f>
        <v>29142.707505039994</v>
      </c>
      <c r="AI22" s="84">
        <f t="shared" si="14"/>
        <v>1.8427047538803889</v>
      </c>
      <c r="AJ22" s="83">
        <f>+'ฐานข้อมูล(รายปี)'!S19</f>
        <v>33298.223309719993</v>
      </c>
      <c r="AK22" s="84">
        <f t="shared" si="15"/>
        <v>1.9538888877542948</v>
      </c>
      <c r="AL22" s="83">
        <f>+'ฐานข้อมูล(รายปี)'!T19</f>
        <v>36815.589999999997</v>
      </c>
      <c r="AM22" s="84">
        <f t="shared" si="16"/>
        <v>2.0033643865958255</v>
      </c>
      <c r="AN22" s="83">
        <f>+'ฐานข้อมูล(รายปี)'!U19</f>
        <v>37981.699999999997</v>
      </c>
      <c r="AO22" s="84">
        <f t="shared" si="17"/>
        <v>2.2550470855613378</v>
      </c>
      <c r="AP22" s="83">
        <f>+'ฐานข้อมูล(รายปี)'!V19</f>
        <v>42398.012542750002</v>
      </c>
      <c r="AQ22" s="84">
        <f t="shared" si="18"/>
        <v>2.1165871765004698</v>
      </c>
      <c r="AR22" s="83">
        <f>+'ฐานข้อมูล(รายปี)'!W19</f>
        <v>48624.375505380005</v>
      </c>
      <c r="AS22" s="84">
        <f t="shared" si="19"/>
        <v>2.1858863838296378</v>
      </c>
      <c r="AT22" s="83">
        <f>+'ฐานข้อมูล(รายปี)'!X19</f>
        <v>53499.710999999996</v>
      </c>
      <c r="AU22" s="84">
        <f t="shared" si="20"/>
        <v>2.2714508229720747</v>
      </c>
      <c r="AV22" s="83">
        <f>+'ฐานข้อมูล(รายปี)'!Y19</f>
        <v>52640.288464039993</v>
      </c>
      <c r="AW22" s="84">
        <f t="shared" si="21"/>
        <v>2.0467777876859223</v>
      </c>
      <c r="AX22" s="83">
        <f>+'ฐานข้อมูล(รายปี)'!Z19</f>
        <v>64654.25009773999</v>
      </c>
      <c r="AY22" s="84">
        <f t="shared" si="22"/>
        <v>2.5831724284500575</v>
      </c>
      <c r="AZ22" s="83">
        <f>+'ฐานข้อมูล(รายปี)'!AA19</f>
        <v>62487.93</v>
      </c>
      <c r="BA22" s="84">
        <f t="shared" si="23"/>
        <v>2.3850420346899268</v>
      </c>
      <c r="BB22" s="83">
        <f>+'ฐานข้อมูล(รายปี)'!AB19</f>
        <v>61952.639999999999</v>
      </c>
      <c r="BC22" s="84">
        <f t="shared" si="24"/>
        <v>2.2023407537964594</v>
      </c>
      <c r="BD22" s="83">
        <f>+'ฐานข้อมูล(รายปี)'!AC19</f>
        <v>62658.289999999994</v>
      </c>
      <c r="BE22" s="84">
        <f t="shared" si="25"/>
        <v>2.2435922520200986</v>
      </c>
      <c r="BF22" s="83">
        <f>+'ฐานข้อมูล(รายปี)'!AD19</f>
        <v>55964.729999999996</v>
      </c>
      <c r="BG22" s="84">
        <f t="shared" si="26"/>
        <v>1.8817163209174463</v>
      </c>
      <c r="BH22" s="83">
        <f>+'ฐานข้อมูล(รายปี)'!AE19</f>
        <v>62146.645598429997</v>
      </c>
      <c r="BI22" s="84">
        <f t="shared" si="27"/>
        <v>2.0302253340874454</v>
      </c>
      <c r="BJ22" s="83">
        <f>+'ฐานข้อมูล(รายปี)'!AF19</f>
        <v>61820.450000000004</v>
      </c>
      <c r="BK22" s="84">
        <f t="shared" si="28"/>
        <v>2.1581117058067605</v>
      </c>
      <c r="BL22" s="83">
        <f>+'ฐานข้อมูล(รายปี)'!AG19</f>
        <v>59602.790000000008</v>
      </c>
      <c r="BM22" s="84">
        <f t="shared" si="29"/>
        <v>2.1066801489304008</v>
      </c>
      <c r="BN22" s="83">
        <f>+'ฐานข้อมูล(รายปี)'!AH19</f>
        <v>59260.11</v>
      </c>
      <c r="BO22" s="84">
        <f t="shared" si="30"/>
        <v>1.929496389362783</v>
      </c>
      <c r="BP22" s="83">
        <f>+'ฐานข้อมูล(รายปี)'!AI19</f>
        <v>64168.029999999992</v>
      </c>
      <c r="BQ22" s="84">
        <f t="shared" si="31"/>
        <v>2.0061671474378109</v>
      </c>
      <c r="BR22" s="83">
        <f>+'ฐานข้อมูล(รายปี)'!AJ19</f>
        <v>64603.220000000008</v>
      </c>
      <c r="BS22" s="84">
        <f t="shared" si="31"/>
        <v>1.9393262887244349</v>
      </c>
      <c r="BT22" s="83"/>
      <c r="BU22" s="84"/>
    </row>
    <row r="23" spans="1:73">
      <c r="A23" s="89" t="s">
        <v>227</v>
      </c>
      <c r="B23" s="83">
        <f>+'ฐานข้อมูล(รายปี)'!B20</f>
        <v>6624.7</v>
      </c>
      <c r="C23" s="84">
        <f t="shared" ref="C23:E38" si="32">+B23/B$39*100</f>
        <v>1.6359743971377423</v>
      </c>
      <c r="D23" s="83">
        <f>+'ฐานข้อมูล(รายปี)'!C20</f>
        <v>7973</v>
      </c>
      <c r="E23" s="84">
        <f t="shared" si="32"/>
        <v>1.6715795829542073</v>
      </c>
      <c r="F23" s="83">
        <f>+'ฐานข้อมูล(รายปี)'!D20</f>
        <v>7817.7999999999993</v>
      </c>
      <c r="G23" s="84">
        <f t="shared" si="1"/>
        <v>1.4880716716897189</v>
      </c>
      <c r="H23" s="83">
        <f>+'ฐานข้อมูล(รายปี)'!E20</f>
        <v>9477.5</v>
      </c>
      <c r="I23" s="84">
        <f t="shared" si="2"/>
        <v>1.5585265999502718</v>
      </c>
      <c r="J23" s="83">
        <f>+'ฐานข้อมูล(รายปี)'!F20</f>
        <v>12261.899999999998</v>
      </c>
      <c r="K23" s="84">
        <f t="shared" si="3"/>
        <v>1.7330195348595294</v>
      </c>
      <c r="L23" s="83">
        <f>+'ฐานข้อมูล(รายปี)'!G20</f>
        <v>15130.699999999999</v>
      </c>
      <c r="M23" s="84">
        <f t="shared" si="4"/>
        <v>1.8562086811023133</v>
      </c>
      <c r="N23" s="83">
        <f>+'ฐานข้อมูล(รายปี)'!H20</f>
        <v>17359.75</v>
      </c>
      <c r="O23" s="84">
        <f t="shared" ref="O23:Q38" si="33">+N23/N$39*100</f>
        <v>1.939005990453162</v>
      </c>
      <c r="P23" s="83">
        <f>+'ฐานข้อมูล(รายปี)'!I20</f>
        <v>21383.1</v>
      </c>
      <c r="Q23" s="84">
        <f t="shared" si="33"/>
        <v>2.3522495422028755</v>
      </c>
      <c r="R23" s="83">
        <f>+'ฐานข้อมูล(รายปี)'!J20</f>
        <v>23190.7</v>
      </c>
      <c r="S23" s="84">
        <f t="shared" si="6"/>
        <v>2.8431114494244869</v>
      </c>
      <c r="T23" s="83">
        <f>+'ฐานข้อมูล(รายปี)'!K20</f>
        <v>24991.8</v>
      </c>
      <c r="U23" s="84">
        <f t="shared" si="7"/>
        <v>3.1501793733447467</v>
      </c>
      <c r="V23" s="83">
        <f>+'ฐานข้อมูล(รายปี)'!L20</f>
        <v>26437.82</v>
      </c>
      <c r="W23" s="84">
        <f t="shared" si="8"/>
        <v>3.2336095687392956</v>
      </c>
      <c r="X23" s="83">
        <f>+'ฐานข้อมูล(รายปี)'!M20</f>
        <v>29990.699999999997</v>
      </c>
      <c r="Y23" s="84">
        <f t="shared" si="9"/>
        <v>3.4276480904164428</v>
      </c>
      <c r="Z23" s="83">
        <f>+'ฐานข้อมูล(รายปี)'!N20</f>
        <v>31650.340000000004</v>
      </c>
      <c r="AA23" s="84">
        <f t="shared" si="10"/>
        <v>3.2988436548928273</v>
      </c>
      <c r="AB23" s="83">
        <f>+'ฐานข้อมูล(รายปี)'!O20</f>
        <v>36986.636969873995</v>
      </c>
      <c r="AC23" s="84">
        <f t="shared" si="11"/>
        <v>3.3486965044456398</v>
      </c>
      <c r="AD23" s="83">
        <f>+'ฐานข้อมูล(รายปี)'!P20</f>
        <v>42748.63</v>
      </c>
      <c r="AE23" s="84">
        <f t="shared" si="12"/>
        <v>3.3142484985095568</v>
      </c>
      <c r="AF23" s="83">
        <f>+'ฐานข้อมูล(รายปี)'!Q20</f>
        <v>45482.853576659996</v>
      </c>
      <c r="AG23" s="84">
        <f t="shared" si="13"/>
        <v>3.0847962685483066</v>
      </c>
      <c r="AH23" s="83">
        <f>+'ฐานข้อมูล(รายปี)'!R20</f>
        <v>44207.2822753</v>
      </c>
      <c r="AI23" s="84">
        <f t="shared" si="14"/>
        <v>2.7952436880046081</v>
      </c>
      <c r="AJ23" s="83">
        <f>+'ฐานข้อมูล(รายปี)'!S20</f>
        <v>52087.546578830006</v>
      </c>
      <c r="AK23" s="84">
        <f t="shared" si="15"/>
        <v>3.0564176804307701</v>
      </c>
      <c r="AL23" s="83">
        <f>+'ฐานข้อมูล(รายปี)'!T20</f>
        <v>53465.457999999999</v>
      </c>
      <c r="AM23" s="84">
        <f t="shared" si="16"/>
        <v>2.9093868784999746</v>
      </c>
      <c r="AN23" s="83">
        <f>+'ฐานข้อมูล(รายปี)'!U20</f>
        <v>48993.369999999995</v>
      </c>
      <c r="AO23" s="84">
        <f t="shared" si="17"/>
        <v>2.9088312590096885</v>
      </c>
      <c r="AP23" s="83">
        <f>+'ฐานข้อมูล(รายปี)'!V20</f>
        <v>58830.809706410007</v>
      </c>
      <c r="AQ23" s="84">
        <f t="shared" si="18"/>
        <v>2.9369427937729973</v>
      </c>
      <c r="AR23" s="83">
        <f>+'ฐานข้อมูล(รายปี)'!W20</f>
        <v>61498.292490509994</v>
      </c>
      <c r="AS23" s="84">
        <f t="shared" si="19"/>
        <v>2.7646273867086388</v>
      </c>
      <c r="AT23" s="83">
        <f>+'ฐานข้อมูล(รายปี)'!X20</f>
        <v>64892.839390999994</v>
      </c>
      <c r="AU23" s="84">
        <f t="shared" si="20"/>
        <v>2.7551717698004312</v>
      </c>
      <c r="AV23" s="83">
        <f>+'ฐานข้อมูล(รายปี)'!Y20</f>
        <v>69118.845735030001</v>
      </c>
      <c r="AW23" s="84">
        <f t="shared" si="21"/>
        <v>2.6875027149137276</v>
      </c>
      <c r="AX23" s="83">
        <f>+'ฐานข้อมูล(รายปี)'!Z20</f>
        <v>76558.860030960015</v>
      </c>
      <c r="AY23" s="84">
        <f t="shared" si="22"/>
        <v>3.0588048904221377</v>
      </c>
      <c r="AZ23" s="83">
        <f>+'ฐานข้อมูล(รายปี)'!AA20</f>
        <v>80114.37999999999</v>
      </c>
      <c r="BA23" s="84">
        <f t="shared" si="23"/>
        <v>3.0578091462322718</v>
      </c>
      <c r="BB23" s="83">
        <f>+'ฐานข้อมูล(รายปี)'!AB20</f>
        <v>86143.13</v>
      </c>
      <c r="BC23" s="84">
        <f t="shared" si="24"/>
        <v>3.0622831546579197</v>
      </c>
      <c r="BD23" s="83">
        <f>+'ฐานข้อมูล(รายปี)'!AC20</f>
        <v>87196.32</v>
      </c>
      <c r="BE23" s="84">
        <f t="shared" si="25"/>
        <v>3.122220347166595</v>
      </c>
      <c r="BF23" s="83">
        <f>+'ฐานข้อมูล(รายปี)'!AD20</f>
        <v>76356.94</v>
      </c>
      <c r="BG23" s="84">
        <f t="shared" si="26"/>
        <v>2.5673687733919954</v>
      </c>
      <c r="BH23" s="83">
        <f>+'ฐานข้อมูล(รายปี)'!AE20</f>
        <v>79090.86142541001</v>
      </c>
      <c r="BI23" s="84">
        <f t="shared" si="27"/>
        <v>2.5837640795326111</v>
      </c>
      <c r="BJ23" s="83">
        <f>+'ฐานข้อมูล(รายปี)'!AF20</f>
        <v>80026.829999999987</v>
      </c>
      <c r="BK23" s="84">
        <f t="shared" si="28"/>
        <v>2.7936845914516568</v>
      </c>
      <c r="BL23" s="83">
        <f>+'ฐานข้อมูล(รายปี)'!AG20</f>
        <v>81039.909999999989</v>
      </c>
      <c r="BM23" s="84">
        <f t="shared" si="29"/>
        <v>2.8643821819097095</v>
      </c>
      <c r="BN23" s="83">
        <f>+'ฐานข้อมูล(รายปี)'!AH20</f>
        <v>85035.200000000012</v>
      </c>
      <c r="BO23" s="84">
        <f t="shared" si="30"/>
        <v>2.7687277557996794</v>
      </c>
      <c r="BP23" s="83">
        <f>+'ฐานข้อมูล(รายปี)'!AI20</f>
        <v>86480.739999999991</v>
      </c>
      <c r="BQ23" s="84">
        <f t="shared" ref="BQ23:BS38" si="34">+BP23/BP$39*100</f>
        <v>2.703757922350289</v>
      </c>
      <c r="BR23" s="83">
        <f>+'ฐานข้อมูล(รายปี)'!AJ20</f>
        <v>90013.999999999985</v>
      </c>
      <c r="BS23" s="84">
        <f t="shared" si="34"/>
        <v>2.7021333697181227</v>
      </c>
      <c r="BT23" s="83"/>
      <c r="BU23" s="84"/>
    </row>
    <row r="24" spans="1:73">
      <c r="A24" s="89" t="s">
        <v>228</v>
      </c>
      <c r="B24" s="83">
        <f>+'ฐานข้อมูล(รายปี)'!B21</f>
        <v>0</v>
      </c>
      <c r="C24" s="84">
        <f t="shared" si="32"/>
        <v>0</v>
      </c>
      <c r="D24" s="83">
        <f>+'ฐานข้อมูล(รายปี)'!C21</f>
        <v>0</v>
      </c>
      <c r="E24" s="84">
        <f t="shared" si="32"/>
        <v>0</v>
      </c>
      <c r="F24" s="83">
        <f>+'ฐานข้อมูล(รายปี)'!D21</f>
        <v>15712.7</v>
      </c>
      <c r="G24" s="84">
        <f t="shared" si="1"/>
        <v>2.990818869216282</v>
      </c>
      <c r="H24" s="83">
        <f>+'ฐานข้อมูล(รายปี)'!E21</f>
        <v>34349.699999999997</v>
      </c>
      <c r="I24" s="84">
        <f t="shared" si="2"/>
        <v>5.6486331997163646</v>
      </c>
      <c r="J24" s="83">
        <f>+'ฐานข้อมูล(รายปี)'!F21</f>
        <v>34514.699999999997</v>
      </c>
      <c r="K24" s="84">
        <f t="shared" si="3"/>
        <v>4.8780898017286241</v>
      </c>
      <c r="L24" s="83">
        <f>+'ฐานข้อมูล(รายปี)'!G21</f>
        <v>38146.600000000006</v>
      </c>
      <c r="M24" s="84">
        <f t="shared" si="4"/>
        <v>4.6797603597016346</v>
      </c>
      <c r="N24" s="83">
        <f>+'ฐานข้อมูล(รายปี)'!H21</f>
        <v>37343.149999999994</v>
      </c>
      <c r="O24" s="84">
        <f t="shared" si="33"/>
        <v>4.1710618846694789</v>
      </c>
      <c r="P24" s="83">
        <f>+'ฐานข้อมูล(รายปี)'!I21</f>
        <v>32294.900000000005</v>
      </c>
      <c r="Q24" s="84">
        <f t="shared" si="33"/>
        <v>3.5526029313096634</v>
      </c>
      <c r="R24" s="83">
        <f>+'ฐานข้อมูล(รายปี)'!J21</f>
        <v>8556.9</v>
      </c>
      <c r="S24" s="84">
        <f t="shared" si="6"/>
        <v>1.0490507126382727</v>
      </c>
      <c r="T24" s="83">
        <f>+'ฐานข้อมูล(รายปี)'!K21</f>
        <v>13940.900000000001</v>
      </c>
      <c r="U24" s="84">
        <f t="shared" si="7"/>
        <v>1.7572297964076933</v>
      </c>
      <c r="V24" s="83">
        <f>+'ฐานข้อมูล(รายปี)'!L21</f>
        <v>26781.239999999998</v>
      </c>
      <c r="W24" s="84">
        <f t="shared" si="8"/>
        <v>3.275613266400315</v>
      </c>
      <c r="X24" s="83">
        <f>+'ฐานข้อมูล(รายปี)'!M21</f>
        <v>30329.87</v>
      </c>
      <c r="Y24" s="84">
        <f t="shared" si="9"/>
        <v>3.4664119539750313</v>
      </c>
      <c r="Z24" s="83">
        <f>+'ฐานข้อมูล(รายปี)'!N21</f>
        <v>41559.520000000004</v>
      </c>
      <c r="AA24" s="84">
        <f t="shared" si="10"/>
        <v>4.3316551687088207</v>
      </c>
      <c r="AB24" s="83">
        <f>+'ฐานข้อมูล(รายปี)'!O21</f>
        <v>56473.887843410004</v>
      </c>
      <c r="AC24" s="84">
        <f t="shared" si="11"/>
        <v>5.1130334171154157</v>
      </c>
      <c r="AD24" s="83">
        <f>+'ฐานข้อมูล(รายปี)'!P21</f>
        <v>65011.81</v>
      </c>
      <c r="AE24" s="84">
        <f t="shared" si="12"/>
        <v>5.0402853536566807</v>
      </c>
      <c r="AF24" s="83">
        <f>+'ฐานข้อมูล(รายปี)'!Q21</f>
        <v>58759.633030779994</v>
      </c>
      <c r="AG24" s="84">
        <f t="shared" si="13"/>
        <v>3.9852709858915758</v>
      </c>
      <c r="AH24" s="83">
        <f>+'ฐานข้อมูล(รายปี)'!R21</f>
        <v>59810.172700069998</v>
      </c>
      <c r="AI24" s="84">
        <f t="shared" si="14"/>
        <v>3.7818205307714008</v>
      </c>
      <c r="AJ24" s="83">
        <f>+'ฐานข้อมูล(รายปี)'!S21</f>
        <v>55843.796145280008</v>
      </c>
      <c r="AK24" s="84">
        <f t="shared" si="15"/>
        <v>3.2768286681057841</v>
      </c>
      <c r="AL24" s="83">
        <f>+'ฐานข้อมูล(รายปี)'!T21</f>
        <v>57822.30502290999</v>
      </c>
      <c r="AM24" s="84">
        <f t="shared" si="16"/>
        <v>3.146469923034747</v>
      </c>
      <c r="AN24" s="83">
        <f>+'ฐานข้อมูล(รายปี)'!U21</f>
        <v>49278.13</v>
      </c>
      <c r="AO24" s="84">
        <f t="shared" si="17"/>
        <v>2.9257380116849094</v>
      </c>
      <c r="AP24" s="83">
        <f>+'ฐานข้อมูล(รายปี)'!V21</f>
        <v>77202.152847210004</v>
      </c>
      <c r="AQ24" s="84">
        <f t="shared" si="18"/>
        <v>3.8540742104331476</v>
      </c>
      <c r="AR24" s="83">
        <f>+'ฐานข้อมูล(รายปี)'!W21</f>
        <v>92843.889712349992</v>
      </c>
      <c r="AS24" s="84">
        <f t="shared" si="19"/>
        <v>4.1737542587369916</v>
      </c>
      <c r="AT24" s="83">
        <f>+'ฐานข้อมูล(รายปี)'!X21</f>
        <v>117144.65400000001</v>
      </c>
      <c r="AU24" s="84">
        <f t="shared" si="20"/>
        <v>4.9736403386380719</v>
      </c>
      <c r="AV24" s="83">
        <f>+'ฐานข้อมูล(รายปี)'!Y21</f>
        <v>153874.01202613002</v>
      </c>
      <c r="AW24" s="84">
        <f t="shared" si="21"/>
        <v>5.9829822196424232</v>
      </c>
      <c r="AX24" s="83">
        <f>+'ฐานข้อมูล(รายปี)'!Z21</f>
        <v>93472.97002570999</v>
      </c>
      <c r="AY24" s="84">
        <f t="shared" si="22"/>
        <v>3.7345850985934321</v>
      </c>
      <c r="AZ24" s="83">
        <f>+'ฐานข้อมูล(รายปี)'!AA21</f>
        <v>80704.31</v>
      </c>
      <c r="BA24" s="84">
        <f t="shared" si="23"/>
        <v>3.080325620174114</v>
      </c>
      <c r="BB24" s="83">
        <f>+'ฐานข้อมูล(รายปี)'!AB21</f>
        <v>100764.09999999999</v>
      </c>
      <c r="BC24" s="84">
        <f t="shared" si="24"/>
        <v>3.5820407968025547</v>
      </c>
      <c r="BD24" s="83">
        <f>+'ฐานข้อมูล(รายปี)'!AC21</f>
        <v>102155.29</v>
      </c>
      <c r="BE24" s="84">
        <f t="shared" si="25"/>
        <v>3.6578530494028207</v>
      </c>
      <c r="BF24" s="83">
        <f>+'ฐานข้อมูล(รายปี)'!AD21</f>
        <v>121087.81000000001</v>
      </c>
      <c r="BG24" s="84">
        <f t="shared" si="26"/>
        <v>4.0713661683197753</v>
      </c>
      <c r="BH24" s="83">
        <f>+'ฐานข้อมูล(รายปี)'!AE21</f>
        <v>133180.60934393</v>
      </c>
      <c r="BI24" s="84">
        <f t="shared" si="27"/>
        <v>4.3507842538500681</v>
      </c>
      <c r="BJ24" s="83">
        <f>+'ฐานข้อมูล(รายปี)'!AF21</f>
        <v>85420.12000000001</v>
      </c>
      <c r="BK24" s="84">
        <f t="shared" si="28"/>
        <v>2.9819608379333729</v>
      </c>
      <c r="BL24" s="83">
        <f>+'ฐานข้อมูล(รายปี)'!AG21</f>
        <v>90549.94</v>
      </c>
      <c r="BM24" s="84">
        <f t="shared" si="29"/>
        <v>3.2005173094219046</v>
      </c>
      <c r="BN24" s="83">
        <f>+'ฐานข้อมูล(รายปี)'!AH21</f>
        <v>97434.02</v>
      </c>
      <c r="BO24" s="84">
        <f t="shared" si="30"/>
        <v>3.1724306585171913</v>
      </c>
      <c r="BP24" s="83">
        <f>+'ฐานข้อมูล(รายปี)'!AI21</f>
        <v>102451.06999999999</v>
      </c>
      <c r="BQ24" s="84">
        <f t="shared" si="34"/>
        <v>3.2030587639023902</v>
      </c>
      <c r="BR24" s="83">
        <f>+'ฐานข้อมูล(รายปี)'!AJ21</f>
        <v>67362.3</v>
      </c>
      <c r="BS24" s="84">
        <f t="shared" si="34"/>
        <v>2.0221512063785982</v>
      </c>
      <c r="BT24" s="83"/>
      <c r="BU24" s="84"/>
    </row>
    <row r="25" spans="1:73">
      <c r="A25" s="89" t="s">
        <v>229</v>
      </c>
      <c r="B25" s="83">
        <f>+'ฐานข้อมูล(รายปี)'!B22</f>
        <v>5141.7</v>
      </c>
      <c r="C25" s="84">
        <f t="shared" si="32"/>
        <v>1.2697464878052032</v>
      </c>
      <c r="D25" s="83">
        <f>+'ฐานข้อมูล(รายปี)'!C22</f>
        <v>6224.2999999999993</v>
      </c>
      <c r="E25" s="84">
        <f t="shared" si="32"/>
        <v>1.3049558256844189</v>
      </c>
      <c r="F25" s="83">
        <f>+'ฐานข้อมูล(รายปี)'!D22</f>
        <v>5125</v>
      </c>
      <c r="G25" s="84">
        <f t="shared" si="1"/>
        <v>0.97551322845427246</v>
      </c>
      <c r="H25" s="83">
        <f>+'ฐานข้อมูล(รายปี)'!E22</f>
        <v>5157.7</v>
      </c>
      <c r="I25" s="84">
        <f t="shared" si="2"/>
        <v>0.84815749349127045</v>
      </c>
      <c r="J25" s="83">
        <f>+'ฐานข้อมูล(รายปี)'!F22</f>
        <v>5636.3</v>
      </c>
      <c r="K25" s="84">
        <f t="shared" si="3"/>
        <v>0.7965990592264468</v>
      </c>
      <c r="L25" s="83">
        <f>+'ฐานข้อมูล(รายปี)'!G22</f>
        <v>6598.3</v>
      </c>
      <c r="M25" s="84">
        <f t="shared" si="4"/>
        <v>0.80946828240050994</v>
      </c>
      <c r="N25" s="83">
        <f>+'ฐานข้อมูล(รายปี)'!H22</f>
        <v>6845.0099999999993</v>
      </c>
      <c r="O25" s="84">
        <f t="shared" si="33"/>
        <v>0.76455682799071401</v>
      </c>
      <c r="P25" s="83">
        <f>+'ฐานข้อมูล(รายปี)'!I22</f>
        <v>7519.1</v>
      </c>
      <c r="Q25" s="84">
        <f t="shared" si="33"/>
        <v>0.8271391675097457</v>
      </c>
      <c r="R25" s="83">
        <f>+'ฐานข้อมูล(รายปี)'!J22</f>
        <v>7023.1</v>
      </c>
      <c r="S25" s="84">
        <f t="shared" si="6"/>
        <v>0.86101135457114764</v>
      </c>
      <c r="T25" s="83">
        <f>+'ฐานข้อมูล(รายปี)'!K22</f>
        <v>6483.8</v>
      </c>
      <c r="U25" s="84">
        <f t="shared" si="7"/>
        <v>0.81727338650648096</v>
      </c>
      <c r="V25" s="83">
        <f>+'ฐานข้อมูล(รายปี)'!L22</f>
        <v>7444.2300000000005</v>
      </c>
      <c r="W25" s="84">
        <f t="shared" si="8"/>
        <v>0.91050371626314619</v>
      </c>
      <c r="X25" s="83">
        <f>+'ฐานข้อมูล(รายปี)'!M22</f>
        <v>8100.28</v>
      </c>
      <c r="Y25" s="84">
        <f t="shared" si="9"/>
        <v>0.92578396882495273</v>
      </c>
      <c r="Z25" s="83">
        <f>+'ฐานข้อมูล(รายปี)'!N22</f>
        <v>7748.2599999999993</v>
      </c>
      <c r="AA25" s="84">
        <f t="shared" si="10"/>
        <v>0.80758368906810774</v>
      </c>
      <c r="AB25" s="83">
        <f>+'ฐานข้อมูล(รายปี)'!O22</f>
        <v>8620.5197183</v>
      </c>
      <c r="AC25" s="84">
        <f t="shared" si="11"/>
        <v>0.78048469966839118</v>
      </c>
      <c r="AD25" s="83">
        <f>+'ฐานข้อมูล(รายปี)'!P22</f>
        <v>9349.61</v>
      </c>
      <c r="AE25" s="84">
        <f t="shared" si="12"/>
        <v>0.72486371853670972</v>
      </c>
      <c r="AF25" s="83">
        <f>+'ฐานข้อมูล(รายปี)'!Q22</f>
        <v>10105.706167060001</v>
      </c>
      <c r="AG25" s="84">
        <f t="shared" si="13"/>
        <v>0.68540212901658371</v>
      </c>
      <c r="AH25" s="83">
        <f>+'ฐานข้อมูล(รายปี)'!R22</f>
        <v>10764.527180430001</v>
      </c>
      <c r="AI25" s="84">
        <f t="shared" si="14"/>
        <v>0.6806452490806687</v>
      </c>
      <c r="AJ25" s="83">
        <f>+'ฐานข้อมูล(รายปี)'!S22</f>
        <v>11735.299218309998</v>
      </c>
      <c r="AK25" s="84">
        <f t="shared" si="15"/>
        <v>0.68860943491943871</v>
      </c>
      <c r="AL25" s="83">
        <f>+'ฐานข้อมูล(รายปี)'!T22</f>
        <v>12390.6018465</v>
      </c>
      <c r="AM25" s="84">
        <f t="shared" si="16"/>
        <v>0.6742494271520999</v>
      </c>
      <c r="AN25" s="83">
        <f>+'ฐานข้อมูล(รายปี)'!U22</f>
        <v>12185.93</v>
      </c>
      <c r="AO25" s="84">
        <f t="shared" si="17"/>
        <v>0.72350226375740101</v>
      </c>
      <c r="AP25" s="83">
        <f>+'ฐานข้อมูล(รายปี)'!V22</f>
        <v>14245.299483919998</v>
      </c>
      <c r="AQ25" s="84">
        <f t="shared" si="18"/>
        <v>0.71115168860031097</v>
      </c>
      <c r="AR25" s="83">
        <f>+'ฐานข้อมูล(รายปี)'!W22</f>
        <v>14525.96036818</v>
      </c>
      <c r="AS25" s="84">
        <f t="shared" si="19"/>
        <v>0.65300785153200436</v>
      </c>
      <c r="AT25" s="83">
        <f>+'ฐานข้อมูล(รายปี)'!X22</f>
        <v>16208.091229</v>
      </c>
      <c r="AU25" s="84">
        <f t="shared" si="20"/>
        <v>0.68815104741254618</v>
      </c>
      <c r="AV25" s="83">
        <f>+'ฐานข้อมูล(รายปี)'!Y22</f>
        <v>17838.33609728</v>
      </c>
      <c r="AW25" s="84">
        <f t="shared" si="21"/>
        <v>0.69359631488589613</v>
      </c>
      <c r="AX25" s="83">
        <f>+'ฐานข้อมูล(รายปี)'!Z22</f>
        <v>16621.88</v>
      </c>
      <c r="AY25" s="84">
        <f t="shared" si="22"/>
        <v>0.66410455708783067</v>
      </c>
      <c r="AZ25" s="83">
        <f>+'ฐานข้อมูล(รายปี)'!AA22</f>
        <v>17598.54</v>
      </c>
      <c r="BA25" s="84">
        <f t="shared" si="23"/>
        <v>0.67170184144637324</v>
      </c>
      <c r="BB25" s="83">
        <f>+'ฐานข้อมูล(รายปี)'!AB22</f>
        <v>17899.030000000002</v>
      </c>
      <c r="BC25" s="84">
        <f t="shared" si="24"/>
        <v>0.63628867506575104</v>
      </c>
      <c r="BD25" s="83">
        <f>+'ฐานข้อมูล(รายปี)'!AC22</f>
        <v>16858.349999999999</v>
      </c>
      <c r="BE25" s="84">
        <f t="shared" si="25"/>
        <v>0.60364340363969449</v>
      </c>
      <c r="BF25" s="83">
        <f>+'ฐานข้อมูล(รายปี)'!AD22</f>
        <v>21994.280000000002</v>
      </c>
      <c r="BG25" s="84">
        <f t="shared" si="26"/>
        <v>0.73951925869790103</v>
      </c>
      <c r="BH25" s="83">
        <f>+'ฐานข้อมูล(รายปี)'!AE22</f>
        <v>24232.453434749998</v>
      </c>
      <c r="BI25" s="84">
        <f t="shared" si="27"/>
        <v>0.79163308649383723</v>
      </c>
      <c r="BJ25" s="83">
        <f>+'ฐานข้อมูล(รายปี)'!AF22</f>
        <v>25306.229999999996</v>
      </c>
      <c r="BK25" s="84">
        <f t="shared" si="28"/>
        <v>0.88342403189944751</v>
      </c>
      <c r="BL25" s="83">
        <f>+'ฐานข้อมูล(รายปี)'!AG22</f>
        <v>23638.1</v>
      </c>
      <c r="BM25" s="84">
        <f t="shared" si="29"/>
        <v>0.83549639250833208</v>
      </c>
      <c r="BN25" s="83">
        <f>+'ฐานข้อมูล(รายปี)'!AH22</f>
        <v>24891.5</v>
      </c>
      <c r="BO25" s="84">
        <f t="shared" si="30"/>
        <v>0.81046186677385024</v>
      </c>
      <c r="BP25" s="83">
        <f>+'ฐานข้อมูล(รายปี)'!AI22</f>
        <v>26948.47</v>
      </c>
      <c r="BQ25" s="84">
        <f t="shared" si="34"/>
        <v>0.84252446565234174</v>
      </c>
      <c r="BR25" s="83">
        <f>+'ฐานข้อมูล(รายปี)'!AJ22</f>
        <v>29097.100000000002</v>
      </c>
      <c r="BS25" s="84">
        <f t="shared" si="34"/>
        <v>0.87346684817945219</v>
      </c>
      <c r="BT25" s="83"/>
      <c r="BU25" s="84"/>
    </row>
    <row r="26" spans="1:73">
      <c r="A26" s="89" t="s">
        <v>230</v>
      </c>
      <c r="B26" s="83">
        <f>+'ฐานข้อมูล(รายปี)'!B23</f>
        <v>0</v>
      </c>
      <c r="C26" s="84">
        <f t="shared" si="32"/>
        <v>0</v>
      </c>
      <c r="D26" s="83">
        <f>+'ฐานข้อมูล(รายปี)'!C23</f>
        <v>0</v>
      </c>
      <c r="E26" s="84">
        <f t="shared" si="32"/>
        <v>0</v>
      </c>
      <c r="F26" s="83">
        <f>+'ฐานข้อมูล(รายปี)'!D23</f>
        <v>301.10000000000002</v>
      </c>
      <c r="G26" s="84">
        <f t="shared" si="1"/>
        <v>5.7312591821967115E-2</v>
      </c>
      <c r="H26" s="83">
        <f>+'ฐานข้อมูล(รายปี)'!E23</f>
        <v>545.9</v>
      </c>
      <c r="I26" s="84">
        <f t="shared" si="2"/>
        <v>8.9770474377510248E-2</v>
      </c>
      <c r="J26" s="83">
        <f>+'ฐานข้อมูล(รายปี)'!F23</f>
        <v>899.10000000000014</v>
      </c>
      <c r="K26" s="84">
        <f t="shared" si="3"/>
        <v>0.12707311785222547</v>
      </c>
      <c r="L26" s="83">
        <f>+'ฐานข้อมูล(รายปี)'!G23</f>
        <v>1190.3</v>
      </c>
      <c r="M26" s="84">
        <f t="shared" si="4"/>
        <v>0.14602399050381565</v>
      </c>
      <c r="N26" s="83">
        <f>+'ฐานข้อมูล(รายปี)'!H23</f>
        <v>1728.77</v>
      </c>
      <c r="O26" s="84">
        <f t="shared" si="33"/>
        <v>0.19309583295356864</v>
      </c>
      <c r="P26" s="83">
        <f>+'ฐานข้อมูล(รายปี)'!I23</f>
        <v>1764.8</v>
      </c>
      <c r="Q26" s="84">
        <f t="shared" si="33"/>
        <v>0.19413695825580174</v>
      </c>
      <c r="R26" s="83">
        <f>+'ฐานข้อมูล(รายปี)'!J23</f>
        <v>1003.0999999999999</v>
      </c>
      <c r="S26" s="84">
        <f t="shared" si="6"/>
        <v>0.12297710267123038</v>
      </c>
      <c r="T26" s="83">
        <f>+'ฐานข้อมูล(รายปี)'!K23</f>
        <v>903.59999999999991</v>
      </c>
      <c r="U26" s="84">
        <f t="shared" si="7"/>
        <v>0.1138974416310275</v>
      </c>
      <c r="V26" s="83">
        <f>+'ฐานข้อมูล(รายปี)'!L23</f>
        <v>1103.8399999999999</v>
      </c>
      <c r="W26" s="84">
        <f t="shared" si="8"/>
        <v>0.13501066223906449</v>
      </c>
      <c r="X26" s="83">
        <f>+'ฐานข้อมูล(รายปี)'!M23</f>
        <v>1428.9799999999998</v>
      </c>
      <c r="Y26" s="84">
        <f t="shared" si="9"/>
        <v>0.16331864772223684</v>
      </c>
      <c r="Z26" s="83">
        <f>+'ฐานข้อมูล(รายปี)'!N23</f>
        <v>1792.55</v>
      </c>
      <c r="AA26" s="84">
        <f t="shared" si="10"/>
        <v>0.18683344929558851</v>
      </c>
      <c r="AB26" s="83">
        <f>+'ฐานข้อมูล(รายปี)'!O23</f>
        <v>2346.7821913399998</v>
      </c>
      <c r="AC26" s="84">
        <f t="shared" si="11"/>
        <v>0.21247298929168656</v>
      </c>
      <c r="AD26" s="83">
        <f>+'ฐานข้อมูล(รายปี)'!P23</f>
        <v>2858.87</v>
      </c>
      <c r="AE26" s="84">
        <f t="shared" si="12"/>
        <v>0.2216446610086456</v>
      </c>
      <c r="AF26" s="83">
        <f>+'ฐานข้อมูล(รายปี)'!Q23</f>
        <v>3711.8508281900004</v>
      </c>
      <c r="AG26" s="84">
        <f t="shared" si="13"/>
        <v>0.25174989438402995</v>
      </c>
      <c r="AH26" s="83">
        <f>+'ฐานข้อมูล(รายปี)'!R23</f>
        <v>3525.1313777900004</v>
      </c>
      <c r="AI26" s="84">
        <f t="shared" si="14"/>
        <v>0.22289543093355918</v>
      </c>
      <c r="AJ26" s="83">
        <f>+'ฐานข้อมูล(รายปี)'!S23</f>
        <v>3726.5095861399996</v>
      </c>
      <c r="AK26" s="84">
        <f t="shared" si="15"/>
        <v>0.21866589105201209</v>
      </c>
      <c r="AL26" s="83">
        <f>+'ฐานข้อมูล(รายปี)'!T23</f>
        <v>3769.2919097599997</v>
      </c>
      <c r="AM26" s="84">
        <f t="shared" si="16"/>
        <v>0.20511052993302431</v>
      </c>
      <c r="AN26" s="83">
        <f>+'ฐานข้อมูล(รายปี)'!U23</f>
        <v>3110.53</v>
      </c>
      <c r="AO26" s="84">
        <f t="shared" si="17"/>
        <v>0.18467819005076419</v>
      </c>
      <c r="AP26" s="83">
        <f>+'ฐานข้อมูล(รายปี)'!V23</f>
        <v>1614.5838765600001</v>
      </c>
      <c r="AQ26" s="84">
        <f t="shared" si="18"/>
        <v>8.0603012347938111E-2</v>
      </c>
      <c r="AR26" s="83">
        <f>+'ฐานข้อมูล(รายปี)'!W23</f>
        <v>1183.04562594</v>
      </c>
      <c r="AS26" s="84">
        <f t="shared" si="19"/>
        <v>5.3183270701447481E-2</v>
      </c>
      <c r="AT26" s="83">
        <f>+'ฐานข้อมูล(รายปี)'!X23</f>
        <v>977.36685999999997</v>
      </c>
      <c r="AU26" s="84">
        <f t="shared" si="20"/>
        <v>4.149631310144148E-2</v>
      </c>
      <c r="AV26" s="83">
        <f>+'ฐานข้อมูล(รายปี)'!Y23</f>
        <v>1003.26176006</v>
      </c>
      <c r="AW26" s="84">
        <f t="shared" si="21"/>
        <v>3.9009168559709956E-2</v>
      </c>
      <c r="AX26" s="83">
        <f>+'ฐานข้อมูล(รายปี)'!Z23</f>
        <v>518.63</v>
      </c>
      <c r="AY26" s="84">
        <f t="shared" si="22"/>
        <v>2.0721154673386019E-2</v>
      </c>
      <c r="AZ26" s="83">
        <f>+'ฐานข้อมูล(รายปี)'!AA23</f>
        <v>470.88999999999993</v>
      </c>
      <c r="BA26" s="84">
        <f t="shared" si="23"/>
        <v>1.79729500355531E-2</v>
      </c>
      <c r="BB26" s="83">
        <f>+'ฐานข้อมูล(รายปี)'!AB23</f>
        <v>80.500000000000014</v>
      </c>
      <c r="BC26" s="84">
        <f t="shared" si="24"/>
        <v>2.8616767692323528E-3</v>
      </c>
      <c r="BD26" s="83">
        <f>+'ฐานข้อมูล(รายปี)'!AC23</f>
        <v>25.58</v>
      </c>
      <c r="BE26" s="84">
        <f t="shared" si="25"/>
        <v>9.1593769645922549E-4</v>
      </c>
      <c r="BF26" s="83">
        <f>+'ฐานข้อมูล(รายปี)'!AD23</f>
        <v>6.2800000000000011</v>
      </c>
      <c r="BG26" s="84">
        <f t="shared" si="26"/>
        <v>2.111540338953045E-4</v>
      </c>
      <c r="BH26" s="83">
        <f>+'ฐานข้อมูล(รายปี)'!AE23</f>
        <v>0.1</v>
      </c>
      <c r="BI26" s="84">
        <f t="shared" si="27"/>
        <v>3.266830115346942E-6</v>
      </c>
      <c r="BJ26" s="83">
        <f>+'ฐานข้อมูล(รายปี)'!AF23</f>
        <v>0</v>
      </c>
      <c r="BK26" s="84">
        <f t="shared" si="28"/>
        <v>0</v>
      </c>
      <c r="BL26" s="83">
        <f>+'ฐานข้อมูล(รายปี)'!AG23</f>
        <v>0</v>
      </c>
      <c r="BM26" s="84">
        <f t="shared" si="29"/>
        <v>0</v>
      </c>
      <c r="BN26" s="83">
        <f>+'ฐานข้อมูล(รายปี)'!AH23</f>
        <v>0</v>
      </c>
      <c r="BO26" s="84">
        <f t="shared" si="30"/>
        <v>0</v>
      </c>
      <c r="BP26" s="83">
        <f>+'ฐานข้อมูล(รายปี)'!AI23</f>
        <v>0</v>
      </c>
      <c r="BQ26" s="84">
        <f t="shared" si="34"/>
        <v>0</v>
      </c>
      <c r="BR26" s="83">
        <f>+'ฐานข้อมูล(รายปี)'!AJ23</f>
        <v>0</v>
      </c>
      <c r="BS26" s="84">
        <f t="shared" si="34"/>
        <v>0</v>
      </c>
      <c r="BT26" s="83"/>
      <c r="BU26" s="84"/>
    </row>
    <row r="27" spans="1:73">
      <c r="A27" s="89" t="s">
        <v>231</v>
      </c>
      <c r="B27" s="83">
        <f>+'ฐานข้อมูล(รายปี)'!B24</f>
        <v>0</v>
      </c>
      <c r="C27" s="84">
        <f t="shared" si="32"/>
        <v>0</v>
      </c>
      <c r="D27" s="83">
        <f>+'ฐานข้อมูล(รายปี)'!C24</f>
        <v>0</v>
      </c>
      <c r="E27" s="84">
        <f t="shared" si="32"/>
        <v>0</v>
      </c>
      <c r="F27" s="83">
        <f>+'ฐานข้อมูล(รายปี)'!D24</f>
        <v>0</v>
      </c>
      <c r="G27" s="84">
        <f t="shared" si="1"/>
        <v>0</v>
      </c>
      <c r="H27" s="83">
        <f>+'ฐานข้อมูล(รายปี)'!E24</f>
        <v>0</v>
      </c>
      <c r="I27" s="84">
        <f t="shared" si="2"/>
        <v>0</v>
      </c>
      <c r="J27" s="83">
        <f>+'ฐานข้อมูล(รายปี)'!F24</f>
        <v>0</v>
      </c>
      <c r="K27" s="84">
        <f t="shared" si="3"/>
        <v>0</v>
      </c>
      <c r="L27" s="83">
        <f>+'ฐานข้อมูล(รายปี)'!G24</f>
        <v>0</v>
      </c>
      <c r="M27" s="84">
        <f t="shared" si="4"/>
        <v>0</v>
      </c>
      <c r="N27" s="83">
        <f>+'ฐานข้อมูล(รายปี)'!H24</f>
        <v>0</v>
      </c>
      <c r="O27" s="84">
        <f t="shared" si="33"/>
        <v>0</v>
      </c>
      <c r="P27" s="83">
        <f>+'ฐานข้อมูล(รายปี)'!I24</f>
        <v>129.1</v>
      </c>
      <c r="Q27" s="84">
        <f t="shared" si="33"/>
        <v>1.420165532118314E-2</v>
      </c>
      <c r="R27" s="83">
        <f>+'ฐานข้อมูล(รายปี)'!J24</f>
        <v>537.69999999999993</v>
      </c>
      <c r="S27" s="84">
        <f t="shared" si="6"/>
        <v>6.5920434758569013E-2</v>
      </c>
      <c r="T27" s="83">
        <f>+'ฐานข้อมูล(รายปี)'!K24</f>
        <v>482.00000000000006</v>
      </c>
      <c r="U27" s="84">
        <f t="shared" si="7"/>
        <v>6.0755386084722515E-2</v>
      </c>
      <c r="V27" s="83">
        <f>+'ฐานข้อมูล(รายปี)'!L24</f>
        <v>791.13000000000011</v>
      </c>
      <c r="W27" s="84">
        <f t="shared" si="8"/>
        <v>9.6763104450999352E-2</v>
      </c>
      <c r="X27" s="83">
        <f>+'ฐานข้อมูล(รายปี)'!M24</f>
        <v>931.67000000000007</v>
      </c>
      <c r="Y27" s="84">
        <f t="shared" si="9"/>
        <v>0.10648090562735409</v>
      </c>
      <c r="Z27" s="83">
        <f>+'ฐานข้อมูล(รายปี)'!N24</f>
        <v>1224.4099999999999</v>
      </c>
      <c r="AA27" s="84">
        <f t="shared" si="10"/>
        <v>0.12761749666788177</v>
      </c>
      <c r="AB27" s="83">
        <f>+'ฐานข้อมูล(รายปี)'!O24</f>
        <v>1580.69756682</v>
      </c>
      <c r="AC27" s="84">
        <f t="shared" si="11"/>
        <v>0.14311321196645405</v>
      </c>
      <c r="AD27" s="83">
        <f>+'ฐานข้อมูล(รายปี)'!P24</f>
        <v>1640.96</v>
      </c>
      <c r="AE27" s="84">
        <f t="shared" si="12"/>
        <v>0.12722160256631015</v>
      </c>
      <c r="AF27" s="83">
        <f>+'ฐานข้อมูล(รายปี)'!Q24</f>
        <v>1848.6464101400002</v>
      </c>
      <c r="AG27" s="84">
        <f t="shared" si="13"/>
        <v>0.12538126127582053</v>
      </c>
      <c r="AH27" s="83">
        <f>+'ฐานข้อมูล(รายปี)'!R24</f>
        <v>2010.07828636</v>
      </c>
      <c r="AI27" s="84">
        <f t="shared" si="14"/>
        <v>0.12709803347224152</v>
      </c>
      <c r="AJ27" s="83">
        <f>+'ฐานข้อมูล(รายปี)'!S24</f>
        <v>1665.3654114600004</v>
      </c>
      <c r="AK27" s="84">
        <f t="shared" si="15"/>
        <v>9.7721098847703552E-2</v>
      </c>
      <c r="AL27" s="83">
        <f>+'ฐานข้อมูล(รายปี)'!T24</f>
        <v>1672.6428846900001</v>
      </c>
      <c r="AM27" s="84">
        <f t="shared" si="16"/>
        <v>9.10188642007599E-2</v>
      </c>
      <c r="AN27" s="83">
        <f>+'ฐานข้อมูล(รายปี)'!U24</f>
        <v>1608.3</v>
      </c>
      <c r="AO27" s="84">
        <f t="shared" si="17"/>
        <v>9.5487885684640242E-2</v>
      </c>
      <c r="AP27" s="83">
        <f>+'ฐานข้อมูล(รายปี)'!V24</f>
        <v>1979.3891747600003</v>
      </c>
      <c r="AQ27" s="84">
        <f t="shared" si="18"/>
        <v>9.8814767328457481E-2</v>
      </c>
      <c r="AR27" s="83">
        <f>+'ฐานข้อมูล(รายปี)'!W24</f>
        <v>2283.5798520000003</v>
      </c>
      <c r="AS27" s="84">
        <f t="shared" si="19"/>
        <v>0.10265727946104322</v>
      </c>
      <c r="AT27" s="83">
        <f>+'ฐานข้อมูล(รายปี)'!X24</f>
        <v>2317.5140000000001</v>
      </c>
      <c r="AU27" s="84">
        <f t="shared" si="20"/>
        <v>9.8395280724961384E-2</v>
      </c>
      <c r="AV27" s="83">
        <f>+'ฐานข้อมูล(รายปี)'!Y24</f>
        <v>2933.4129919000002</v>
      </c>
      <c r="AW27" s="84">
        <f t="shared" si="21"/>
        <v>0.11405797211829016</v>
      </c>
      <c r="AX27" s="83">
        <f>+'ฐานข้อมูล(รายปี)'!Z24</f>
        <v>2585.1899999999996</v>
      </c>
      <c r="AY27" s="84">
        <f t="shared" si="22"/>
        <v>0.10328774241769814</v>
      </c>
      <c r="AZ27" s="83">
        <f>+'ฐานข้อมูล(รายปี)'!AA24</f>
        <v>2915.06</v>
      </c>
      <c r="BA27" s="84">
        <f t="shared" si="23"/>
        <v>0.11126213708220481</v>
      </c>
      <c r="BB27" s="83">
        <f>+'ฐานข้อมูล(รายปี)'!AB24</f>
        <v>2949.38</v>
      </c>
      <c r="BC27" s="84">
        <f t="shared" si="24"/>
        <v>0.10484685999550951</v>
      </c>
      <c r="BD27" s="83">
        <f>+'ฐานข้อมูล(รายปี)'!AC24</f>
        <v>3436.2100000000005</v>
      </c>
      <c r="BE27" s="84">
        <f t="shared" si="25"/>
        <v>0.12303965097537747</v>
      </c>
      <c r="BF27" s="83">
        <f>+'ฐานข้อมูล(รายปี)'!AD24</f>
        <v>3843.14</v>
      </c>
      <c r="BG27" s="84">
        <f t="shared" si="26"/>
        <v>0.12921887162808923</v>
      </c>
      <c r="BH27" s="83">
        <f>+'ฐานข้อมูล(รายปี)'!AE24</f>
        <v>3897.9507408200002</v>
      </c>
      <c r="BI27" s="84">
        <f t="shared" si="27"/>
        <v>0.12733942868249695</v>
      </c>
      <c r="BJ27" s="83">
        <f>+'ฐานข้อมูล(รายปี)'!AF24</f>
        <v>3338.51</v>
      </c>
      <c r="BK27" s="84">
        <f t="shared" si="28"/>
        <v>0.11654521296679218</v>
      </c>
      <c r="BL27" s="83">
        <f>+'ฐานข้อมูล(รายปี)'!AG24</f>
        <v>3704.2000000000007</v>
      </c>
      <c r="BM27" s="84">
        <f t="shared" si="29"/>
        <v>0.13092616314887257</v>
      </c>
      <c r="BN27" s="83">
        <f>+'ฐานข้อมูล(รายปี)'!AH24</f>
        <v>3973.51</v>
      </c>
      <c r="BO27" s="84">
        <f t="shared" si="30"/>
        <v>0.12937662785467174</v>
      </c>
      <c r="BP27" s="83">
        <f>+'ฐานข้อมูล(รายปี)'!AI24</f>
        <v>5059.59</v>
      </c>
      <c r="BQ27" s="84">
        <f t="shared" si="34"/>
        <v>0.15818442980881409</v>
      </c>
      <c r="BR27" s="83">
        <f>+'ฐานข้อมูล(รายปี)'!AJ24</f>
        <v>4295.4399999999996</v>
      </c>
      <c r="BS27" s="84">
        <f t="shared" si="34"/>
        <v>0.12894496146846063</v>
      </c>
      <c r="BT27" s="83"/>
      <c r="BU27" s="84"/>
    </row>
    <row r="28" spans="1:73">
      <c r="A28" s="89" t="s">
        <v>232</v>
      </c>
      <c r="B28" s="83">
        <f>+'ฐานข้อมูล(รายปี)'!B25</f>
        <v>0</v>
      </c>
      <c r="C28" s="84">
        <f t="shared" si="32"/>
        <v>0</v>
      </c>
      <c r="D28" s="83">
        <f>+'ฐานข้อมูล(รายปี)'!C25</f>
        <v>0</v>
      </c>
      <c r="E28" s="84">
        <f t="shared" si="32"/>
        <v>0</v>
      </c>
      <c r="F28" s="83">
        <f>+'ฐานข้อมูล(รายปี)'!D25</f>
        <v>0</v>
      </c>
      <c r="G28" s="84">
        <f t="shared" si="1"/>
        <v>0</v>
      </c>
      <c r="H28" s="83">
        <f>+'ฐานข้อมูล(รายปี)'!E25</f>
        <v>0</v>
      </c>
      <c r="I28" s="84">
        <f t="shared" si="2"/>
        <v>0</v>
      </c>
      <c r="J28" s="83">
        <f>+'ฐานข้อมูล(รายปี)'!F25</f>
        <v>0</v>
      </c>
      <c r="K28" s="84">
        <f t="shared" si="3"/>
        <v>0</v>
      </c>
      <c r="L28" s="83">
        <f>+'ฐานข้อมูล(รายปี)'!G25</f>
        <v>0</v>
      </c>
      <c r="M28" s="84">
        <f t="shared" si="4"/>
        <v>0</v>
      </c>
      <c r="N28" s="83">
        <f>+'ฐานข้อมูล(รายปี)'!H25</f>
        <v>0</v>
      </c>
      <c r="O28" s="84">
        <f t="shared" si="33"/>
        <v>0</v>
      </c>
      <c r="P28" s="83">
        <f>+'ฐานข้อมูล(รายปี)'!I25</f>
        <v>168.3</v>
      </c>
      <c r="Q28" s="84">
        <f t="shared" si="33"/>
        <v>1.8513854303292974E-2</v>
      </c>
      <c r="R28" s="83">
        <f>+'ฐานข้อมูล(รายปี)'!J25</f>
        <v>441.90000000000003</v>
      </c>
      <c r="S28" s="84">
        <f t="shared" si="6"/>
        <v>5.417563719511187E-2</v>
      </c>
      <c r="T28" s="83">
        <f>+'ฐานข้อมูล(รายปี)'!K25</f>
        <v>419.10000000000008</v>
      </c>
      <c r="U28" s="84">
        <f t="shared" si="7"/>
        <v>5.2826934249185081E-2</v>
      </c>
      <c r="V28" s="83">
        <f>+'ฐานข้อมูล(รายปี)'!L25</f>
        <v>443.69000000000005</v>
      </c>
      <c r="W28" s="84">
        <f t="shared" si="8"/>
        <v>5.4267720619700803E-2</v>
      </c>
      <c r="X28" s="83">
        <f>+'ฐานข้อมูล(รายปี)'!M25</f>
        <v>713.22</v>
      </c>
      <c r="Y28" s="84">
        <f t="shared" si="9"/>
        <v>8.1514175095840233E-2</v>
      </c>
      <c r="Z28" s="83">
        <f>+'ฐานข้อมูล(รายปี)'!N25</f>
        <v>581.95000000000005</v>
      </c>
      <c r="AA28" s="84">
        <f t="shared" si="10"/>
        <v>6.0655337824645189E-2</v>
      </c>
      <c r="AB28" s="83">
        <f>+'ฐานข้อมูล(รายปี)'!O25</f>
        <v>590.80195149999997</v>
      </c>
      <c r="AC28" s="84">
        <f t="shared" si="11"/>
        <v>5.3490032938630062E-2</v>
      </c>
      <c r="AD28" s="83">
        <f>+'ฐานข้อมูล(รายปี)'!P25</f>
        <v>762.69</v>
      </c>
      <c r="AE28" s="84">
        <f t="shared" si="12"/>
        <v>5.9130413941411789E-2</v>
      </c>
      <c r="AF28" s="83">
        <f>+'ฐานข้อมูล(รายปี)'!Q25</f>
        <v>762.33824541999991</v>
      </c>
      <c r="AG28" s="84">
        <f t="shared" si="13"/>
        <v>5.1704279523263182E-2</v>
      </c>
      <c r="AH28" s="83">
        <f>+'ฐานข้อมูล(รายปี)'!R25</f>
        <v>1177.5829560700001</v>
      </c>
      <c r="AI28" s="84">
        <f t="shared" si="14"/>
        <v>7.4459029273907962E-2</v>
      </c>
      <c r="AJ28" s="83">
        <f>+'ฐานข้อมูล(รายปี)'!S25</f>
        <v>1426.1121420899999</v>
      </c>
      <c r="AK28" s="84">
        <f t="shared" si="15"/>
        <v>8.3682082410316938E-2</v>
      </c>
      <c r="AL28" s="83">
        <f>+'ฐานข้อมูล(รายปี)'!T25</f>
        <v>1707.5029637799998</v>
      </c>
      <c r="AM28" s="84">
        <f t="shared" si="16"/>
        <v>9.2915817121053165E-2</v>
      </c>
      <c r="AN28" s="83">
        <f>+'ฐานข้อมูล(รายปี)'!U25</f>
        <v>1478.5200000000002</v>
      </c>
      <c r="AO28" s="84">
        <f t="shared" si="17"/>
        <v>8.7782595748588141E-2</v>
      </c>
      <c r="AP28" s="83">
        <f>+'ฐานข้อมูล(รายปี)'!V25</f>
        <v>1947.2257769699997</v>
      </c>
      <c r="AQ28" s="84">
        <f t="shared" si="18"/>
        <v>9.7209111043357874E-2</v>
      </c>
      <c r="AR28" s="83">
        <f>+'ฐานข้อมูล(รายปี)'!W25</f>
        <v>2196.5704854000001</v>
      </c>
      <c r="AS28" s="84">
        <f t="shared" si="19"/>
        <v>9.8745813498965468E-2</v>
      </c>
      <c r="AT28" s="83">
        <f>+'ฐานข้อมูล(รายปี)'!X25</f>
        <v>2126.3573100000003</v>
      </c>
      <c r="AU28" s="84">
        <f t="shared" si="20"/>
        <v>9.027929256911664E-2</v>
      </c>
      <c r="AV28" s="83">
        <f>+'ฐานข้อมูล(รายปี)'!Y25</f>
        <v>2294.2180739699998</v>
      </c>
      <c r="AW28" s="84">
        <f t="shared" si="21"/>
        <v>8.9204575638242772E-2</v>
      </c>
      <c r="AX28" s="83">
        <f>+'ฐานข้อมูล(รายปี)'!Z25</f>
        <v>2073.8900000000003</v>
      </c>
      <c r="AY28" s="84">
        <f t="shared" si="22"/>
        <v>8.2859447902336042E-2</v>
      </c>
      <c r="AZ28" s="83">
        <f>+'ฐานข้อมูล(รายปี)'!AA25</f>
        <v>2189.6600000000003</v>
      </c>
      <c r="BA28" s="84">
        <f t="shared" si="23"/>
        <v>8.3575038278258629E-2</v>
      </c>
      <c r="BB28" s="83">
        <f>+'ฐานข้อมูล(รายปี)'!AB25</f>
        <v>2391.88</v>
      </c>
      <c r="BC28" s="84">
        <f t="shared" si="24"/>
        <v>8.5028415289335149E-2</v>
      </c>
      <c r="BD28" s="83">
        <f>+'ฐานข้อมูล(รายปี)'!AC25</f>
        <v>2436.79</v>
      </c>
      <c r="BE28" s="84">
        <f t="shared" si="25"/>
        <v>8.7253628590886478E-2</v>
      </c>
      <c r="BF28" s="83">
        <f>+'ฐานข้อมูล(รายปี)'!AD25</f>
        <v>2970.7500000000005</v>
      </c>
      <c r="BG28" s="84">
        <f t="shared" si="26"/>
        <v>9.9886281241158587E-2</v>
      </c>
      <c r="BH28" s="83">
        <f>+'ฐานข้อมูล(รายปี)'!AE25</f>
        <v>3009.1229370800002</v>
      </c>
      <c r="BI28" s="84">
        <f t="shared" si="27"/>
        <v>9.8302934316341836E-2</v>
      </c>
      <c r="BJ28" s="83">
        <f>+'ฐานข้อมูล(รายปี)'!AF25</f>
        <v>2954.89</v>
      </c>
      <c r="BK28" s="84">
        <f t="shared" si="28"/>
        <v>0.10315328824638671</v>
      </c>
      <c r="BL28" s="83">
        <f>+'ฐานข้อมูล(รายปี)'!AG25</f>
        <v>3230.7200000000007</v>
      </c>
      <c r="BM28" s="84">
        <f t="shared" si="29"/>
        <v>0.11419085735336257</v>
      </c>
      <c r="BN28" s="83">
        <f>+'ฐานข้อมูล(รายปี)'!AH25</f>
        <v>3491.9900000000002</v>
      </c>
      <c r="BO28" s="84">
        <f t="shared" si="30"/>
        <v>0.11369844059842184</v>
      </c>
      <c r="BP28" s="83">
        <f>+'ฐานข้อมูล(รายปี)'!AI25</f>
        <v>3538.1499999999996</v>
      </c>
      <c r="BQ28" s="84">
        <f t="shared" si="34"/>
        <v>0.11061770624261165</v>
      </c>
      <c r="BR28" s="83">
        <f>+'ฐานข้อมูล(รายปี)'!AJ25</f>
        <v>4089.09</v>
      </c>
      <c r="BS28" s="84">
        <f t="shared" si="34"/>
        <v>0.12275053370343147</v>
      </c>
      <c r="BT28" s="83"/>
      <c r="BU28" s="84"/>
    </row>
    <row r="29" spans="1:73">
      <c r="A29" s="89" t="s">
        <v>233</v>
      </c>
      <c r="B29" s="83">
        <f>+'ฐานข้อมูล(รายปี)'!B26</f>
        <v>0</v>
      </c>
      <c r="C29" s="84">
        <f t="shared" si="32"/>
        <v>0</v>
      </c>
      <c r="D29" s="83">
        <f>+'ฐานข้อมูล(รายปี)'!C26</f>
        <v>0</v>
      </c>
      <c r="E29" s="84">
        <f t="shared" si="32"/>
        <v>0</v>
      </c>
      <c r="F29" s="83">
        <f>+'ฐานข้อมูล(รายปี)'!D26</f>
        <v>0</v>
      </c>
      <c r="G29" s="84">
        <f t="shared" si="1"/>
        <v>0</v>
      </c>
      <c r="H29" s="83">
        <f>+'ฐานข้อมูล(รายปี)'!E26</f>
        <v>0</v>
      </c>
      <c r="I29" s="84">
        <f t="shared" si="2"/>
        <v>0</v>
      </c>
      <c r="J29" s="83">
        <f>+'ฐานข้อมูล(รายปี)'!F26</f>
        <v>0</v>
      </c>
      <c r="K29" s="84">
        <f t="shared" si="3"/>
        <v>0</v>
      </c>
      <c r="L29" s="83">
        <f>+'ฐานข้อมูล(รายปี)'!G26</f>
        <v>0</v>
      </c>
      <c r="M29" s="84">
        <f t="shared" si="4"/>
        <v>0</v>
      </c>
      <c r="N29" s="83">
        <f>+'ฐานข้อมูล(รายปี)'!H26</f>
        <v>0</v>
      </c>
      <c r="O29" s="84">
        <f t="shared" si="33"/>
        <v>0</v>
      </c>
      <c r="P29" s="83">
        <f>+'ฐานข้อมูล(รายปี)'!I26</f>
        <v>0</v>
      </c>
      <c r="Q29" s="84">
        <f t="shared" si="33"/>
        <v>0</v>
      </c>
      <c r="R29" s="83">
        <f>+'ฐานข้อมูล(รายปี)'!J26</f>
        <v>0</v>
      </c>
      <c r="S29" s="84">
        <f t="shared" si="6"/>
        <v>0</v>
      </c>
      <c r="T29" s="83">
        <f>+'ฐานข้อมูล(รายปี)'!K26</f>
        <v>0</v>
      </c>
      <c r="U29" s="84">
        <f t="shared" si="7"/>
        <v>0</v>
      </c>
      <c r="V29" s="83">
        <f>+'ฐานข้อมูล(รายปี)'!L26</f>
        <v>0</v>
      </c>
      <c r="W29" s="84">
        <f t="shared" si="8"/>
        <v>0</v>
      </c>
      <c r="X29" s="83">
        <f>+'ฐานข้อมูล(รายปี)'!M26</f>
        <v>0</v>
      </c>
      <c r="Y29" s="84">
        <f t="shared" si="9"/>
        <v>0</v>
      </c>
      <c r="Z29" s="83">
        <f>+'ฐานข้อมูล(รายปี)'!N26</f>
        <v>0</v>
      </c>
      <c r="AA29" s="84">
        <f t="shared" si="10"/>
        <v>0</v>
      </c>
      <c r="AB29" s="83">
        <f>+'ฐานข้อมูล(รายปี)'!O26</f>
        <v>6419.6316924299999</v>
      </c>
      <c r="AC29" s="84">
        <f t="shared" si="11"/>
        <v>0.58122067777556108</v>
      </c>
      <c r="AD29" s="83">
        <f>+'ฐานข้อมูล(รายปี)'!P26</f>
        <v>12625.35</v>
      </c>
      <c r="AE29" s="84">
        <f t="shared" si="12"/>
        <v>0.97882779590030466</v>
      </c>
      <c r="AF29" s="83">
        <f>+'ฐานข้อมูล(รายปี)'!Q26</f>
        <v>13935.047608349998</v>
      </c>
      <c r="AG29" s="84">
        <f t="shared" si="13"/>
        <v>0.94512062203459013</v>
      </c>
      <c r="AH29" s="83">
        <f>+'ฐานข้อมูล(รายปี)'!R26</f>
        <v>15522.79967878</v>
      </c>
      <c r="AI29" s="84">
        <f t="shared" si="14"/>
        <v>0.98151267368256911</v>
      </c>
      <c r="AJ29" s="83">
        <f>+'ฐานข้อมูล(รายปี)'!S26</f>
        <v>7229.1505755299995</v>
      </c>
      <c r="AK29" s="84">
        <f t="shared" si="15"/>
        <v>0.42419551475911488</v>
      </c>
      <c r="AL29" s="83">
        <f>+'ฐานข้อมูล(รายปี)'!T26</f>
        <v>111.12</v>
      </c>
      <c r="AM29" s="84">
        <f t="shared" si="16"/>
        <v>6.0467277758832101E-3</v>
      </c>
      <c r="AN29" s="83">
        <f>+'ฐานข้อมูล(รายปี)'!U26</f>
        <v>0</v>
      </c>
      <c r="AO29" s="84">
        <f t="shared" si="17"/>
        <v>0</v>
      </c>
      <c r="AP29" s="83">
        <f>+'ฐานข้อมูล(รายปี)'!V26</f>
        <v>0</v>
      </c>
      <c r="AQ29" s="84">
        <f t="shared" si="18"/>
        <v>0</v>
      </c>
      <c r="AR29" s="83">
        <f>+'ฐานข้อมูล(รายปี)'!W26</f>
        <v>0</v>
      </c>
      <c r="AS29" s="84">
        <f t="shared" si="19"/>
        <v>0</v>
      </c>
      <c r="AT29" s="83">
        <f>+'ฐานข้อมูล(รายปี)'!X26</f>
        <v>0</v>
      </c>
      <c r="AU29" s="84">
        <f t="shared" si="20"/>
        <v>0</v>
      </c>
      <c r="AV29" s="83">
        <f>+'ฐานข้อมูล(รายปี)'!Y26</f>
        <v>0</v>
      </c>
      <c r="AW29" s="84">
        <f t="shared" si="21"/>
        <v>0</v>
      </c>
      <c r="AX29" s="83">
        <f>+'ฐานข้อมูล(รายปี)'!Z26</f>
        <v>0</v>
      </c>
      <c r="AY29" s="84">
        <f t="shared" si="22"/>
        <v>0</v>
      </c>
      <c r="AZ29" s="83">
        <f>+'ฐานข้อมูล(รายปี)'!AA26</f>
        <v>0</v>
      </c>
      <c r="BA29" s="84">
        <f t="shared" si="23"/>
        <v>0</v>
      </c>
      <c r="BB29" s="83">
        <f>+'ฐานข้อมูล(รายปี)'!AB26</f>
        <v>168.98</v>
      </c>
      <c r="BC29" s="84">
        <f t="shared" si="24"/>
        <v>6.0070328008059986E-3</v>
      </c>
      <c r="BD29" s="83">
        <f>+'ฐานข้อมูล(รายปี)'!AC26</f>
        <v>0</v>
      </c>
      <c r="BE29" s="84">
        <f t="shared" si="25"/>
        <v>0</v>
      </c>
      <c r="BF29" s="83">
        <f>+'ฐานข้อมูล(รายปี)'!AD26</f>
        <v>0</v>
      </c>
      <c r="BG29" s="84">
        <f t="shared" si="26"/>
        <v>0</v>
      </c>
      <c r="BH29" s="83">
        <f>+'ฐานข้อมูล(รายปี)'!AE26</f>
        <v>0</v>
      </c>
      <c r="BI29" s="84">
        <f t="shared" si="27"/>
        <v>0</v>
      </c>
      <c r="BJ29" s="83">
        <f>+'ฐานข้อมูล(รายปี)'!AF26</f>
        <v>0</v>
      </c>
      <c r="BK29" s="84">
        <f t="shared" si="28"/>
        <v>0</v>
      </c>
      <c r="BL29" s="83">
        <f>+'ฐานข้อมูล(รายปี)'!AG26</f>
        <v>0</v>
      </c>
      <c r="BM29" s="84">
        <f t="shared" si="29"/>
        <v>0</v>
      </c>
      <c r="BN29" s="83">
        <f>+'ฐานข้อมูล(รายปี)'!AH26</f>
        <v>0</v>
      </c>
      <c r="BO29" s="84">
        <f t="shared" si="30"/>
        <v>0</v>
      </c>
      <c r="BP29" s="83">
        <f>+'ฐานข้อมูล(รายปี)'!AI26</f>
        <v>0</v>
      </c>
      <c r="BQ29" s="84">
        <f t="shared" si="34"/>
        <v>0</v>
      </c>
      <c r="BR29" s="83">
        <f>+'ฐานข้อมูล(รายปี)'!AJ26</f>
        <v>0</v>
      </c>
      <c r="BS29" s="84">
        <f t="shared" si="34"/>
        <v>0</v>
      </c>
      <c r="BT29" s="83"/>
      <c r="BU29" s="84"/>
    </row>
    <row r="30" spans="1:73">
      <c r="A30" s="89" t="s">
        <v>234</v>
      </c>
      <c r="B30" s="83">
        <f>+'ฐานข้อมูล(รายปี)'!B27</f>
        <v>1812.6999999999998</v>
      </c>
      <c r="C30" s="84">
        <f t="shared" si="32"/>
        <v>0.44764755984294913</v>
      </c>
      <c r="D30" s="83">
        <f>+'ฐานข้อมูล(รายปี)'!C27</f>
        <v>1926.5</v>
      </c>
      <c r="E30" s="84">
        <f t="shared" si="32"/>
        <v>0.40390042224523776</v>
      </c>
      <c r="F30" s="83">
        <f>+'ฐานข้อมูล(รายปี)'!D27</f>
        <v>695.28</v>
      </c>
      <c r="G30" s="84">
        <f t="shared" si="1"/>
        <v>0.13234240731310956</v>
      </c>
      <c r="H30" s="83">
        <f>+'ฐานข้อมูล(รายปี)'!E27</f>
        <v>72.999999999999986</v>
      </c>
      <c r="I30" s="84">
        <f t="shared" si="2"/>
        <v>1.2004478163689773E-2</v>
      </c>
      <c r="J30" s="83">
        <f>+'ฐานข้อมูล(รายปี)'!F27</f>
        <v>135.19999999999999</v>
      </c>
      <c r="K30" s="84">
        <f t="shared" si="3"/>
        <v>1.9108314462930574E-2</v>
      </c>
      <c r="L30" s="83">
        <f>+'ฐานข้อมูล(รายปี)'!G27</f>
        <v>155.1</v>
      </c>
      <c r="M30" s="84">
        <f t="shared" si="4"/>
        <v>1.9027405634833076E-2</v>
      </c>
      <c r="N30" s="83">
        <f>+'ฐานข้อมูล(รายปี)'!H27</f>
        <v>153.22999999999999</v>
      </c>
      <c r="O30" s="84">
        <f t="shared" si="33"/>
        <v>1.711510176800576E-2</v>
      </c>
      <c r="P30" s="83">
        <f>+'ฐานข้อมูล(รายปี)'!I27</f>
        <v>203.88</v>
      </c>
      <c r="Q30" s="84">
        <f t="shared" si="33"/>
        <v>2.2427834910014086E-2</v>
      </c>
      <c r="R30" s="83">
        <f>+'ฐานข้อมูล(รายปี)'!J27</f>
        <v>481.4</v>
      </c>
      <c r="S30" s="84">
        <f t="shared" si="6"/>
        <v>5.9018220741631253E-2</v>
      </c>
      <c r="T30" s="83">
        <f>+'ฐานข้อมูล(รายปี)'!K27</f>
        <v>473.5</v>
      </c>
      <c r="U30" s="84">
        <f t="shared" si="7"/>
        <v>5.9683973674514744E-2</v>
      </c>
      <c r="V30" s="83">
        <f>+'ฐานข้อมูล(รายปี)'!L27</f>
        <v>579.36</v>
      </c>
      <c r="W30" s="84">
        <f t="shared" si="8"/>
        <v>7.0861517316662209E-2</v>
      </c>
      <c r="X30" s="83">
        <f>+'ฐานข้อมูล(รายปี)'!M27</f>
        <v>524.61</v>
      </c>
      <c r="Y30" s="84">
        <f t="shared" si="9"/>
        <v>5.9957869096532272E-2</v>
      </c>
      <c r="Z30" s="83">
        <f>+'ฐานข้อมูล(รายปี)'!N27</f>
        <v>556.11999999999989</v>
      </c>
      <c r="AA30" s="84">
        <f t="shared" si="10"/>
        <v>5.7963135099306937E-2</v>
      </c>
      <c r="AB30" s="83">
        <f>+'ฐานข้อมูล(รายปี)'!O27</f>
        <v>813.37960968000004</v>
      </c>
      <c r="AC30" s="84">
        <f t="shared" si="11"/>
        <v>7.3641771160251931E-2</v>
      </c>
      <c r="AD30" s="83">
        <f>+'ฐานข้อมูล(รายปี)'!P27</f>
        <v>992.7299999999999</v>
      </c>
      <c r="AE30" s="84">
        <f t="shared" si="12"/>
        <v>7.6965131091344743E-2</v>
      </c>
      <c r="AF30" s="83">
        <f>+'ฐานข้อมูล(รายปี)'!Q27</f>
        <v>1121.00081434</v>
      </c>
      <c r="AG30" s="84">
        <f t="shared" si="13"/>
        <v>7.6029951007519567E-2</v>
      </c>
      <c r="AH30" s="83">
        <f>+'ฐานข้อมูล(รายปี)'!R27</f>
        <v>1169.04381423</v>
      </c>
      <c r="AI30" s="84">
        <f t="shared" si="14"/>
        <v>7.3919096007244056E-2</v>
      </c>
      <c r="AJ30" s="83">
        <f>+'ฐานข้อมูล(รายปี)'!S27</f>
        <v>1182.8270852799999</v>
      </c>
      <c r="AK30" s="84">
        <f t="shared" si="15"/>
        <v>6.940648684366181E-2</v>
      </c>
      <c r="AL30" s="83">
        <f>+'ฐานข้อมูล(รายปี)'!T27</f>
        <v>1196.1974320699999</v>
      </c>
      <c r="AM30" s="84">
        <f t="shared" si="16"/>
        <v>6.5092514740261329E-2</v>
      </c>
      <c r="AN30" s="83">
        <f>+'ฐานข้อมูล(รายปี)'!U27</f>
        <v>1061.99</v>
      </c>
      <c r="AO30" s="84">
        <f t="shared" si="17"/>
        <v>6.3052402983417938E-2</v>
      </c>
      <c r="AP30" s="83">
        <f>+'ฐานข้อมูล(รายปี)'!V27</f>
        <v>1038.5071797939997</v>
      </c>
      <c r="AQ30" s="84">
        <f t="shared" si="18"/>
        <v>5.1844198527921749E-2</v>
      </c>
      <c r="AR30" s="83">
        <f>+'ฐานข้อมูล(รายปี)'!W27</f>
        <v>1087.9907078899998</v>
      </c>
      <c r="AS30" s="84">
        <f t="shared" si="19"/>
        <v>4.8910120683129041E-2</v>
      </c>
      <c r="AT30" s="83">
        <f>+'ฐานข้อมูล(รายปี)'!X27</f>
        <v>1098.8353849999999</v>
      </c>
      <c r="AU30" s="84">
        <f t="shared" si="20"/>
        <v>4.6653533129722632E-2</v>
      </c>
      <c r="AV30" s="83">
        <f>+'ฐานข้อมูล(รายปี)'!Y27</f>
        <v>1207.8132285799998</v>
      </c>
      <c r="AW30" s="84">
        <f t="shared" si="21"/>
        <v>4.6962609059780114E-2</v>
      </c>
      <c r="AX30" s="83">
        <f>+'ฐานข้อมูล(รายปี)'!Z27</f>
        <v>1157.1702</v>
      </c>
      <c r="AY30" s="84">
        <f t="shared" si="22"/>
        <v>4.6233157930765739E-2</v>
      </c>
      <c r="AZ30" s="83">
        <f>+'ฐานข้อมูล(รายปี)'!AA27</f>
        <v>1322.51</v>
      </c>
      <c r="BA30" s="84">
        <f t="shared" si="23"/>
        <v>5.0477619298603345E-2</v>
      </c>
      <c r="BB30" s="83">
        <f>+'ฐานข้อมูล(รายปี)'!AB27</f>
        <v>1298.95</v>
      </c>
      <c r="BC30" s="84">
        <f t="shared" si="24"/>
        <v>4.6176087445892723E-2</v>
      </c>
      <c r="BD30" s="83">
        <f>+'ฐานข้อมูล(รายปี)'!AC27</f>
        <v>1309.74</v>
      </c>
      <c r="BE30" s="84">
        <f t="shared" si="25"/>
        <v>4.6897585557486555E-2</v>
      </c>
      <c r="BF30" s="83">
        <f>+'ฐานข้อมูล(รายปี)'!AD27</f>
        <v>1577.770001000014</v>
      </c>
      <c r="BG30" s="84">
        <f t="shared" si="26"/>
        <v>5.3049761189514578E-2</v>
      </c>
      <c r="BH30" s="83">
        <f>+'ฐานข้อมูล(รายปี)'!AE27</f>
        <v>1608.9738104599999</v>
      </c>
      <c r="BI30" s="84">
        <f t="shared" si="27"/>
        <v>5.2562440988152492E-2</v>
      </c>
      <c r="BJ30" s="83">
        <f>+'ฐานข้อมูล(รายปี)'!AF27</f>
        <v>1235.8300000000002</v>
      </c>
      <c r="BK30" s="84">
        <f t="shared" si="28"/>
        <v>4.314202160267628E-2</v>
      </c>
      <c r="BL30" s="83">
        <f>+'ฐานข้อมูล(รายปี)'!AG27</f>
        <v>1030.7900000000002</v>
      </c>
      <c r="BM30" s="84">
        <f t="shared" si="29"/>
        <v>3.6433610418505034E-2</v>
      </c>
      <c r="BN30" s="83">
        <f>+'ฐานข้อมูล(รายปี)'!AH27</f>
        <v>1271.7940000000003</v>
      </c>
      <c r="BO30" s="84">
        <f t="shared" si="30"/>
        <v>4.1409338103038477E-2</v>
      </c>
      <c r="BP30" s="83">
        <f>+'ฐานข้อมูล(รายปี)'!AI27</f>
        <v>1911.8644900000002</v>
      </c>
      <c r="BQ30" s="84">
        <f t="shared" si="34"/>
        <v>5.9773063473990799E-2</v>
      </c>
      <c r="BR30" s="83">
        <f>+'ฐานข้อมูล(รายปี)'!AJ27</f>
        <v>2113.8199999999997</v>
      </c>
      <c r="BS30" s="84">
        <f t="shared" si="34"/>
        <v>6.3454835465344972E-2</v>
      </c>
      <c r="BT30" s="83"/>
      <c r="BU30" s="84"/>
    </row>
    <row r="31" spans="1:73">
      <c r="A31" s="86" t="s">
        <v>235</v>
      </c>
      <c r="B31" s="90">
        <f>+SUM(B32:B33)</f>
        <v>89923.7</v>
      </c>
      <c r="C31" s="88">
        <f t="shared" si="32"/>
        <v>22.20672194905357</v>
      </c>
      <c r="D31" s="90">
        <f>+SUM(D32:D33)</f>
        <v>92011.199999999997</v>
      </c>
      <c r="E31" s="88">
        <f t="shared" si="32"/>
        <v>19.29061122828498</v>
      </c>
      <c r="F31" s="90">
        <f>+SUM(F32:F33)</f>
        <v>85093.099999999991</v>
      </c>
      <c r="G31" s="88">
        <f t="shared" si="1"/>
        <v>16.196964819547755</v>
      </c>
      <c r="H31" s="90">
        <f>+SUM(H32:H33)</f>
        <v>104662.6</v>
      </c>
      <c r="I31" s="88">
        <f t="shared" si="2"/>
        <v>17.211231455547914</v>
      </c>
      <c r="J31" s="90">
        <f>+SUM(J32:J33)</f>
        <v>115554.00000000001</v>
      </c>
      <c r="K31" s="88">
        <f t="shared" si="3"/>
        <v>16.331672850957695</v>
      </c>
      <c r="L31" s="90">
        <f>+SUM(L32:L33)</f>
        <v>127132.32999999999</v>
      </c>
      <c r="M31" s="88">
        <f t="shared" si="4"/>
        <v>15.596379188984253</v>
      </c>
      <c r="N31" s="90">
        <f>+SUM(N32:N33)</f>
        <v>128218.55999999998</v>
      </c>
      <c r="O31" s="88">
        <f t="shared" si="33"/>
        <v>14.321436422026709</v>
      </c>
      <c r="P31" s="90">
        <f>+SUM(P32:P33)</f>
        <v>102712.20000000001</v>
      </c>
      <c r="Q31" s="88">
        <f t="shared" si="33"/>
        <v>11.298863374751566</v>
      </c>
      <c r="R31" s="90">
        <f>+SUM(R32:R33)</f>
        <v>67125.099999999991</v>
      </c>
      <c r="S31" s="88">
        <f t="shared" si="6"/>
        <v>8.2293393624928779</v>
      </c>
      <c r="T31" s="90">
        <f>+SUM(T32:T33)</f>
        <v>67030.799999999988</v>
      </c>
      <c r="U31" s="88">
        <f t="shared" si="7"/>
        <v>8.4491330571946417</v>
      </c>
      <c r="V31" s="90">
        <f>+SUM(V32:V33)</f>
        <v>85412.500000000015</v>
      </c>
      <c r="W31" s="88">
        <f t="shared" si="8"/>
        <v>10.446802243526324</v>
      </c>
      <c r="X31" s="90">
        <f>+SUM(X32:X33)</f>
        <v>91441.72</v>
      </c>
      <c r="Y31" s="88">
        <f t="shared" si="9"/>
        <v>10.450907679460469</v>
      </c>
      <c r="Z31" s="90">
        <f>+SUM(Z32:Z33)</f>
        <v>96489.17</v>
      </c>
      <c r="AA31" s="88">
        <f t="shared" si="10"/>
        <v>10.056848874937055</v>
      </c>
      <c r="AB31" s="90">
        <f>+SUM(AB32:AB33)</f>
        <v>110269.716</v>
      </c>
      <c r="AC31" s="88">
        <f t="shared" si="11"/>
        <v>9.9836006397710459</v>
      </c>
      <c r="AD31" s="90">
        <f>+SUM(AD32:AD33)</f>
        <v>103902.25399999999</v>
      </c>
      <c r="AE31" s="88">
        <f t="shared" si="12"/>
        <v>8.0554134556185453</v>
      </c>
      <c r="AF31" s="90">
        <f>+SUM(AF32:AF33)</f>
        <v>107201.45241300002</v>
      </c>
      <c r="AG31" s="88">
        <f t="shared" si="13"/>
        <v>7.2707540178675325</v>
      </c>
      <c r="AH31" s="90">
        <f>+SUM(AH32:AH33)</f>
        <v>93947.653000000035</v>
      </c>
      <c r="AI31" s="88">
        <f t="shared" si="14"/>
        <v>5.9403467151796354</v>
      </c>
      <c r="AJ31" s="90">
        <f>+SUM(AJ32:AJ33)</f>
        <v>88513.78300000001</v>
      </c>
      <c r="AK31" s="88">
        <f t="shared" si="15"/>
        <v>5.1938536001802476</v>
      </c>
      <c r="AL31" s="90">
        <f>+SUM(AL32:AL33)</f>
        <v>97445.07799999998</v>
      </c>
      <c r="AM31" s="88">
        <f t="shared" si="16"/>
        <v>5.3025905306489003</v>
      </c>
      <c r="AN31" s="90">
        <f>+SUM(AN32:AN33)</f>
        <v>77590.820000000007</v>
      </c>
      <c r="AO31" s="88">
        <f t="shared" si="17"/>
        <v>4.6067172482357135</v>
      </c>
      <c r="AP31" s="90">
        <f>+SUM(AP32:AP33)</f>
        <v>93681.438000000009</v>
      </c>
      <c r="AQ31" s="88">
        <f t="shared" si="18"/>
        <v>4.6767505940754353</v>
      </c>
      <c r="AR31" s="90">
        <f>+SUM(AR32:AR33)</f>
        <v>100209.226</v>
      </c>
      <c r="AS31" s="88">
        <f t="shared" si="19"/>
        <v>4.5048595559498912</v>
      </c>
      <c r="AT31" s="90">
        <f>+SUM(AT32:AT33)</f>
        <v>116647.713</v>
      </c>
      <c r="AU31" s="88">
        <f t="shared" si="20"/>
        <v>4.9525415883398027</v>
      </c>
      <c r="AV31" s="90">
        <f>+SUM(AV32:AV33)</f>
        <v>110881.75600000001</v>
      </c>
      <c r="AW31" s="88">
        <f t="shared" si="21"/>
        <v>4.3113425450821037</v>
      </c>
      <c r="AX31" s="90">
        <f>+SUM(AX32:AX33)</f>
        <v>114915.91</v>
      </c>
      <c r="AY31" s="88">
        <f t="shared" si="22"/>
        <v>4.5913085350691389</v>
      </c>
      <c r="AZ31" s="90">
        <f>+SUM(AZ32:AZ33)</f>
        <v>112414.144</v>
      </c>
      <c r="BA31" s="88">
        <f t="shared" si="23"/>
        <v>4.2906279458078771</v>
      </c>
      <c r="BB31" s="90">
        <f>+SUM(BB32:BB33)</f>
        <v>108818.15099999998</v>
      </c>
      <c r="BC31" s="88">
        <f t="shared" si="24"/>
        <v>3.8683524818325243</v>
      </c>
      <c r="BD31" s="90">
        <f>+SUM(BD32:BD33)</f>
        <v>101304.3624</v>
      </c>
      <c r="BE31" s="88">
        <f t="shared" si="25"/>
        <v>3.627384063249671</v>
      </c>
      <c r="BF31" s="90">
        <f>+SUM(BF32:BF33)</f>
        <v>106486.182</v>
      </c>
      <c r="BG31" s="88">
        <f t="shared" si="26"/>
        <v>3.5804119241098027</v>
      </c>
      <c r="BH31" s="90">
        <f>+SUM(BH32:BH33)</f>
        <v>106720.75600000001</v>
      </c>
      <c r="BI31" s="88">
        <f t="shared" si="27"/>
        <v>3.486385796333928</v>
      </c>
      <c r="BJ31" s="90">
        <f>+SUM(BJ32:BJ33)</f>
        <v>92070.214000000007</v>
      </c>
      <c r="BK31" s="88">
        <f t="shared" si="28"/>
        <v>3.2141112947177426</v>
      </c>
      <c r="BL31" s="90">
        <f>+SUM(BL32:BL33)</f>
        <v>100901.86800000002</v>
      </c>
      <c r="BM31" s="88">
        <f t="shared" si="29"/>
        <v>3.5664095976982892</v>
      </c>
      <c r="BN31" s="90">
        <f>+SUM(BN32:BN33)</f>
        <v>108988.11799999999</v>
      </c>
      <c r="BO31" s="88">
        <f t="shared" si="30"/>
        <v>3.5486295952613807</v>
      </c>
      <c r="BP31" s="90">
        <f>+SUM(BP32:BP33)</f>
        <v>125165.209</v>
      </c>
      <c r="BQ31" s="88">
        <f t="shared" si="34"/>
        <v>3.9131999267857758</v>
      </c>
      <c r="BR31" s="90">
        <f>+SUM(BR32:BR33)</f>
        <v>116479.46328776999</v>
      </c>
      <c r="BS31" s="88">
        <f t="shared" si="34"/>
        <v>3.4966010246932737</v>
      </c>
      <c r="BT31" s="90"/>
      <c r="BU31" s="88"/>
    </row>
    <row r="32" spans="1:73">
      <c r="A32" s="89" t="s">
        <v>236</v>
      </c>
      <c r="B32" s="83">
        <f>+'ฐานข้อมูล(รายปี)'!B45</f>
        <v>89869.2</v>
      </c>
      <c r="C32" s="84">
        <f t="shared" si="32"/>
        <v>22.193263135123278</v>
      </c>
      <c r="D32" s="83">
        <f>+'ฐานข้อมูล(รายปี)'!C45</f>
        <v>91998</v>
      </c>
      <c r="E32" s="84">
        <f t="shared" si="32"/>
        <v>19.28784378184136</v>
      </c>
      <c r="F32" s="83">
        <f>+'ฐานข้อมูล(รายปี)'!D45</f>
        <v>85082.4</v>
      </c>
      <c r="G32" s="84">
        <f t="shared" si="1"/>
        <v>16.194928138270786</v>
      </c>
      <c r="H32" s="83">
        <f>+'ฐานข้อมูล(รายปี)'!E45</f>
        <v>104651.20000000001</v>
      </c>
      <c r="I32" s="84">
        <f t="shared" si="2"/>
        <v>17.209356783615501</v>
      </c>
      <c r="J32" s="83">
        <f>+'ฐานข้อมูล(รายปี)'!F45</f>
        <v>115540.40000000001</v>
      </c>
      <c r="K32" s="84">
        <f t="shared" si="3"/>
        <v>16.329750712816452</v>
      </c>
      <c r="L32" s="83">
        <f>+'ฐานข้อมูล(รายปี)'!G45</f>
        <v>127123.82999999999</v>
      </c>
      <c r="M32" s="84">
        <f t="shared" si="4"/>
        <v>15.595336423362744</v>
      </c>
      <c r="N32" s="83">
        <f>+'ฐานข้อมูล(รายปี)'!H45</f>
        <v>128212.26999999999</v>
      </c>
      <c r="O32" s="84">
        <f t="shared" si="33"/>
        <v>14.32073385731927</v>
      </c>
      <c r="P32" s="83">
        <f>+'ฐานข้อมูล(รายปี)'!I45</f>
        <v>102704.40000000001</v>
      </c>
      <c r="Q32" s="84">
        <f t="shared" si="33"/>
        <v>11.298005335158187</v>
      </c>
      <c r="R32" s="83">
        <f>+'ฐานข้อมูล(รายปี)'!J45</f>
        <v>67108.399999999994</v>
      </c>
      <c r="S32" s="84">
        <f t="shared" si="6"/>
        <v>8.2272919917276415</v>
      </c>
      <c r="T32" s="83">
        <f>+'ฐานข้อมูล(รายปี)'!K45</f>
        <v>66994.399999999994</v>
      </c>
      <c r="U32" s="84">
        <f t="shared" si="7"/>
        <v>8.4445448911085759</v>
      </c>
      <c r="V32" s="83">
        <f>+'ฐานข้อมูล(รายปี)'!L45</f>
        <v>85337.500000000015</v>
      </c>
      <c r="W32" s="84">
        <f t="shared" si="8"/>
        <v>10.437628994080818</v>
      </c>
      <c r="X32" s="83">
        <f>+'ฐานข้อมูล(รายปี)'!M45</f>
        <v>91359.25</v>
      </c>
      <c r="Y32" s="84">
        <f t="shared" si="9"/>
        <v>10.441482152946696</v>
      </c>
      <c r="Z32" s="83">
        <f>+'ฐานข้อมูล(รายปี)'!N45</f>
        <v>96326.19</v>
      </c>
      <c r="AA32" s="84">
        <f t="shared" si="10"/>
        <v>10.03986183660273</v>
      </c>
      <c r="AB32" s="83">
        <f>+'ฐานข้อมูล(รายปี)'!O45</f>
        <v>110053.981</v>
      </c>
      <c r="AC32" s="84">
        <f t="shared" si="11"/>
        <v>9.9640684222035212</v>
      </c>
      <c r="AD32" s="83">
        <f>+'ฐานข้อมูล(รายปี)'!P45</f>
        <v>103634.97599999998</v>
      </c>
      <c r="AE32" s="84">
        <f t="shared" si="12"/>
        <v>8.0346917223095566</v>
      </c>
      <c r="AF32" s="83">
        <f>+'ฐานข้อมูล(รายปี)'!Q45</f>
        <v>106916.86404800002</v>
      </c>
      <c r="AG32" s="84">
        <f t="shared" si="13"/>
        <v>7.2514523017835879</v>
      </c>
      <c r="AH32" s="83">
        <f>+'ฐานข้อมูล(รายปี)'!R45</f>
        <v>93633.246000000028</v>
      </c>
      <c r="AI32" s="84">
        <f t="shared" si="14"/>
        <v>5.9204666380298683</v>
      </c>
      <c r="AJ32" s="83">
        <f>+'ฐานข้อมูล(รายปี)'!S45</f>
        <v>88169.02900000001</v>
      </c>
      <c r="AK32" s="84">
        <f t="shared" si="15"/>
        <v>5.1736239619997564</v>
      </c>
      <c r="AL32" s="83">
        <f>+'ฐานข้อมูล(รายปี)'!T45</f>
        <v>96943.635999999984</v>
      </c>
      <c r="AM32" s="84">
        <f t="shared" si="16"/>
        <v>5.2753039641496704</v>
      </c>
      <c r="AN32" s="83">
        <f>+'ฐานข้อมูล(รายปี)'!U45</f>
        <v>77186.953000000009</v>
      </c>
      <c r="AO32" s="84">
        <f t="shared" si="17"/>
        <v>4.5827388823041098</v>
      </c>
      <c r="AP32" s="83">
        <f>+'ฐานข้อมูล(รายปี)'!V45</f>
        <v>93512.436000000016</v>
      </c>
      <c r="AQ32" s="84">
        <f t="shared" si="18"/>
        <v>4.668313701764923</v>
      </c>
      <c r="AR32" s="83">
        <f>+'ฐานข้อมูล(รายปี)'!W45</f>
        <v>99968.244999999995</v>
      </c>
      <c r="AS32" s="84">
        <f t="shared" si="19"/>
        <v>4.4940263661929682</v>
      </c>
      <c r="AT32" s="83">
        <f>+'ฐานข้อมูล(รายปี)'!X45</f>
        <v>116324.912</v>
      </c>
      <c r="AU32" s="84">
        <f t="shared" si="20"/>
        <v>4.9388363442664982</v>
      </c>
      <c r="AV32" s="83">
        <f>+'ฐานข้อมูล(รายปี)'!Y45</f>
        <v>110627.93400000001</v>
      </c>
      <c r="AW32" s="84">
        <f t="shared" si="21"/>
        <v>4.3014733508435326</v>
      </c>
      <c r="AX32" s="83">
        <f>+'ฐานข้อมูล(รายปี)'!Z45</f>
        <v>114646.504</v>
      </c>
      <c r="AY32" s="84">
        <f t="shared" si="22"/>
        <v>4.5805447855831112</v>
      </c>
      <c r="AZ32" s="83">
        <f>+'ฐานข้อมูล(รายปี)'!AA45</f>
        <v>112210.296</v>
      </c>
      <c r="BA32" s="84">
        <f t="shared" si="23"/>
        <v>4.282847466462707</v>
      </c>
      <c r="BB32" s="83">
        <f>+'ฐานข้อมูล(รายปี)'!AB45</f>
        <v>108713.82599999999</v>
      </c>
      <c r="BC32" s="84">
        <f t="shared" si="24"/>
        <v>3.8646438553859386</v>
      </c>
      <c r="BD32" s="83">
        <f>+'ฐานข้อมูล(รายปี)'!AC45</f>
        <v>101213.60489999999</v>
      </c>
      <c r="BE32" s="84">
        <f t="shared" si="25"/>
        <v>3.6241343284769418</v>
      </c>
      <c r="BF32" s="83">
        <f>+'ฐานข้อมูล(รายปี)'!AD45</f>
        <v>106341.889</v>
      </c>
      <c r="BG32" s="84">
        <f t="shared" si="26"/>
        <v>3.5755603239485199</v>
      </c>
      <c r="BH32" s="83">
        <f>+'ฐานข้อมูล(รายปี)'!AE45</f>
        <v>106510.45000000001</v>
      </c>
      <c r="BI32" s="84">
        <f t="shared" si="27"/>
        <v>3.4795154565915469</v>
      </c>
      <c r="BJ32" s="83">
        <f>+'ฐานข้อมูล(รายปี)'!AF45</f>
        <v>91919.574000000008</v>
      </c>
      <c r="BK32" s="84">
        <f t="shared" si="28"/>
        <v>3.2088525502834537</v>
      </c>
      <c r="BL32" s="83">
        <f>+'ฐานข้อมูล(รายปี)'!AG45</f>
        <v>100640.70800000001</v>
      </c>
      <c r="BM32" s="84">
        <f t="shared" si="29"/>
        <v>3.5571788118962373</v>
      </c>
      <c r="BN32" s="83">
        <f>+'ฐานข้อมูล(รายปี)'!AH45</f>
        <v>108895.31999999999</v>
      </c>
      <c r="BO32" s="84">
        <f t="shared" si="30"/>
        <v>3.545608112413305</v>
      </c>
      <c r="BP32" s="83">
        <f>+'ฐานข้อมูล(รายปี)'!AI45</f>
        <v>125125.667</v>
      </c>
      <c r="BQ32" s="84">
        <f t="shared" si="34"/>
        <v>3.9119636746935109</v>
      </c>
      <c r="BR32" s="83">
        <f>+'ฐานข้อมูล(รายปี)'!AJ45</f>
        <v>116456.21619827999</v>
      </c>
      <c r="BS32" s="84">
        <f t="shared" si="34"/>
        <v>3.4959031695123044</v>
      </c>
      <c r="BT32" s="83"/>
      <c r="BU32" s="84"/>
    </row>
    <row r="33" spans="1:73" ht="24" thickBot="1">
      <c r="A33" s="89" t="s">
        <v>237</v>
      </c>
      <c r="B33" s="83">
        <f>+'ฐานข้อมูล(รายปี)'!B46</f>
        <v>54.5</v>
      </c>
      <c r="C33" s="84">
        <f t="shared" si="32"/>
        <v>1.3458813930292232E-2</v>
      </c>
      <c r="D33" s="83">
        <f>+'ฐานข้อมูล(รายปี)'!C46</f>
        <v>13.199999999999998</v>
      </c>
      <c r="E33" s="84">
        <f t="shared" si="32"/>
        <v>2.7674464436216648E-3</v>
      </c>
      <c r="F33" s="83">
        <f>+'ฐานข้อมูล(รายปี)'!D46</f>
        <v>10.7</v>
      </c>
      <c r="G33" s="84">
        <f t="shared" si="1"/>
        <v>2.0366812769679441E-3</v>
      </c>
      <c r="H33" s="83">
        <f>+'ฐานข้อมูล(รายปี)'!E46</f>
        <v>11.4</v>
      </c>
      <c r="I33" s="84">
        <f t="shared" si="2"/>
        <v>1.8746719324118279E-3</v>
      </c>
      <c r="J33" s="83">
        <f>+'ฐานข้อมูล(รายปี)'!F46</f>
        <v>13.600000000000003</v>
      </c>
      <c r="K33" s="84">
        <f t="shared" si="3"/>
        <v>1.9221381412415379E-3</v>
      </c>
      <c r="L33" s="83">
        <f>+'ฐานข้อมูล(รายปี)'!G46</f>
        <v>8.5</v>
      </c>
      <c r="M33" s="84">
        <f t="shared" si="4"/>
        <v>1.0427656215092271E-3</v>
      </c>
      <c r="N33" s="83">
        <f>+'ฐานข้อมูล(รายปี)'!H46</f>
        <v>6.29</v>
      </c>
      <c r="O33" s="84">
        <f t="shared" si="33"/>
        <v>7.025647074382056E-4</v>
      </c>
      <c r="P33" s="83">
        <f>+'ฐานข้อมูล(รายปี)'!I46</f>
        <v>7.8000000000000007</v>
      </c>
      <c r="Q33" s="84">
        <f t="shared" si="33"/>
        <v>8.5803959337899698E-4</v>
      </c>
      <c r="R33" s="83">
        <f>+'ฐานข้อมูล(รายปี)'!J46</f>
        <v>16.7</v>
      </c>
      <c r="S33" s="84">
        <f t="shared" si="6"/>
        <v>2.0473707652373116E-3</v>
      </c>
      <c r="T33" s="83">
        <f>+'ฐานข้อมูล(รายปี)'!K46</f>
        <v>36.4</v>
      </c>
      <c r="U33" s="84">
        <f t="shared" si="7"/>
        <v>4.5881660860661814E-3</v>
      </c>
      <c r="V33" s="83">
        <f>+'ฐานข้อมูล(รายปี)'!L46</f>
        <v>74.999999999999986</v>
      </c>
      <c r="W33" s="84">
        <f t="shared" si="8"/>
        <v>9.1732494455082584E-3</v>
      </c>
      <c r="X33" s="83">
        <f>+'ฐานข้อมูล(รายปี)'!M46</f>
        <v>82.470000000000013</v>
      </c>
      <c r="Y33" s="84">
        <f t="shared" si="9"/>
        <v>9.4255265137740737E-3</v>
      </c>
      <c r="Z33" s="83">
        <f>+'ฐานข้อมูล(รายปี)'!N46</f>
        <v>162.97999999999996</v>
      </c>
      <c r="AA33" s="84">
        <f t="shared" si="10"/>
        <v>1.6987038334325407E-2</v>
      </c>
      <c r="AB33" s="83">
        <f>+'ฐานข้อมูล(รายปี)'!O46</f>
        <v>215.73499999999999</v>
      </c>
      <c r="AC33" s="84">
        <f t="shared" si="11"/>
        <v>1.9532217567523311E-2</v>
      </c>
      <c r="AD33" s="83">
        <f>+'ฐานข้อมูล(รายปี)'!P46</f>
        <v>267.27799999999996</v>
      </c>
      <c r="AE33" s="84">
        <f t="shared" si="12"/>
        <v>2.0721733308988785E-2</v>
      </c>
      <c r="AF33" s="83">
        <f>+'ฐานข้อมูล(รายปี)'!Q46</f>
        <v>284.58836499999995</v>
      </c>
      <c r="AG33" s="84">
        <f t="shared" si="13"/>
        <v>1.9301716083943453E-2</v>
      </c>
      <c r="AH33" s="83">
        <f>+'ฐานข้อมูล(รายปี)'!R46</f>
        <v>314.40700000000004</v>
      </c>
      <c r="AI33" s="84">
        <f t="shared" si="14"/>
        <v>1.9880077149766404E-2</v>
      </c>
      <c r="AJ33" s="83">
        <f>+'ฐานข้อมูล(รายปี)'!S46</f>
        <v>344.75400000000002</v>
      </c>
      <c r="AK33" s="84">
        <f t="shared" si="15"/>
        <v>2.0229638180491519E-2</v>
      </c>
      <c r="AL33" s="83">
        <f>+'ฐานข้อมูล(รายปี)'!T46</f>
        <v>501.44200000000001</v>
      </c>
      <c r="AM33" s="84">
        <f t="shared" si="16"/>
        <v>2.728656649922992E-2</v>
      </c>
      <c r="AN33" s="83">
        <f>+'ฐานข้อมูล(รายปี)'!U46</f>
        <v>403.86700000000002</v>
      </c>
      <c r="AO33" s="84">
        <f t="shared" si="17"/>
        <v>2.3978365931603931E-2</v>
      </c>
      <c r="AP33" s="83">
        <f>+'ฐานข้อมูล(รายปี)'!V46</f>
        <v>169.00199999999998</v>
      </c>
      <c r="AQ33" s="84">
        <f t="shared" si="18"/>
        <v>8.4368923105123186E-3</v>
      </c>
      <c r="AR33" s="83">
        <f>+'ฐานข้อมูล(รายปี)'!W46</f>
        <v>240.98100000000002</v>
      </c>
      <c r="AS33" s="84">
        <f t="shared" si="19"/>
        <v>1.0833189756922788E-2</v>
      </c>
      <c r="AT33" s="83">
        <f>+'ฐานข้อมูล(รายปี)'!X46</f>
        <v>322.80099999999999</v>
      </c>
      <c r="AU33" s="84">
        <f t="shared" si="20"/>
        <v>1.370524407330366E-2</v>
      </c>
      <c r="AV33" s="83">
        <f>+'ฐานข้อมูล(รายปี)'!Y46</f>
        <v>253.82199999999997</v>
      </c>
      <c r="AW33" s="84">
        <f t="shared" si="21"/>
        <v>9.8691942385709455E-3</v>
      </c>
      <c r="AX33" s="83">
        <f>+'ฐานข้อมูล(รายปี)'!Z46</f>
        <v>269.40600000000001</v>
      </c>
      <c r="AY33" s="84">
        <f t="shared" si="22"/>
        <v>1.0763749486027098E-2</v>
      </c>
      <c r="AZ33" s="83">
        <f>+'ฐานข้อมูล(รายปี)'!AA46</f>
        <v>203.84799999999998</v>
      </c>
      <c r="BA33" s="84">
        <f t="shared" si="23"/>
        <v>7.780479345170694E-3</v>
      </c>
      <c r="BB33" s="83">
        <f>+'ฐานข้อมูล(รายปี)'!AB46</f>
        <v>104.325</v>
      </c>
      <c r="BC33" s="84">
        <f t="shared" si="24"/>
        <v>3.7086264465859028E-3</v>
      </c>
      <c r="BD33" s="83">
        <f>+'ฐานข้อมูล(รายปี)'!AC46</f>
        <v>90.757500000000007</v>
      </c>
      <c r="BE33" s="84">
        <f t="shared" si="25"/>
        <v>3.2497347727286226E-3</v>
      </c>
      <c r="BF33" s="83">
        <f>+'ฐานข้อมูล(รายปี)'!AD46</f>
        <v>144.29300000000001</v>
      </c>
      <c r="BG33" s="84">
        <f t="shared" si="26"/>
        <v>4.8516001612826706E-3</v>
      </c>
      <c r="BH33" s="83">
        <f>+'ฐานข้อมูล(รายปี)'!AE46</f>
        <v>210.30600000000001</v>
      </c>
      <c r="BI33" s="84">
        <f t="shared" si="27"/>
        <v>6.8703397423815387E-3</v>
      </c>
      <c r="BJ33" s="83">
        <f>+'ฐานข้อมูล(รายปี)'!AF46</f>
        <v>150.63999999999999</v>
      </c>
      <c r="BK33" s="84">
        <f t="shared" si="28"/>
        <v>5.2587444342888203E-3</v>
      </c>
      <c r="BL33" s="83">
        <f>+'ฐานข้อมูล(รายปี)'!AG46</f>
        <v>261.16000000000003</v>
      </c>
      <c r="BM33" s="84">
        <f t="shared" si="29"/>
        <v>9.2307858020516057E-3</v>
      </c>
      <c r="BN33" s="83">
        <f>+'ฐานข้อมูล(รายปี)'!AH46</f>
        <v>92.797999999999988</v>
      </c>
      <c r="BO33" s="84">
        <f t="shared" si="30"/>
        <v>3.021482848075839E-3</v>
      </c>
      <c r="BP33" s="83">
        <f>+'ฐานข้อมูล(รายปี)'!AI46</f>
        <v>39.541999999999994</v>
      </c>
      <c r="BQ33" s="84">
        <f t="shared" si="34"/>
        <v>1.2362520922644176E-3</v>
      </c>
      <c r="BR33" s="83">
        <f>+'ฐานข้อมูล(รายปี)'!AJ46</f>
        <v>23.247089490000004</v>
      </c>
      <c r="BS33" s="84">
        <f t="shared" si="34"/>
        <v>6.9785518096909902E-4</v>
      </c>
      <c r="BT33" s="83"/>
      <c r="BU33" s="84"/>
    </row>
    <row r="34" spans="1:73" ht="24" thickBot="1">
      <c r="A34" s="91" t="s">
        <v>238</v>
      </c>
      <c r="B34" s="92">
        <f>+SUM(B35:B38)</f>
        <v>49632.500000000007</v>
      </c>
      <c r="C34" s="78">
        <f t="shared" si="32"/>
        <v>12.256781328352833</v>
      </c>
      <c r="D34" s="92">
        <f>+SUM(D35:D38)</f>
        <v>55599.299999999996</v>
      </c>
      <c r="E34" s="78">
        <f t="shared" si="32"/>
        <v>11.6566731100647</v>
      </c>
      <c r="F34" s="92">
        <f>+SUM(F35:F38)</f>
        <v>77628</v>
      </c>
      <c r="G34" s="78">
        <f t="shared" si="1"/>
        <v>14.776027492380148</v>
      </c>
      <c r="H34" s="92">
        <f>+SUM(H35:H38)</f>
        <v>77190.5</v>
      </c>
      <c r="I34" s="78">
        <f t="shared" si="2"/>
        <v>12.693584543757474</v>
      </c>
      <c r="J34" s="92">
        <f>+SUM(J35:J38)</f>
        <v>86700.400000000023</v>
      </c>
      <c r="K34" s="78">
        <f t="shared" si="3"/>
        <v>12.253687183889546</v>
      </c>
      <c r="L34" s="92">
        <f>+SUM(L35:L38)</f>
        <v>88546.900000000009</v>
      </c>
      <c r="M34" s="78">
        <f t="shared" si="4"/>
        <v>10.862783907201813</v>
      </c>
      <c r="N34" s="92">
        <f>+SUM(N35:N38)</f>
        <v>91475.280000000013</v>
      </c>
      <c r="O34" s="78">
        <f t="shared" si="33"/>
        <v>10.217377318128449</v>
      </c>
      <c r="P34" s="92">
        <f>+SUM(P35:P38)</f>
        <v>108099.18</v>
      </c>
      <c r="Q34" s="78">
        <f t="shared" si="33"/>
        <v>11.891458519461921</v>
      </c>
      <c r="R34" s="92">
        <f>+SUM(R35:R38)</f>
        <v>94427.099999999977</v>
      </c>
      <c r="S34" s="78">
        <f t="shared" si="6"/>
        <v>11.576484071026355</v>
      </c>
      <c r="T34" s="92">
        <f>+SUM(T35:T38)</f>
        <v>110521.9</v>
      </c>
      <c r="U34" s="78">
        <f t="shared" si="7"/>
        <v>13.931121795263676</v>
      </c>
      <c r="V34" s="92">
        <f>+SUM(V35:V38)</f>
        <v>106274.04000000001</v>
      </c>
      <c r="W34" s="78">
        <f t="shared" si="8"/>
        <v>12.998377046692303</v>
      </c>
      <c r="X34" s="92">
        <f>+SUM(X35:X38)</f>
        <v>106468.51000000001</v>
      </c>
      <c r="Y34" s="78">
        <f t="shared" si="9"/>
        <v>12.168325013787076</v>
      </c>
      <c r="Z34" s="92">
        <f>+SUM(Z35:Z38)</f>
        <v>110962.28500000002</v>
      </c>
      <c r="AA34" s="78">
        <f t="shared" si="10"/>
        <v>11.565349054849317</v>
      </c>
      <c r="AB34" s="92">
        <f>+SUM(AB35:AB38)</f>
        <v>120558.62281883998</v>
      </c>
      <c r="AC34" s="78">
        <f t="shared" si="11"/>
        <v>10.915137787278667</v>
      </c>
      <c r="AD34" s="92">
        <f>+SUM(AD35:AD38)</f>
        <v>138525.51727399</v>
      </c>
      <c r="AE34" s="78">
        <f t="shared" si="12"/>
        <v>10.73971230494594</v>
      </c>
      <c r="AF34" s="92">
        <f>+SUM(AF35:AF38)</f>
        <v>151337.10998097999</v>
      </c>
      <c r="AG34" s="78">
        <f t="shared" si="13"/>
        <v>10.264179035630644</v>
      </c>
      <c r="AH34" s="92">
        <f>+SUM(AH35:AH38)</f>
        <v>156892.35442456004</v>
      </c>
      <c r="AI34" s="78">
        <f t="shared" si="14"/>
        <v>9.920364718879501</v>
      </c>
      <c r="AJ34" s="92">
        <f>+SUM(AJ35:AJ38)</f>
        <v>209334.30413303457</v>
      </c>
      <c r="AK34" s="78">
        <f t="shared" si="15"/>
        <v>12.283417252232779</v>
      </c>
      <c r="AL34" s="92">
        <f>+SUM(AL35:AL38)</f>
        <v>186378.23213681998</v>
      </c>
      <c r="AM34" s="78">
        <f t="shared" si="16"/>
        <v>10.14199453817241</v>
      </c>
      <c r="AN34" s="92">
        <f>+SUM(AN35:AN38)</f>
        <v>177671.62795025809</v>
      </c>
      <c r="AO34" s="78">
        <f t="shared" si="17"/>
        <v>10.548708635900129</v>
      </c>
      <c r="AP34" s="92">
        <f>+SUM(AP35:AP38)</f>
        <v>239562.28858130999</v>
      </c>
      <c r="AQ34" s="78">
        <f t="shared" si="18"/>
        <v>11.959392376542215</v>
      </c>
      <c r="AR34" s="92">
        <f>+SUM(AR35:AR38)</f>
        <v>209426.64529184002</v>
      </c>
      <c r="AS34" s="78">
        <f t="shared" si="19"/>
        <v>9.4146782883391769</v>
      </c>
      <c r="AT34" s="92">
        <f>+SUM(AT35:AT38)</f>
        <v>242490.34586702101</v>
      </c>
      <c r="AU34" s="78">
        <f t="shared" si="20"/>
        <v>10.2954742256912</v>
      </c>
      <c r="AV34" s="92">
        <f>+SUM(AV35:AV38)</f>
        <v>263931.33809705003</v>
      </c>
      <c r="AW34" s="78">
        <f t="shared" si="21"/>
        <v>10.262268996878628</v>
      </c>
      <c r="AX34" s="92">
        <f>+SUM(AX35:AX38)</f>
        <v>276490.15631282999</v>
      </c>
      <c r="AY34" s="78">
        <f t="shared" si="22"/>
        <v>11.046787294654816</v>
      </c>
      <c r="AZ34" s="92">
        <f>+SUM(AZ35:AZ38)</f>
        <v>340313.37434217997</v>
      </c>
      <c r="BA34" s="78">
        <f t="shared" si="23"/>
        <v>12.989095698533584</v>
      </c>
      <c r="BB34" s="92">
        <f>+SUM(BB35:BB38)</f>
        <v>429961.38600856997</v>
      </c>
      <c r="BC34" s="78">
        <f t="shared" si="24"/>
        <v>15.284602608790918</v>
      </c>
      <c r="BD34" s="92">
        <f>+SUM(BD35:BD38)</f>
        <v>336895.83314702992</v>
      </c>
      <c r="BE34" s="78">
        <f t="shared" si="25"/>
        <v>12.063158458147075</v>
      </c>
      <c r="BF34" s="92">
        <f>+SUM(BF35:BF38)</f>
        <v>375394.84505587001</v>
      </c>
      <c r="BG34" s="78">
        <f t="shared" si="26"/>
        <v>12.621996152396456</v>
      </c>
      <c r="BH34" s="92">
        <f>+SUM(BH35:BH38)</f>
        <v>360888.74583287007</v>
      </c>
      <c r="BI34" s="78">
        <f t="shared" si="27"/>
        <v>11.78962223176608</v>
      </c>
      <c r="BJ34" s="92">
        <f>+SUM(BJ35:BJ38)</f>
        <v>391524.00520372996</v>
      </c>
      <c r="BK34" s="78">
        <f t="shared" si="28"/>
        <v>13.667848401855965</v>
      </c>
      <c r="BL34" s="92">
        <f>+SUM(BL35:BL38)</f>
        <v>322249.42194947001</v>
      </c>
      <c r="BM34" s="78">
        <f t="shared" si="29"/>
        <v>11.390011444518702</v>
      </c>
      <c r="BN34" s="92">
        <f>+SUM(BN35:BN38)</f>
        <v>293613.78684158</v>
      </c>
      <c r="BO34" s="78">
        <f t="shared" si="30"/>
        <v>9.5600015183563176</v>
      </c>
      <c r="BP34" s="92">
        <f>+SUM(BP35:BP38)</f>
        <v>385786.33055494993</v>
      </c>
      <c r="BQ34" s="78">
        <f t="shared" si="34"/>
        <v>12.061331200130725</v>
      </c>
      <c r="BR34" s="92">
        <f>+SUM(BR35:BR38)</f>
        <v>424534.41879666992</v>
      </c>
      <c r="BS34" s="78">
        <f t="shared" si="34"/>
        <v>12.744113355970969</v>
      </c>
      <c r="BT34" s="92"/>
      <c r="BU34" s="78"/>
    </row>
    <row r="35" spans="1:73">
      <c r="A35" s="93" t="s">
        <v>239</v>
      </c>
      <c r="B35" s="83">
        <f>+'ฐานข้อมูล(รายปี)'!B50</f>
        <v>29526.500000000004</v>
      </c>
      <c r="C35" s="84">
        <f t="shared" si="32"/>
        <v>7.2915902662894245</v>
      </c>
      <c r="D35" s="83">
        <f>+'ฐานข้อมูล(รายปี)'!C50</f>
        <v>30225.300000000003</v>
      </c>
      <c r="E35" s="84">
        <f t="shared" si="32"/>
        <v>6.3368862873028728</v>
      </c>
      <c r="F35" s="83">
        <f>+'ฐานข้อมูล(รายปี)'!D50</f>
        <v>42896.4</v>
      </c>
      <c r="G35" s="84">
        <f t="shared" si="1"/>
        <v>8.1650742737689459</v>
      </c>
      <c r="H35" s="83">
        <f>+'ฐานข้อมูล(รายปี)'!E50</f>
        <v>36700.700000000004</v>
      </c>
      <c r="I35" s="84">
        <f t="shared" si="2"/>
        <v>6.0352431745497173</v>
      </c>
      <c r="J35" s="83">
        <f>+'ฐานข้อมูล(รายปี)'!F50</f>
        <v>41794.400000000001</v>
      </c>
      <c r="K35" s="84">
        <f t="shared" si="3"/>
        <v>5.9069566419342134</v>
      </c>
      <c r="L35" s="83">
        <f>+'ฐานข้อมูล(รายปี)'!G50</f>
        <v>41249.600000000006</v>
      </c>
      <c r="M35" s="84">
        <f t="shared" si="4"/>
        <v>5.0604311507067088</v>
      </c>
      <c r="N35" s="83">
        <f>+'ฐานข้อมูล(รายปี)'!H50</f>
        <v>40650.100000000006</v>
      </c>
      <c r="O35" s="84">
        <f t="shared" si="33"/>
        <v>4.5404333249338329</v>
      </c>
      <c r="P35" s="83">
        <f>+'ฐานข้อมูล(รายปี)'!I50</f>
        <v>38101.599999999999</v>
      </c>
      <c r="Q35" s="84">
        <f t="shared" si="33"/>
        <v>4.1913694065498959</v>
      </c>
      <c r="R35" s="83">
        <f>+'ฐานข้อมูล(รายปี)'!J50</f>
        <v>42517.799999999996</v>
      </c>
      <c r="S35" s="84">
        <f t="shared" si="6"/>
        <v>5.2125569294734708</v>
      </c>
      <c r="T35" s="83">
        <f>+'ฐานข้อมูล(รายปี)'!K50</f>
        <v>52678.700000000004</v>
      </c>
      <c r="U35" s="84">
        <f t="shared" si="7"/>
        <v>6.6400721098366633</v>
      </c>
      <c r="V35" s="83">
        <f>+'ฐานข้อมูล(รายปี)'!L50</f>
        <v>56182</v>
      </c>
      <c r="W35" s="84">
        <f t="shared" si="8"/>
        <v>6.8716200046339342</v>
      </c>
      <c r="X35" s="83">
        <f>+'ฐานข้อมูล(รายปี)'!M50</f>
        <v>45482.23</v>
      </c>
      <c r="Y35" s="84">
        <f t="shared" si="9"/>
        <v>5.1981807296055607</v>
      </c>
      <c r="Z35" s="83">
        <f>+'ฐานข้อมูล(รายปี)'!N50+'ฐานข้อมูล(รายปี)'!N52+'ฐานข้อมูล(รายปี)'!N53+'ฐานข้อมูล(รายปี)'!N54</f>
        <v>48029.526000000005</v>
      </c>
      <c r="AA35" s="84">
        <f t="shared" si="10"/>
        <v>5.0060093222572037</v>
      </c>
      <c r="AB35" s="83">
        <f>+'ฐานข้อมูล(รายปี)'!O50+'ฐานข้อมูล(รายปี)'!O52+'ฐานข้อมูล(รายปี)'!O53+'ฐานข้อมูล(รายปี)'!O54</f>
        <v>50771.731999999996</v>
      </c>
      <c r="AC35" s="84">
        <f t="shared" si="11"/>
        <v>4.5967715748672466</v>
      </c>
      <c r="AD35" s="83">
        <f>+'ฐานข้อมูล(รายปี)'!P50+'ฐานข้อมูล(รายปี)'!P52+'ฐานข้อมูล(รายปี)'!P53+'ฐานข้อมูล(รายปี)'!P54</f>
        <v>80160.646999999997</v>
      </c>
      <c r="AE35" s="84">
        <f t="shared" si="12"/>
        <v>6.2147559807017121</v>
      </c>
      <c r="AF35" s="83">
        <f>+'ฐานข้อมูล(รายปี)'!Q50+'ฐานข้อมูล(รายปี)'!Q52+'ฐานข้อมูล(รายปี)'!Q53+'ฐานข้อมูล(รายปี)'!Q54</f>
        <v>62147.826999999997</v>
      </c>
      <c r="AG35" s="84">
        <f t="shared" si="13"/>
        <v>4.2150694108244213</v>
      </c>
      <c r="AH35" s="83">
        <f>+'ฐานข้อมูล(รายปี)'!R50+'ฐานข้อมูล(รายปี)'!R52+'ฐานข้อมูล(รายปี)'!R53+'ฐานข้อมูล(รายปี)'!R54</f>
        <v>73500</v>
      </c>
      <c r="AI35" s="84">
        <f t="shared" si="14"/>
        <v>4.6474336465404091</v>
      </c>
      <c r="AJ35" s="83">
        <f>+'ฐานข้อมูล(รายปี)'!S50+'ฐานข้อมูล(รายปี)'!S52+'ฐานข้อมูล(รายปี)'!S53+'ฐานข้อมูล(รายปี)'!S54</f>
        <v>117543.71088048461</v>
      </c>
      <c r="AK35" s="84">
        <f t="shared" si="15"/>
        <v>6.8972854310740628</v>
      </c>
      <c r="AL35" s="83">
        <f>+'ฐานข้อมูล(รายปี)'!T50+'ฐานข้อมูล(รายปี)'!T52+'ฐานข้อมูล(รายปี)'!T53+'ฐานข้อมูล(รายปี)'!T54</f>
        <v>77546.315384351983</v>
      </c>
      <c r="AM35" s="84">
        <f t="shared" si="16"/>
        <v>4.2197755503236198</v>
      </c>
      <c r="AN35" s="83">
        <f>+'ฐานข้อมูล(รายปี)'!U50+'ฐานข้อมูล(รายปี)'!U52+'ฐานข้อมูล(รายปี)'!U53+'ฐานข้อมูล(รายปี)'!U54</f>
        <v>83761.188179008095</v>
      </c>
      <c r="AO35" s="84">
        <f t="shared" si="17"/>
        <v>4.9730639567535686</v>
      </c>
      <c r="AP35" s="83">
        <f>+'ฐานข้อมูล(รายปี)'!V50+'ฐานข้อมูล(รายปี)'!V52+'ฐานข้อมูล(รายปี)'!V53+'ฐานข้อมูล(รายปี)'!V54</f>
        <v>140030.89635836997</v>
      </c>
      <c r="AQ35" s="84">
        <f t="shared" si="18"/>
        <v>6.9906012515832892</v>
      </c>
      <c r="AR35" s="83">
        <f>+'ฐานข้อมูล(รายปี)'!W50+'ฐานข้อมูล(รายปี)'!W52+'ฐานข้อมูล(รายปี)'!W53+'ฐานข้อมูล(รายปี)'!W54</f>
        <v>102687.28521347001</v>
      </c>
      <c r="AS35" s="84">
        <f t="shared" si="19"/>
        <v>4.6162595654461231</v>
      </c>
      <c r="AT35" s="83">
        <f>+'ฐานข้อมูล(รายปี)'!X50+'ฐานข้อมูล(รายปี)'!X52+'ฐานข้อมูล(รายปี)'!X53+'ฐานข้อมูล(รายปี)'!X54</f>
        <v>112268.33907245001</v>
      </c>
      <c r="AU35" s="84">
        <f t="shared" si="20"/>
        <v>4.7666053967997044</v>
      </c>
      <c r="AV35" s="83">
        <f>+'ฐานข้อมูล(รายปี)'!Y50+'ฐานข้อมูล(รายปี)'!Y52+'ฐานข้อมูล(รายปี)'!Y53+'ฐานข้อมูล(รายปี)'!Y54</f>
        <v>152670.66907666001</v>
      </c>
      <c r="AW35" s="84">
        <f t="shared" si="21"/>
        <v>5.9361934255113606</v>
      </c>
      <c r="AX35" s="83">
        <f>+'ฐานข้อมูล(รายปี)'!Z50+'ฐานข้อมูล(รายปี)'!Z52+'ฐานข้อมูล(รายปี)'!Z53+'ฐานข้อมูล(รายปี)'!Z54</f>
        <v>130526.54523455001</v>
      </c>
      <c r="AY35" s="84">
        <f t="shared" si="22"/>
        <v>5.215010186043668</v>
      </c>
      <c r="AZ35" s="83">
        <f>+'ฐานข้อมูล(รายปี)'!AA50+'ฐานข้อมูล(รายปี)'!AA52+'ฐานข้อมูล(รายปี)'!AA53+'ฐานข้อมูล(รายปี)'!AA54</f>
        <v>169234.46986995998</v>
      </c>
      <c r="BA35" s="84">
        <f t="shared" si="23"/>
        <v>6.4593486191384564</v>
      </c>
      <c r="BB35" s="83">
        <f>+'ฐานข้อมูล(รายปี)'!AB50+'ฐานข้อมูล(รายปี)'!AB52+'ฐานข้อมูล(รายปี)'!AB53+'ฐานข้อมูล(รายปี)'!AB54</f>
        <v>285374.56147648999</v>
      </c>
      <c r="BC35" s="84">
        <f t="shared" si="24"/>
        <v>10.144717429902375</v>
      </c>
      <c r="BD35" s="83">
        <f>+'ฐานข้อมูล(รายปี)'!AC50+'ฐานข้อมูล(รายปี)'!AC52+'ฐานข้อมูล(รายปี)'!AC53+'ฐานข้อมูล(รายปี)'!AC54</f>
        <v>159345.73671964998</v>
      </c>
      <c r="BE35" s="84">
        <f t="shared" si="25"/>
        <v>5.7056593835650675</v>
      </c>
      <c r="BF35" s="83">
        <f>+'ฐานข้อมูล(รายปี)'!AD50+'ฐานข้อมูล(รายปี)'!AD52+'ฐานข้อมูล(รายปี)'!AD53+'ฐานข้อมูล(รายปี)'!AD54</f>
        <v>201003.41432395999</v>
      </c>
      <c r="BG35" s="84">
        <f t="shared" si="26"/>
        <v>6.7583888154830225</v>
      </c>
      <c r="BH35" s="83">
        <f>+'ฐานข้อมูล(รายปี)'!AE50+'ฐานข้อมูล(รายปี)'!AE52+'ฐานข้อมูล(รายปี)'!AE53+'ฐานข้อมูล(รายปี)'!AE54</f>
        <v>178455.05858569004</v>
      </c>
      <c r="BI35" s="84">
        <f t="shared" si="27"/>
        <v>5.8298235962373495</v>
      </c>
      <c r="BJ35" s="83">
        <f>+'ฐานข้อมูล(รายปี)'!AF50+'ฐานข้อมูล(รายปี)'!AF52+'ฐานข้อมูล(รายปี)'!AF53+'ฐานข้อมูล(รายปี)'!AF54</f>
        <v>189322.54208470002</v>
      </c>
      <c r="BK35" s="84">
        <f t="shared" si="28"/>
        <v>6.6091268220481103</v>
      </c>
      <c r="BL35" s="83">
        <f>+'ฐานข้อมูล(รายปี)'!AG50+'ฐานข้อมูล(รายปี)'!AG52+'ฐานข้อมูล(รายปี)'!AG53+'ฐานข้อมูล(รายปี)'!AG54</f>
        <v>152162.32986810995</v>
      </c>
      <c r="BM35" s="84">
        <f t="shared" si="29"/>
        <v>5.3782274243898076</v>
      </c>
      <c r="BN35" s="83">
        <f>+'ฐานข้อมูล(รายปี)'!AH50+'ฐานข้อมูล(รายปี)'!AH52+'ฐานข้อมูล(รายปี)'!AH53+'ฐานข้อมูล(รายปี)'!AH54</f>
        <v>139212.96188259</v>
      </c>
      <c r="BO35" s="84">
        <f t="shared" si="30"/>
        <v>4.5327439875652633</v>
      </c>
      <c r="BP35" s="83">
        <f>+'ฐานข้อมูล(รายปี)'!AI50+'ฐานข้อมูล(รายปี)'!AI52+'ฐานข้อมูล(รายปี)'!AI53+'ฐานข้อมูล(รายปี)'!AI54</f>
        <v>223562.74241023001</v>
      </c>
      <c r="BQ35" s="84">
        <f t="shared" si="34"/>
        <v>6.9895277946744718</v>
      </c>
      <c r="BR35" s="83">
        <f>+'ฐานข้อมูล(รายปี)'!AJ50+'ฐานข้อมูล(รายปี)'!AJ52+'ฐานข้อมูล(รายปี)'!AJ53+'ฐานข้อมูล(รายปี)'!AJ54</f>
        <v>187478.21259478998</v>
      </c>
      <c r="BS35" s="84">
        <f t="shared" si="34"/>
        <v>5.6279149282055076</v>
      </c>
      <c r="BT35" s="83"/>
      <c r="BU35" s="84"/>
    </row>
    <row r="36" spans="1:73">
      <c r="A36" s="93" t="s">
        <v>240</v>
      </c>
      <c r="B36" s="83">
        <f>+'ฐานข้อมูล(รายปี)'!B51</f>
        <v>0</v>
      </c>
      <c r="C36" s="84">
        <f t="shared" si="32"/>
        <v>0</v>
      </c>
      <c r="D36" s="83">
        <f>+'ฐานข้อมูล(รายปี)'!C51</f>
        <v>0</v>
      </c>
      <c r="E36" s="84">
        <f t="shared" si="32"/>
        <v>0</v>
      </c>
      <c r="F36" s="83">
        <f>+'ฐานข้อมูล(รายปี)'!D51</f>
        <v>0</v>
      </c>
      <c r="G36" s="84">
        <f t="shared" si="1"/>
        <v>0</v>
      </c>
      <c r="H36" s="83">
        <f>+'ฐานข้อมูล(รายปี)'!E51</f>
        <v>0</v>
      </c>
      <c r="I36" s="84">
        <f t="shared" si="2"/>
        <v>0</v>
      </c>
      <c r="J36" s="83">
        <f>+'ฐานข้อมูล(รายปี)'!F51</f>
        <v>0</v>
      </c>
      <c r="K36" s="84">
        <f t="shared" si="3"/>
        <v>0</v>
      </c>
      <c r="L36" s="83">
        <f>+'ฐานข้อมูล(รายปี)'!G51</f>
        <v>0</v>
      </c>
      <c r="M36" s="84">
        <f t="shared" si="4"/>
        <v>0</v>
      </c>
      <c r="N36" s="83">
        <f>+'ฐานข้อมูล(รายปี)'!H51</f>
        <v>0</v>
      </c>
      <c r="O36" s="84">
        <f t="shared" si="33"/>
        <v>0</v>
      </c>
      <c r="P36" s="83">
        <f>+'ฐานข้อมูล(รายปี)'!I51</f>
        <v>0</v>
      </c>
      <c r="Q36" s="84">
        <f t="shared" si="33"/>
        <v>0</v>
      </c>
      <c r="R36" s="83">
        <f>+'ฐานข้อมูล(รายปี)'!J51</f>
        <v>0</v>
      </c>
      <c r="S36" s="84">
        <f t="shared" si="6"/>
        <v>0</v>
      </c>
      <c r="T36" s="83">
        <f>+'ฐานข้อมูล(รายปี)'!K51</f>
        <v>0</v>
      </c>
      <c r="U36" s="84">
        <f t="shared" si="7"/>
        <v>0</v>
      </c>
      <c r="V36" s="83">
        <f>+'ฐานข้อมูล(รายปี)'!L51</f>
        <v>0</v>
      </c>
      <c r="W36" s="84">
        <f t="shared" si="8"/>
        <v>0</v>
      </c>
      <c r="X36" s="83">
        <f>+'ฐานข้อมูล(รายปี)'!M51</f>
        <v>0</v>
      </c>
      <c r="Y36" s="84">
        <f t="shared" si="9"/>
        <v>0</v>
      </c>
      <c r="Z36" s="83">
        <f>+'ฐานข้อมูล(รายปี)'!N51</f>
        <v>2483.0990000000006</v>
      </c>
      <c r="AA36" s="84">
        <f t="shared" si="10"/>
        <v>0.25880781630215427</v>
      </c>
      <c r="AB36" s="83">
        <f>+'ฐานข้อมูล(รายปี)'!O51</f>
        <v>3598.8370000000004</v>
      </c>
      <c r="AC36" s="84">
        <f t="shared" si="11"/>
        <v>0.32583153996362624</v>
      </c>
      <c r="AD36" s="83">
        <f>+'ฐานข้อมูล(รายปี)'!P51</f>
        <v>2976.1329999999998</v>
      </c>
      <c r="AE36" s="84">
        <f t="shared" si="12"/>
        <v>0.23073591660398807</v>
      </c>
      <c r="AF36" s="83">
        <f>+'ฐานข้อมูล(รายปี)'!Q51</f>
        <v>3210.2249999999999</v>
      </c>
      <c r="AG36" s="84">
        <f t="shared" si="13"/>
        <v>0.2177279858773474</v>
      </c>
      <c r="AH36" s="83">
        <f>+'ฐานข้อมูล(รายปี)'!R51</f>
        <v>3330.3629999999998</v>
      </c>
      <c r="AI36" s="84">
        <f t="shared" si="14"/>
        <v>0.21058015049514633</v>
      </c>
      <c r="AJ36" s="83">
        <f>+'ฐานข้อมูล(รายปี)'!S51</f>
        <v>3052.0312270000004</v>
      </c>
      <c r="AK36" s="84">
        <f t="shared" si="15"/>
        <v>0.17908853106206624</v>
      </c>
      <c r="AL36" s="83">
        <f>+'ฐานข้อมูล(รายปี)'!T51</f>
        <v>4682.3334089999998</v>
      </c>
      <c r="AM36" s="84">
        <f t="shared" si="16"/>
        <v>0.25479477573925685</v>
      </c>
      <c r="AN36" s="83">
        <f>+'ฐานข้อมูล(รายปี)'!U51</f>
        <v>3821.680816</v>
      </c>
      <c r="AO36" s="84">
        <f t="shared" si="17"/>
        <v>0.2269005912338436</v>
      </c>
      <c r="AP36" s="83">
        <f>+'ฐานข้อมูล(รายปี)'!V51</f>
        <v>3868.4370160000003</v>
      </c>
      <c r="AQ36" s="84">
        <f t="shared" si="18"/>
        <v>0.19311952825405396</v>
      </c>
      <c r="AR36" s="83">
        <f>+'ฐานข้อมูล(รายปี)'!W51</f>
        <v>4569.225015</v>
      </c>
      <c r="AS36" s="84">
        <f t="shared" si="19"/>
        <v>0.20540740402593305</v>
      </c>
      <c r="AT36" s="83">
        <f>+'ฐานข้อมูล(รายปี)'!X51</f>
        <v>4374.258996999999</v>
      </c>
      <c r="AU36" s="84">
        <f t="shared" si="20"/>
        <v>0.18571902563415063</v>
      </c>
      <c r="AV36" s="83">
        <f>+'ฐานข้อมูล(รายปี)'!Y51</f>
        <v>6448.287883</v>
      </c>
      <c r="AW36" s="84">
        <f t="shared" si="21"/>
        <v>0.2507245456404506</v>
      </c>
      <c r="AX36" s="83">
        <f>+'ฐานข้อมูล(รายปี)'!Z51</f>
        <v>5426.6806142499991</v>
      </c>
      <c r="AY36" s="84">
        <f t="shared" si="22"/>
        <v>0.21681562649854361</v>
      </c>
      <c r="AZ36" s="83">
        <f>+'ฐานข้อมูล(รายปี)'!AA51</f>
        <v>5594.6144887</v>
      </c>
      <c r="BA36" s="84">
        <f t="shared" si="23"/>
        <v>0.21353548954869836</v>
      </c>
      <c r="BB36" s="83">
        <f>+'ฐานข้อมูล(รายปี)'!AB51</f>
        <v>6761.3631010700001</v>
      </c>
      <c r="BC36" s="84">
        <f t="shared" si="24"/>
        <v>0.24035820763573709</v>
      </c>
      <c r="BD36" s="83">
        <f>+'ฐานข้อมูล(รายปี)'!AC51</f>
        <v>10465.479008170001</v>
      </c>
      <c r="BE36" s="84">
        <f t="shared" si="25"/>
        <v>0.37473521247402702</v>
      </c>
      <c r="BF36" s="83">
        <f>+'ฐานข้อมูล(รายปี)'!AD51</f>
        <v>11467.95</v>
      </c>
      <c r="BG36" s="84">
        <f t="shared" si="26"/>
        <v>0.38558979347287536</v>
      </c>
      <c r="BH36" s="83">
        <f>+'ฐานข้อมูล(รายปี)'!AE51</f>
        <v>10217.016098000002</v>
      </c>
      <c r="BI36" s="84">
        <f t="shared" si="27"/>
        <v>0.33377255877930906</v>
      </c>
      <c r="BJ36" s="83">
        <f>+'ฐานข้อมูล(รายปี)'!AF51</f>
        <v>10307.168413000001</v>
      </c>
      <c r="BK36" s="84">
        <f t="shared" si="28"/>
        <v>0.35981654623699749</v>
      </c>
      <c r="BL36" s="83">
        <f>+'ฐานข้อมูล(รายปี)'!AG51</f>
        <v>7236.3089080899999</v>
      </c>
      <c r="BM36" s="84">
        <f t="shared" si="29"/>
        <v>0.25576971024680928</v>
      </c>
      <c r="BN36" s="83">
        <f>+'ฐานข้อมูล(รายปี)'!AH51</f>
        <v>8052.914968</v>
      </c>
      <c r="BO36" s="84">
        <f t="shared" si="30"/>
        <v>0.26220117300831047</v>
      </c>
      <c r="BP36" s="83">
        <f>+'ฐานข้อมูล(รายปี)'!AI51</f>
        <v>9129.8757050499989</v>
      </c>
      <c r="BQ36" s="84">
        <f t="shared" si="34"/>
        <v>0.28543897482378583</v>
      </c>
      <c r="BR36" s="83">
        <f>+'ฐานข้อมูล(รายปี)'!AJ51</f>
        <v>14453.660019149997</v>
      </c>
      <c r="BS36" s="84">
        <f t="shared" si="34"/>
        <v>0.43388491848274596</v>
      </c>
      <c r="BT36" s="83"/>
      <c r="BU36" s="84"/>
    </row>
    <row r="37" spans="1:73">
      <c r="A37" s="93" t="s">
        <v>241</v>
      </c>
      <c r="B37" s="83">
        <f>+'ฐานข้อมูล(รายปี)'!B55</f>
        <v>18620.400000000001</v>
      </c>
      <c r="C37" s="84">
        <f t="shared" si="32"/>
        <v>4.5983210808736423</v>
      </c>
      <c r="D37" s="83">
        <f>+'ฐานข้อมูล(รายปี)'!C55</f>
        <v>23751.799999999996</v>
      </c>
      <c r="E37" s="84">
        <f t="shared" si="32"/>
        <v>4.9796844272434129</v>
      </c>
      <c r="F37" s="83">
        <f>+'ฐานข้อมูล(รายปี)'!D55</f>
        <v>33151.699999999997</v>
      </c>
      <c r="G37" s="84">
        <f t="shared" si="1"/>
        <v>6.310228662584878</v>
      </c>
      <c r="H37" s="83">
        <f>+'ฐานข้อมูล(รายปี)'!E55</f>
        <v>38902.1</v>
      </c>
      <c r="I37" s="84">
        <f t="shared" si="2"/>
        <v>6.3972521913928215</v>
      </c>
      <c r="J37" s="83">
        <f>+'ฐานข้อมูล(รายปี)'!F55</f>
        <v>43253.2</v>
      </c>
      <c r="K37" s="84">
        <f t="shared" si="3"/>
        <v>6.1131342243197393</v>
      </c>
      <c r="L37" s="83">
        <f>+'ฐานข้อมูล(รายปี)'!G55</f>
        <v>45524.7</v>
      </c>
      <c r="M37" s="84">
        <f t="shared" si="4"/>
        <v>5.5848931870024838</v>
      </c>
      <c r="N37" s="83">
        <f>+'ฐานข้อมูล(รายปี)'!H55</f>
        <v>49106.140000000007</v>
      </c>
      <c r="O37" s="84">
        <f t="shared" si="33"/>
        <v>5.4849349574752893</v>
      </c>
      <c r="P37" s="83">
        <f>+'ฐานข้อมูล(รายปี)'!I55</f>
        <v>67999.8</v>
      </c>
      <c r="Q37" s="84">
        <f t="shared" si="33"/>
        <v>7.4803231720324508</v>
      </c>
      <c r="R37" s="83">
        <f>+'ฐานข้อมูล(รายปี)'!J55</f>
        <v>49294.899999999994</v>
      </c>
      <c r="S37" s="84">
        <f t="shared" si="6"/>
        <v>6.0434094092992066</v>
      </c>
      <c r="T37" s="83">
        <f>+'ฐานข้อมูล(รายปี)'!K55</f>
        <v>56363.599999999991</v>
      </c>
      <c r="U37" s="84">
        <f t="shared" si="7"/>
        <v>7.1045482969395541</v>
      </c>
      <c r="V37" s="83">
        <f>+'ฐานข้อมูล(รายปี)'!L55</f>
        <v>44074.6</v>
      </c>
      <c r="W37" s="84">
        <f t="shared" si="8"/>
        <v>5.3907640001466444</v>
      </c>
      <c r="X37" s="83">
        <f>+'ฐานข้อมูล(รายปี)'!M55</f>
        <v>59134.69</v>
      </c>
      <c r="Y37" s="84">
        <f t="shared" si="9"/>
        <v>6.758525384731545</v>
      </c>
      <c r="Z37" s="83">
        <f>+'ฐานข้อมูล(รายปี)'!N55</f>
        <v>57862.439000000013</v>
      </c>
      <c r="AA37" s="84">
        <f t="shared" si="10"/>
        <v>6.0308716984327271</v>
      </c>
      <c r="AB37" s="83">
        <f>+'ฐานข้อมูล(รายปี)'!O55</f>
        <v>64113.959999999992</v>
      </c>
      <c r="AC37" s="84">
        <f t="shared" si="11"/>
        <v>5.8047503457273359</v>
      </c>
      <c r="AD37" s="83">
        <f>+'ฐานข้อมูล(รายปี)'!P55</f>
        <v>52610.68</v>
      </c>
      <c r="AE37" s="84">
        <f t="shared" si="12"/>
        <v>4.0788410574927614</v>
      </c>
      <c r="AF37" s="83">
        <f>+'ฐานข้อมูล(รายปี)'!Q55</f>
        <v>82113.646000000008</v>
      </c>
      <c r="AG37" s="84">
        <f t="shared" si="13"/>
        <v>5.5692167236332368</v>
      </c>
      <c r="AH37" s="83">
        <f>+'ฐานข้อมูล(รายปี)'!R55</f>
        <v>77165.481000000029</v>
      </c>
      <c r="AI37" s="84">
        <f t="shared" si="14"/>
        <v>4.879203438787413</v>
      </c>
      <c r="AJ37" s="83">
        <f>+'ฐานข้อมูล(รายปี)'!S55</f>
        <v>86128.624599999981</v>
      </c>
      <c r="AK37" s="84">
        <f t="shared" si="15"/>
        <v>5.0538961480980076</v>
      </c>
      <c r="AL37" s="83">
        <f>+'ฐานข้อมูล(รายปี)'!T55</f>
        <v>101430.00011379999</v>
      </c>
      <c r="AM37" s="84">
        <f t="shared" si="16"/>
        <v>5.5194348361766705</v>
      </c>
      <c r="AN37" s="83">
        <f>+'ฐานข้อมูล(รายปี)'!U55</f>
        <v>86640.67</v>
      </c>
      <c r="AO37" s="84">
        <f t="shared" si="17"/>
        <v>5.1440243689614116</v>
      </c>
      <c r="AP37" s="83">
        <f>+'ฐานข้อมูล(รายปี)'!V55</f>
        <v>91553.22</v>
      </c>
      <c r="AQ37" s="84">
        <f t="shared" si="18"/>
        <v>4.5705060166189906</v>
      </c>
      <c r="AR37" s="83">
        <f>+'ฐานข้อมูล(รายปี)'!W55</f>
        <v>98794.73000000001</v>
      </c>
      <c r="AS37" s="84">
        <f t="shared" si="19"/>
        <v>4.4412715403868051</v>
      </c>
      <c r="AT37" s="83">
        <f>+'ฐานข้อมูล(รายปี)'!X55</f>
        <v>122748.742067021</v>
      </c>
      <c r="AU37" s="84">
        <f t="shared" si="20"/>
        <v>5.2115745295693614</v>
      </c>
      <c r="AV37" s="83">
        <f>+'ฐานข้อมูล(รายปี)'!Y55</f>
        <v>101448.08018482001</v>
      </c>
      <c r="AW37" s="84">
        <f t="shared" si="21"/>
        <v>3.944539119832438</v>
      </c>
      <c r="AX37" s="83">
        <f>+'ฐานข้อมูล(รายปี)'!Z55</f>
        <v>136690.6052853</v>
      </c>
      <c r="AY37" s="84">
        <f t="shared" si="22"/>
        <v>5.4612868027600747</v>
      </c>
      <c r="AZ37" s="83">
        <f>+'ฐานข้อมูล(รายปี)'!AA55</f>
        <v>161253.31</v>
      </c>
      <c r="BA37" s="84">
        <f t="shared" si="23"/>
        <v>6.154723361501742</v>
      </c>
      <c r="BB37" s="83">
        <f>+'ฐานข้อมูล(รายปี)'!AB55</f>
        <v>133726.5944</v>
      </c>
      <c r="BC37" s="84">
        <f t="shared" si="24"/>
        <v>4.7538172499756168</v>
      </c>
      <c r="BD37" s="83">
        <f>+'ฐานข้อมูล(รายปี)'!AC55</f>
        <v>162265.39601761999</v>
      </c>
      <c r="BE37" s="84">
        <f t="shared" si="25"/>
        <v>5.8102030118617218</v>
      </c>
      <c r="BF37" s="83">
        <f>+'ฐานข้อมูล(รายปี)'!AD55</f>
        <v>157040.71149579002</v>
      </c>
      <c r="BG37" s="84">
        <f t="shared" si="26"/>
        <v>5.2802197003383409</v>
      </c>
      <c r="BH37" s="83">
        <f>+'ฐานข้อมูล(รายปี)'!AE55</f>
        <v>169159.17300000004</v>
      </c>
      <c r="BI37" s="84">
        <f t="shared" si="27"/>
        <v>5.5261428064358329</v>
      </c>
      <c r="BJ37" s="83">
        <f>+'ฐานข้อมูล(รายปี)'!AF55</f>
        <v>188860.72939999998</v>
      </c>
      <c r="BK37" s="84">
        <f t="shared" si="28"/>
        <v>6.5930052415558755</v>
      </c>
      <c r="BL37" s="83">
        <f>+'ฐานข้อมูล(รายปี)'!AG55</f>
        <v>160069.872</v>
      </c>
      <c r="BM37" s="84">
        <f t="shared" si="29"/>
        <v>5.6577220929461536</v>
      </c>
      <c r="BN37" s="83">
        <f>+'ฐานข้อมูล(รายปี)'!AH55</f>
        <v>143658.30900000001</v>
      </c>
      <c r="BO37" s="84">
        <f t="shared" si="30"/>
        <v>4.6774835301092592</v>
      </c>
      <c r="BP37" s="83">
        <f>+'ฐานข้อมูล(รายปี)'!AI55</f>
        <v>150391.61999999997</v>
      </c>
      <c r="BQ37" s="84">
        <f t="shared" si="34"/>
        <v>4.7018854606250375</v>
      </c>
      <c r="BR37" s="83">
        <f>+'ฐานข้อมูล(รายปี)'!AJ55</f>
        <v>219506.48999999996</v>
      </c>
      <c r="BS37" s="84">
        <f t="shared" si="34"/>
        <v>6.5893728919801084</v>
      </c>
      <c r="BT37" s="83"/>
      <c r="BU37" s="84"/>
    </row>
    <row r="38" spans="1:73" ht="24" thickBot="1">
      <c r="A38" s="93" t="s">
        <v>242</v>
      </c>
      <c r="B38" s="94">
        <f>+'ฐานข้อมูล(รายปี)'!B14+'ฐานข้อมูล(รายปี)'!B28+'ฐานข้อมูล(รายปี)'!B47</f>
        <v>1485.6</v>
      </c>
      <c r="C38" s="84">
        <f t="shared" si="32"/>
        <v>0.36686998118976405</v>
      </c>
      <c r="D38" s="94">
        <f>+'ฐานข้อมูล(รายปี)'!C14+'ฐานข้อมูล(รายปี)'!C28+'ฐานข้อมูล(รายปี)'!C47</f>
        <v>1622.2000000000003</v>
      </c>
      <c r="E38" s="84">
        <f t="shared" si="32"/>
        <v>0.34010239551841409</v>
      </c>
      <c r="F38" s="94">
        <f>+'ฐานข้อมูล(รายปี)'!D14+'ฐานข้อมูล(รายปี)'!D28+'ฐานข้อมูล(รายปี)'!D47</f>
        <v>1579.9</v>
      </c>
      <c r="G38" s="84">
        <f t="shared" si="1"/>
        <v>0.30072455602632292</v>
      </c>
      <c r="H38" s="94">
        <f>+'ฐานข้อมูล(รายปี)'!E14+'ฐานข้อมูล(รายปี)'!E28+'ฐานข้อมูล(รายปี)'!E47</f>
        <v>1587.6999999999998</v>
      </c>
      <c r="I38" s="84">
        <f t="shared" si="2"/>
        <v>0.26108917781493496</v>
      </c>
      <c r="J38" s="94">
        <f>+'ฐานข้อมูล(รายปี)'!F14+'ฐานข้อมูล(รายปี)'!F28+'ฐานข้อมูล(รายปี)'!F47</f>
        <v>1652.8000000000102</v>
      </c>
      <c r="K38" s="84">
        <f t="shared" si="3"/>
        <v>0.23359631763559061</v>
      </c>
      <c r="L38" s="94">
        <f>+'ฐานข้อมูล(รายปี)'!G14+'ฐานข้อมูล(รายปี)'!G28+'ฐานข้อมูล(รายปี)'!G47</f>
        <v>1772.6000000000004</v>
      </c>
      <c r="M38" s="84">
        <f t="shared" si="4"/>
        <v>0.21745956949261841</v>
      </c>
      <c r="N38" s="94">
        <f>+'ฐานข้อมูล(รายปี)'!H14+'ฐานข้อมูล(รายปี)'!H28+'ฐานข้อมูล(รายปี)'!H47</f>
        <v>1719.04</v>
      </c>
      <c r="O38" s="84">
        <f t="shared" si="33"/>
        <v>0.19200903571932798</v>
      </c>
      <c r="P38" s="94">
        <f>+'ฐานข้อมูล(รายปี)'!I14+'ฐานข้อมูล(รายปี)'!I28+'ฐานข้อมูล(รายปี)'!I47</f>
        <v>1997.78</v>
      </c>
      <c r="Q38" s="84">
        <f t="shared" si="33"/>
        <v>0.21976594087957596</v>
      </c>
      <c r="R38" s="94">
        <f>+'ฐานข้อมูล(รายปี)'!J14+'ฐานข้อมูล(รายปี)'!J28+'ฐานข้อมูล(รายปี)'!J47</f>
        <v>2614.3999999999996</v>
      </c>
      <c r="S38" s="84">
        <f t="shared" si="6"/>
        <v>0.3205177322536783</v>
      </c>
      <c r="T38" s="94">
        <f>+'ฐานข้อมูล(รายปี)'!K14+'ฐานข้อมูล(รายปี)'!K28+'ฐานข้อมูล(รายปี)'!K47</f>
        <v>1479.6</v>
      </c>
      <c r="U38" s="84">
        <f t="shared" si="7"/>
        <v>0.18650138848745937</v>
      </c>
      <c r="V38" s="94">
        <f>+'ฐานข้อมูล(รายปี)'!L14+'ฐานข้อมูล(รายปี)'!L28+'ฐานข้อมูล(รายปี)'!L47</f>
        <v>6017.44</v>
      </c>
      <c r="W38" s="84">
        <f t="shared" si="8"/>
        <v>0.73599304191172299</v>
      </c>
      <c r="X38" s="94">
        <f>+'ฐานข้อมูล(รายปี)'!M14+'ฐานข้อมูล(รายปี)'!M28+'ฐานข้อมูล(รายปี)'!M47</f>
        <v>1851.5900000000001</v>
      </c>
      <c r="Y38" s="84">
        <f t="shared" si="9"/>
        <v>0.21161889944996895</v>
      </c>
      <c r="Z38" s="94">
        <f>+'ฐานข้อมูล(รายปี)'!N14+'ฐานข้อมูล(รายปี)'!N28+'ฐานข้อมูล(รายปี)'!N47</f>
        <v>2587.2209999999995</v>
      </c>
      <c r="AA38" s="84">
        <f t="shared" si="10"/>
        <v>0.26966021785723227</v>
      </c>
      <c r="AB38" s="94">
        <f>+'ฐานข้อมูล(รายปี)'!O14+'ฐานข้อมูล(รายปี)'!O28+'ฐานข้อมูล(รายปี)'!O47</f>
        <v>2074.09381884</v>
      </c>
      <c r="AC38" s="84">
        <f t="shared" si="11"/>
        <v>0.18778432672045875</v>
      </c>
      <c r="AD38" s="94">
        <f>+'ฐานข้อมูล(รายปี)'!P14+'ฐานข้อมูล(รายปี)'!P28+'ฐานข้อมูล(รายปี)'!P47</f>
        <v>2778.0572739899999</v>
      </c>
      <c r="AE38" s="84">
        <f t="shared" si="12"/>
        <v>0.21537935014747633</v>
      </c>
      <c r="AF38" s="94">
        <f>+'ฐานข้อมูล(รายปี)'!Q14+'ฐานข้อมูล(รายปี)'!Q28+'ฐานข้อมูล(รายปี)'!Q47</f>
        <v>3865.4119809800004</v>
      </c>
      <c r="AG38" s="84">
        <f t="shared" si="13"/>
        <v>0.26216491529563907</v>
      </c>
      <c r="AH38" s="94">
        <f>+'ฐานข้อมูล(รายปี)'!R14+'ฐานข้อมูล(รายปี)'!R28+'ฐานข้อมูล(รายปี)'!R47</f>
        <v>2896.51042456</v>
      </c>
      <c r="AI38" s="84">
        <f t="shared" si="14"/>
        <v>0.18314748305653319</v>
      </c>
      <c r="AJ38" s="94">
        <f>+'ฐานข้อมูล(รายปี)'!S14+'ฐานข้อมูล(รายปี)'!S28+'ฐานข้อมูล(รายปี)'!S47</f>
        <v>2609.9374255500002</v>
      </c>
      <c r="AK38" s="84">
        <f t="shared" si="15"/>
        <v>0.15314714199864257</v>
      </c>
      <c r="AL38" s="94">
        <f>+'ฐานข้อมูล(รายปี)'!T14+'ฐานข้อมูล(รายปี)'!T28+'ฐานข้อมูล(รายปี)'!T47</f>
        <v>2719.5832296680001</v>
      </c>
      <c r="AM38" s="84">
        <f t="shared" si="16"/>
        <v>0.14798937593286232</v>
      </c>
      <c r="AN38" s="94">
        <f>+'ฐานข้อมูล(รายปี)'!U14+'ฐานข้อมูล(รายปี)'!U28+'ฐานข้อมูล(รายปี)'!U47</f>
        <v>3448.0889552500007</v>
      </c>
      <c r="AO38" s="84">
        <f t="shared" si="17"/>
        <v>0.20471971895130425</v>
      </c>
      <c r="AP38" s="94">
        <f>+'ฐานข้อมูล(รายปี)'!V14+'ฐานข้อมูล(รายปี)'!V28+'ฐานข้อมูล(รายปี)'!V47</f>
        <v>4109.7352069400004</v>
      </c>
      <c r="AQ38" s="84">
        <f t="shared" si="18"/>
        <v>0.20516558008587971</v>
      </c>
      <c r="AR38" s="94">
        <f>+'ฐานข้อมูล(รายปี)'!W14+'ฐานข้อมูล(รายปี)'!W28+'ฐานข้อมูล(รายปี)'!W47</f>
        <v>3375.4050633700003</v>
      </c>
      <c r="AS38" s="84">
        <f t="shared" si="19"/>
        <v>0.15173977848031672</v>
      </c>
      <c r="AT38" s="94">
        <f>+'ฐานข้อมูล(รายปี)'!X14+'ฐานข้อมูล(รายปี)'!X28+'ฐานข้อมูล(รายปี)'!X47</f>
        <v>3099.0057305499995</v>
      </c>
      <c r="AU38" s="84">
        <f t="shared" si="20"/>
        <v>0.13157527368798258</v>
      </c>
      <c r="AV38" s="94">
        <f>+'ฐานข้อมูล(รายปี)'!Y14+'ฐานข้อมูล(รายปี)'!Y28+'ฐานข้อมูล(รายปี)'!Y47</f>
        <v>3364.3009525699999</v>
      </c>
      <c r="AW38" s="84">
        <f t="shared" si="21"/>
        <v>0.13081190589437713</v>
      </c>
      <c r="AX38" s="94">
        <f>+'ฐานข้อมูล(รายปี)'!Z14+'ฐานข้อมูล(รายปี)'!Z28+'ฐานข้อมูล(รายปี)'!Z47</f>
        <v>3846.3251787300001</v>
      </c>
      <c r="AY38" s="84">
        <f t="shared" si="22"/>
        <v>0.1536746793525316</v>
      </c>
      <c r="AZ38" s="94">
        <f>+'ฐานข้อมูล(รายปี)'!AA14+'ฐานข้อมูล(รายปี)'!AA28+'ฐานข้อมูล(รายปี)'!AA47</f>
        <v>4230.9799835200001</v>
      </c>
      <c r="BA38" s="84">
        <f t="shared" si="23"/>
        <v>0.16148822834468826</v>
      </c>
      <c r="BB38" s="94">
        <f>+'ฐานข้อมูล(รายปี)'!AB14+'ฐานข้อมูล(รายปี)'!AB28+'ฐานข้อมูล(รายปี)'!AB47</f>
        <v>4098.8670310100006</v>
      </c>
      <c r="BC38" s="84">
        <f t="shared" si="24"/>
        <v>0.14570972127718884</v>
      </c>
      <c r="BD38" s="94">
        <f>+'ฐานข้อมูล(รายปี)'!AC14+'ฐานข้อมูล(รายปี)'!AC28+'ฐานข้อมูล(รายปี)'!AC47</f>
        <v>4819.2214015900008</v>
      </c>
      <c r="BE38" s="84">
        <f t="shared" si="25"/>
        <v>0.17256085024626058</v>
      </c>
      <c r="BF38" s="94">
        <f>+'ฐานข้อมูล(รายปี)'!AD14+'ฐานข้อมูล(รายปี)'!AD28+'ฐานข้อมูล(รายปี)'!AD47</f>
        <v>5882.7692361200006</v>
      </c>
      <c r="BG38" s="84">
        <f t="shared" si="26"/>
        <v>0.19779784310221929</v>
      </c>
      <c r="BH38" s="94">
        <f>+'ฐานข้อมูล(รายปี)'!AE14+'ฐานข้อมูล(รายปี)'!AE28+'ฐานข้อมูล(รายปี)'!AE47</f>
        <v>3057.4981491799999</v>
      </c>
      <c r="BI38" s="84">
        <f t="shared" si="27"/>
        <v>9.9883270313587597E-2</v>
      </c>
      <c r="BJ38" s="94">
        <f>+'ฐานข้อมูล(รายปี)'!AF14+'ฐานข้อมูล(รายปี)'!AF28+'ฐานข้อมูล(รายปี)'!AF47</f>
        <v>3033.5653060299992</v>
      </c>
      <c r="BK38" s="84">
        <f t="shared" si="28"/>
        <v>0.10589979201498223</v>
      </c>
      <c r="BL38" s="94">
        <f>+'ฐานข้อมูล(รายปี)'!AG14+'ฐานข้อมูล(รายปี)'!AG28+'ฐานข้อมูล(รายปี)'!AG47</f>
        <v>2780.9111732700003</v>
      </c>
      <c r="BM38" s="84">
        <f t="shared" si="29"/>
        <v>9.8292216935929655E-2</v>
      </c>
      <c r="BN38" s="94">
        <f>+'ฐานข้อมูล(รายปี)'!AH14+'ฐานข้อมูล(รายปี)'!AH28+'ฐานข้อมูล(รายปี)'!AH47</f>
        <v>2689.6009909900004</v>
      </c>
      <c r="BO38" s="84">
        <f t="shared" si="30"/>
        <v>8.7572827673485051E-2</v>
      </c>
      <c r="BP38" s="94">
        <f>+'ฐานข้อมูล(รายปี)'!AI14+'ฐานข้อมูล(รายปี)'!AI28+'ฐานข้อมูล(รายปี)'!AI47</f>
        <v>2702.0924396700002</v>
      </c>
      <c r="BQ38" s="84">
        <f t="shared" si="34"/>
        <v>8.4478970007432666E-2</v>
      </c>
      <c r="BR38" s="94">
        <f>+'ฐานข้อมูล(รายปี)'!AJ14+'ฐานข้อมูล(รายปี)'!AJ28+'ฐานข้อมูล(รายปี)'!AJ47</f>
        <v>3096.0561827299998</v>
      </c>
      <c r="BS38" s="84">
        <f t="shared" si="34"/>
        <v>9.2940617302606748E-2</v>
      </c>
      <c r="BT38" s="94"/>
      <c r="BU38" s="84"/>
    </row>
    <row r="39" spans="1:73" ht="24" thickBot="1">
      <c r="A39" s="76" t="s">
        <v>243</v>
      </c>
      <c r="B39" s="77">
        <f>+B34+B6</f>
        <v>404939.10000000003</v>
      </c>
      <c r="C39" s="78">
        <f t="shared" ref="C39:E39" si="35">+B39/B$39*100</f>
        <v>100</v>
      </c>
      <c r="D39" s="77">
        <f>+D34+D6</f>
        <v>476973.99999999994</v>
      </c>
      <c r="E39" s="78">
        <f t="shared" si="35"/>
        <v>100</v>
      </c>
      <c r="F39" s="77">
        <f>+F34+F6</f>
        <v>525364.47999999998</v>
      </c>
      <c r="G39" s="78">
        <f t="shared" si="1"/>
        <v>100</v>
      </c>
      <c r="H39" s="77">
        <f>+H34+H6</f>
        <v>608106.4</v>
      </c>
      <c r="I39" s="78">
        <f t="shared" si="2"/>
        <v>100</v>
      </c>
      <c r="J39" s="77">
        <f>+J34+J6</f>
        <v>707545.4</v>
      </c>
      <c r="K39" s="78">
        <f t="shared" si="3"/>
        <v>100</v>
      </c>
      <c r="L39" s="77">
        <f>+L34+L6</f>
        <v>815140.02999999991</v>
      </c>
      <c r="M39" s="78">
        <f t="shared" si="4"/>
        <v>100</v>
      </c>
      <c r="N39" s="77">
        <f>+N34+N6</f>
        <v>895291.2</v>
      </c>
      <c r="O39" s="78">
        <f t="shared" ref="O39:Q39" si="36">+N39/N$39*100</f>
        <v>100</v>
      </c>
      <c r="P39" s="77">
        <f>+P34+P6</f>
        <v>909048.96</v>
      </c>
      <c r="Q39" s="78">
        <f t="shared" si="36"/>
        <v>100</v>
      </c>
      <c r="R39" s="77">
        <f>+R34+R6</f>
        <v>815680.29999999993</v>
      </c>
      <c r="S39" s="78">
        <f t="shared" si="6"/>
        <v>100</v>
      </c>
      <c r="T39" s="77">
        <f>+T34+T6</f>
        <v>793345.29999999993</v>
      </c>
      <c r="U39" s="78">
        <f t="shared" si="7"/>
        <v>100</v>
      </c>
      <c r="V39" s="77">
        <f>+V34+V6</f>
        <v>817594.68599999999</v>
      </c>
      <c r="W39" s="78">
        <f t="shared" si="8"/>
        <v>100</v>
      </c>
      <c r="X39" s="77">
        <f>+X34+X6</f>
        <v>874964.38400000008</v>
      </c>
      <c r="Y39" s="78">
        <f t="shared" si="9"/>
        <v>100</v>
      </c>
      <c r="Z39" s="77">
        <f>+Z34+Z6</f>
        <v>959437.40628800006</v>
      </c>
      <c r="AA39" s="78">
        <f t="shared" si="10"/>
        <v>100</v>
      </c>
      <c r="AB39" s="77">
        <f>+AB34+AB6</f>
        <v>1104508.4832492741</v>
      </c>
      <c r="AC39" s="78">
        <f t="shared" si="11"/>
        <v>100</v>
      </c>
      <c r="AD39" s="77">
        <f>+AD34+AD6</f>
        <v>1289843.8369731293</v>
      </c>
      <c r="AE39" s="78">
        <f t="shared" si="12"/>
        <v>100</v>
      </c>
      <c r="AF39" s="77">
        <f>+AF34+AF6</f>
        <v>1474420.014066733</v>
      </c>
      <c r="AG39" s="78">
        <f t="shared" si="13"/>
        <v>100</v>
      </c>
      <c r="AH39" s="77">
        <f>+AH34+AH6</f>
        <v>1581518.0073569</v>
      </c>
      <c r="AI39" s="78">
        <f t="shared" si="14"/>
        <v>100</v>
      </c>
      <c r="AJ39" s="77">
        <f>+AJ34+AJ6</f>
        <v>1704202.5019135738</v>
      </c>
      <c r="AK39" s="78">
        <f t="shared" si="15"/>
        <v>100</v>
      </c>
      <c r="AL39" s="77">
        <f>+AL34+AL6</f>
        <v>1837688.1533048567</v>
      </c>
      <c r="AM39" s="78">
        <f t="shared" si="16"/>
        <v>100</v>
      </c>
      <c r="AN39" s="77">
        <f>+AN34+AN6</f>
        <v>1684297.4252373714</v>
      </c>
      <c r="AO39" s="78">
        <f t="shared" si="17"/>
        <v>100</v>
      </c>
      <c r="AP39" s="77">
        <f>+AP34+AP6</f>
        <v>2003130.9370800487</v>
      </c>
      <c r="AQ39" s="78">
        <f t="shared" si="18"/>
        <v>100</v>
      </c>
      <c r="AR39" s="77">
        <f>+AR34+AR6</f>
        <v>2224469.4813547847</v>
      </c>
      <c r="AS39" s="78">
        <f t="shared" si="19"/>
        <v>100</v>
      </c>
      <c r="AT39" s="77">
        <f>+AT34+AT6</f>
        <v>2355310.1154089007</v>
      </c>
      <c r="AU39" s="78">
        <f t="shared" si="20"/>
        <v>100</v>
      </c>
      <c r="AV39" s="77">
        <f>+AV34+AV6</f>
        <v>2571861.4292543628</v>
      </c>
      <c r="AW39" s="78">
        <f t="shared" si="21"/>
        <v>100</v>
      </c>
      <c r="AX39" s="77">
        <f>+AX34+AX6</f>
        <v>2502901.0601717173</v>
      </c>
      <c r="AY39" s="78">
        <f t="shared" si="22"/>
        <v>100</v>
      </c>
      <c r="AZ39" s="77">
        <f>+AZ34+AZ6</f>
        <v>2619992.8173644911</v>
      </c>
      <c r="BA39" s="78">
        <f t="shared" si="23"/>
        <v>100</v>
      </c>
      <c r="BB39" s="77">
        <f>+BB34+BB6</f>
        <v>2813036.0795986825</v>
      </c>
      <c r="BC39" s="78">
        <f t="shared" si="24"/>
        <v>100</v>
      </c>
      <c r="BD39" s="77">
        <f>+BD34+BD6</f>
        <v>2792766.3747092797</v>
      </c>
      <c r="BE39" s="78">
        <f t="shared" si="25"/>
        <v>100</v>
      </c>
      <c r="BF39" s="77">
        <f>+BF34+BF6</f>
        <v>2974132.1461629206</v>
      </c>
      <c r="BG39" s="78">
        <f t="shared" si="26"/>
        <v>100</v>
      </c>
      <c r="BH39" s="77">
        <f>+BH34+BH6</f>
        <v>3061071.3281422006</v>
      </c>
      <c r="BI39" s="78">
        <f t="shared" si="27"/>
        <v>100</v>
      </c>
      <c r="BJ39" s="77">
        <f>+BJ34+BJ6</f>
        <v>2864562.0999905495</v>
      </c>
      <c r="BK39" s="78">
        <f t="shared" si="28"/>
        <v>100</v>
      </c>
      <c r="BL39" s="77">
        <f>+BL34+BL6</f>
        <v>2829228.2542398009</v>
      </c>
      <c r="BM39" s="78">
        <f t="shared" si="29"/>
        <v>100</v>
      </c>
      <c r="BN39" s="77">
        <f>+BN34+BN6</f>
        <v>3071273.4331454583</v>
      </c>
      <c r="BO39" s="78">
        <f t="shared" si="30"/>
        <v>100</v>
      </c>
      <c r="BP39" s="77">
        <f>+BP34+BP6</f>
        <v>3198538.5705250232</v>
      </c>
      <c r="BQ39" s="78">
        <f t="shared" ref="BQ39:BS39" si="37">+BP39/BP$39*100</f>
        <v>100</v>
      </c>
      <c r="BR39" s="77">
        <f>+BR34+BR6</f>
        <v>3331219.7321107779</v>
      </c>
      <c r="BS39" s="78">
        <f t="shared" si="37"/>
        <v>100</v>
      </c>
      <c r="BT39" s="77"/>
      <c r="BU39" s="78"/>
    </row>
    <row r="40" spans="1:73" ht="26.25">
      <c r="A40" s="36" t="s">
        <v>244</v>
      </c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</row>
    <row r="41" spans="1:73" ht="26.25">
      <c r="A41" s="36" t="s">
        <v>245</v>
      </c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</row>
    <row r="42" spans="1:73">
      <c r="A42" s="36" t="s">
        <v>246</v>
      </c>
      <c r="B42" s="38"/>
      <c r="D42" s="38"/>
      <c r="F42" s="38"/>
      <c r="H42" s="38"/>
      <c r="J42" s="38"/>
      <c r="L42" s="38"/>
      <c r="N42" s="38"/>
      <c r="P42" s="38"/>
      <c r="R42" s="38"/>
      <c r="T42" s="38"/>
      <c r="V42" s="38"/>
      <c r="X42" s="38"/>
      <c r="Z42" s="38"/>
      <c r="AB42" s="38"/>
      <c r="AD42" s="38"/>
      <c r="AF42" s="38"/>
      <c r="AH42" s="38"/>
      <c r="AJ42" s="38"/>
      <c r="AL42" s="38"/>
      <c r="AN42" s="38"/>
      <c r="AP42" s="38"/>
      <c r="AR42" s="38"/>
      <c r="AT42" s="38"/>
      <c r="AV42" s="38"/>
      <c r="AX42" s="38"/>
      <c r="AZ42" s="38"/>
      <c r="BB42" s="38"/>
      <c r="BD42" s="38"/>
      <c r="BF42" s="38"/>
      <c r="BH42" s="38"/>
      <c r="BJ42" s="38"/>
      <c r="BL42" s="38"/>
      <c r="BN42" s="38"/>
      <c r="BP42" s="38"/>
      <c r="BR42" s="38"/>
      <c r="BT42" s="38"/>
    </row>
    <row r="43" spans="1:73">
      <c r="A43" s="38"/>
      <c r="B43" s="38"/>
      <c r="D43" s="38"/>
      <c r="F43" s="38"/>
      <c r="H43" s="38"/>
      <c r="J43" s="38"/>
      <c r="L43" s="38"/>
      <c r="N43" s="38"/>
      <c r="P43" s="38"/>
      <c r="R43" s="38"/>
      <c r="T43" s="38"/>
      <c r="V43" s="38"/>
      <c r="X43" s="38"/>
      <c r="Z43" s="38"/>
      <c r="AB43" s="38"/>
      <c r="AD43" s="38"/>
      <c r="AF43" s="38"/>
      <c r="AH43" s="38"/>
      <c r="AJ43" s="38"/>
      <c r="AL43" s="38"/>
      <c r="AN43" s="38"/>
      <c r="AP43" s="38"/>
      <c r="AR43" s="38"/>
      <c r="AT43" s="38"/>
      <c r="AV43" s="38"/>
      <c r="AX43" s="38"/>
      <c r="AZ43" s="38"/>
      <c r="BB43" s="38"/>
      <c r="BD43" s="38"/>
      <c r="BF43" s="38"/>
      <c r="BH43" s="38"/>
      <c r="BJ43" s="38"/>
      <c r="BL43" s="38"/>
      <c r="BN43" s="38"/>
      <c r="BP43" s="38"/>
      <c r="BR43" s="38"/>
      <c r="BT43" s="38"/>
    </row>
    <row r="44" spans="1:73">
      <c r="A44" s="38"/>
      <c r="B44" s="38"/>
      <c r="D44" s="38"/>
      <c r="F44" s="38"/>
      <c r="H44" s="38"/>
      <c r="J44" s="38"/>
      <c r="L44" s="38"/>
      <c r="N44" s="38"/>
      <c r="P44" s="38"/>
      <c r="R44" s="38"/>
      <c r="T44" s="38"/>
      <c r="V44" s="38"/>
      <c r="X44" s="38"/>
      <c r="Z44" s="38"/>
      <c r="AB44" s="38"/>
      <c r="AD44" s="38"/>
      <c r="AF44" s="38"/>
      <c r="AH44" s="38"/>
      <c r="AJ44" s="38"/>
      <c r="AL44" s="38"/>
      <c r="AN44" s="38"/>
      <c r="AP44" s="38"/>
      <c r="AR44" s="38"/>
      <c r="AT44" s="38"/>
      <c r="AV44" s="38"/>
      <c r="AX44" s="38"/>
      <c r="AZ44" s="38"/>
      <c r="BB44" s="38"/>
      <c r="BD44" s="38"/>
      <c r="BF44" s="38"/>
      <c r="BH44" s="38"/>
      <c r="BJ44" s="38"/>
      <c r="BL44" s="38"/>
      <c r="BN44" s="38"/>
      <c r="BP44" s="38"/>
      <c r="BR44" s="38"/>
      <c r="BT44" s="38"/>
    </row>
    <row r="45" spans="1:73">
      <c r="A45" s="38"/>
      <c r="B45" s="38"/>
      <c r="D45" s="38"/>
      <c r="F45" s="38"/>
      <c r="H45" s="38"/>
      <c r="J45" s="38"/>
      <c r="L45" s="38"/>
      <c r="N45" s="38"/>
      <c r="P45" s="38"/>
      <c r="R45" s="38"/>
      <c r="T45" s="38"/>
      <c r="V45" s="38"/>
      <c r="X45" s="38"/>
      <c r="Z45" s="38"/>
      <c r="AB45" s="38"/>
      <c r="AD45" s="38"/>
      <c r="AF45" s="38"/>
      <c r="AH45" s="38"/>
      <c r="AJ45" s="38"/>
      <c r="AL45" s="38"/>
      <c r="AN45" s="38"/>
      <c r="AP45" s="38"/>
      <c r="AR45" s="38"/>
      <c r="AT45" s="38"/>
      <c r="AV45" s="38"/>
      <c r="AX45" s="38"/>
      <c r="AZ45" s="38"/>
      <c r="BB45" s="38"/>
      <c r="BD45" s="38"/>
      <c r="BF45" s="38"/>
      <c r="BH45" s="38"/>
      <c r="BJ45" s="38"/>
      <c r="BL45" s="38"/>
      <c r="BN45" s="38"/>
      <c r="BP45" s="38"/>
      <c r="BR45" s="38"/>
      <c r="BT45" s="38"/>
    </row>
    <row r="46" spans="1:73">
      <c r="A46" s="38"/>
      <c r="B46" s="38"/>
      <c r="D46" s="38"/>
      <c r="F46" s="38"/>
      <c r="H46" s="38"/>
      <c r="J46" s="38"/>
      <c r="L46" s="38"/>
      <c r="N46" s="38"/>
      <c r="P46" s="38"/>
      <c r="R46" s="38"/>
      <c r="T46" s="38"/>
      <c r="V46" s="38"/>
      <c r="X46" s="38"/>
      <c r="Z46" s="38"/>
      <c r="AB46" s="38"/>
      <c r="AD46" s="38"/>
      <c r="AF46" s="38"/>
      <c r="AH46" s="38"/>
      <c r="AJ46" s="38"/>
      <c r="AL46" s="38"/>
      <c r="AN46" s="38"/>
      <c r="AP46" s="38"/>
      <c r="AR46" s="38"/>
      <c r="AT46" s="38"/>
      <c r="AV46" s="38"/>
      <c r="AX46" s="38"/>
      <c r="AZ46" s="38"/>
      <c r="BB46" s="38"/>
      <c r="BD46" s="38"/>
      <c r="BF46" s="38"/>
      <c r="BH46" s="38"/>
      <c r="BJ46" s="38"/>
      <c r="BL46" s="38"/>
      <c r="BN46" s="38"/>
      <c r="BP46" s="38"/>
      <c r="BR46" s="38"/>
      <c r="BT46" s="38"/>
    </row>
    <row r="47" spans="1:73">
      <c r="A47" s="38"/>
      <c r="B47" s="38"/>
      <c r="D47" s="38"/>
      <c r="F47" s="38"/>
      <c r="H47" s="38"/>
      <c r="J47" s="38"/>
      <c r="L47" s="38"/>
      <c r="N47" s="38"/>
      <c r="P47" s="38"/>
      <c r="R47" s="38"/>
      <c r="T47" s="38"/>
      <c r="V47" s="38"/>
      <c r="X47" s="38"/>
      <c r="Z47" s="38"/>
      <c r="AB47" s="38"/>
      <c r="AD47" s="38"/>
      <c r="AF47" s="38"/>
      <c r="AH47" s="38"/>
      <c r="AJ47" s="38"/>
      <c r="AL47" s="38"/>
      <c r="AN47" s="38"/>
      <c r="AP47" s="38"/>
      <c r="AR47" s="38"/>
      <c r="AT47" s="38"/>
      <c r="AV47" s="38"/>
      <c r="AX47" s="38"/>
      <c r="AZ47" s="38"/>
      <c r="BB47" s="38"/>
      <c r="BD47" s="38"/>
      <c r="BF47" s="38"/>
      <c r="BH47" s="38"/>
      <c r="BJ47" s="38"/>
      <c r="BL47" s="38"/>
      <c r="BN47" s="38"/>
      <c r="BP47" s="38"/>
      <c r="BR47" s="38"/>
      <c r="BT47" s="38"/>
    </row>
    <row r="48" spans="1:73">
      <c r="A48" s="38"/>
      <c r="B48" s="38"/>
      <c r="D48" s="38"/>
      <c r="F48" s="38"/>
      <c r="H48" s="38"/>
      <c r="J48" s="38"/>
      <c r="L48" s="38"/>
      <c r="N48" s="38"/>
      <c r="P48" s="38"/>
      <c r="R48" s="38"/>
      <c r="T48" s="38"/>
      <c r="V48" s="38"/>
      <c r="X48" s="38"/>
      <c r="Z48" s="38"/>
      <c r="AB48" s="38"/>
      <c r="AD48" s="38"/>
      <c r="AF48" s="38"/>
      <c r="AH48" s="38"/>
      <c r="AJ48" s="38"/>
      <c r="AL48" s="38"/>
      <c r="AN48" s="38"/>
      <c r="AP48" s="38"/>
      <c r="AR48" s="38"/>
      <c r="AT48" s="38"/>
      <c r="AV48" s="38"/>
      <c r="AX48" s="38"/>
      <c r="AZ48" s="38"/>
      <c r="BB48" s="38"/>
      <c r="BD48" s="38"/>
      <c r="BF48" s="38"/>
      <c r="BH48" s="38"/>
      <c r="BJ48" s="38"/>
      <c r="BL48" s="38"/>
      <c r="BN48" s="38"/>
      <c r="BP48" s="38"/>
      <c r="BR48" s="38"/>
      <c r="BT48" s="38"/>
    </row>
    <row r="49" spans="1:72">
      <c r="A49" s="38"/>
      <c r="B49" s="38"/>
      <c r="D49" s="38"/>
      <c r="F49" s="38"/>
      <c r="H49" s="38"/>
      <c r="J49" s="38"/>
      <c r="L49" s="38"/>
      <c r="N49" s="38"/>
      <c r="P49" s="38"/>
      <c r="R49" s="38"/>
      <c r="T49" s="38"/>
      <c r="V49" s="38"/>
      <c r="X49" s="38"/>
      <c r="Z49" s="38"/>
      <c r="AB49" s="38"/>
      <c r="AD49" s="38"/>
      <c r="AF49" s="38"/>
      <c r="AH49" s="38"/>
      <c r="AJ49" s="38"/>
      <c r="AL49" s="38"/>
      <c r="AN49" s="38"/>
      <c r="AP49" s="38"/>
      <c r="AR49" s="38"/>
      <c r="AT49" s="38"/>
      <c r="AV49" s="38"/>
      <c r="AX49" s="38"/>
      <c r="AZ49" s="38"/>
      <c r="BB49" s="38"/>
      <c r="BD49" s="38"/>
      <c r="BF49" s="38"/>
      <c r="BH49" s="38"/>
      <c r="BJ49" s="38"/>
      <c r="BL49" s="38"/>
      <c r="BN49" s="38"/>
      <c r="BP49" s="38"/>
      <c r="BR49" s="38"/>
      <c r="BT49" s="38"/>
    </row>
    <row r="50" spans="1:72">
      <c r="A50" s="38"/>
      <c r="B50" s="38"/>
      <c r="D50" s="38"/>
      <c r="F50" s="38"/>
      <c r="H50" s="38"/>
      <c r="J50" s="38"/>
      <c r="L50" s="38"/>
      <c r="N50" s="38"/>
      <c r="P50" s="38"/>
      <c r="R50" s="38"/>
      <c r="T50" s="38"/>
      <c r="V50" s="38"/>
      <c r="X50" s="38"/>
      <c r="Z50" s="38"/>
      <c r="AB50" s="38"/>
      <c r="AD50" s="38"/>
      <c r="AF50" s="38"/>
      <c r="AH50" s="38"/>
      <c r="AJ50" s="38"/>
      <c r="AL50" s="38"/>
      <c r="AN50" s="38"/>
      <c r="AP50" s="38"/>
      <c r="AR50" s="38"/>
      <c r="AT50" s="38"/>
      <c r="AV50" s="38"/>
      <c r="AX50" s="38"/>
      <c r="AZ50" s="38"/>
      <c r="BB50" s="38"/>
      <c r="BD50" s="38"/>
      <c r="BF50" s="38"/>
      <c r="BH50" s="38"/>
      <c r="BJ50" s="38"/>
      <c r="BL50" s="38"/>
      <c r="BN50" s="38"/>
      <c r="BP50" s="38"/>
      <c r="BR50" s="38"/>
      <c r="BT50" s="38"/>
    </row>
    <row r="51" spans="1:72">
      <c r="A51" s="38"/>
      <c r="B51" s="38"/>
      <c r="D51" s="38"/>
      <c r="F51" s="38"/>
      <c r="H51" s="38"/>
      <c r="J51" s="38"/>
      <c r="L51" s="38"/>
      <c r="N51" s="38"/>
      <c r="P51" s="38"/>
      <c r="R51" s="38"/>
      <c r="T51" s="38"/>
      <c r="V51" s="38"/>
      <c r="X51" s="38"/>
      <c r="Z51" s="38"/>
      <c r="AB51" s="38"/>
      <c r="AD51" s="38"/>
      <c r="AF51" s="38"/>
      <c r="AH51" s="38"/>
      <c r="AJ51" s="38"/>
      <c r="AL51" s="38"/>
      <c r="AN51" s="38"/>
      <c r="AP51" s="38"/>
      <c r="AR51" s="38"/>
      <c r="AT51" s="38"/>
      <c r="AV51" s="38"/>
      <c r="AX51" s="38"/>
      <c r="AZ51" s="38"/>
      <c r="BB51" s="38"/>
      <c r="BD51" s="38"/>
      <c r="BF51" s="38"/>
      <c r="BH51" s="38"/>
      <c r="BJ51" s="38"/>
      <c r="BL51" s="38"/>
      <c r="BN51" s="38"/>
      <c r="BP51" s="38"/>
      <c r="BR51" s="38"/>
      <c r="BT51" s="38"/>
    </row>
    <row r="52" spans="1:72">
      <c r="A52" s="38"/>
      <c r="B52" s="38"/>
      <c r="D52" s="38"/>
      <c r="F52" s="38"/>
      <c r="H52" s="38"/>
      <c r="J52" s="38"/>
      <c r="L52" s="38"/>
      <c r="N52" s="38"/>
      <c r="P52" s="38"/>
      <c r="R52" s="38"/>
      <c r="T52" s="38"/>
      <c r="V52" s="38"/>
      <c r="X52" s="38"/>
      <c r="Z52" s="38"/>
      <c r="AB52" s="38"/>
      <c r="AD52" s="38"/>
      <c r="AF52" s="38"/>
      <c r="AH52" s="38"/>
      <c r="AJ52" s="38"/>
      <c r="AL52" s="38"/>
      <c r="AN52" s="38"/>
      <c r="AP52" s="38"/>
      <c r="AR52" s="38"/>
      <c r="AT52" s="38"/>
      <c r="AV52" s="38"/>
      <c r="AX52" s="38"/>
      <c r="AZ52" s="38"/>
      <c r="BB52" s="38"/>
      <c r="BD52" s="38"/>
      <c r="BF52" s="38"/>
      <c r="BH52" s="38"/>
      <c r="BJ52" s="38"/>
      <c r="BL52" s="38"/>
      <c r="BN52" s="38"/>
      <c r="BP52" s="38"/>
      <c r="BR52" s="38"/>
      <c r="BT52" s="38"/>
    </row>
    <row r="53" spans="1:72">
      <c r="A53" s="38"/>
      <c r="B53" s="38"/>
      <c r="D53" s="38"/>
      <c r="F53" s="38"/>
      <c r="H53" s="38"/>
      <c r="J53" s="38"/>
      <c r="L53" s="38"/>
      <c r="N53" s="38"/>
      <c r="P53" s="38"/>
      <c r="R53" s="38"/>
      <c r="T53" s="38"/>
      <c r="V53" s="38"/>
      <c r="X53" s="38"/>
      <c r="Z53" s="38"/>
      <c r="AB53" s="38"/>
      <c r="AD53" s="38"/>
      <c r="AF53" s="38"/>
      <c r="AH53" s="38"/>
      <c r="AJ53" s="38"/>
      <c r="AL53" s="38"/>
      <c r="AN53" s="38"/>
      <c r="AP53" s="38"/>
      <c r="AR53" s="38"/>
      <c r="AT53" s="38"/>
      <c r="AV53" s="38"/>
      <c r="AX53" s="38"/>
      <c r="AZ53" s="38"/>
      <c r="BB53" s="38"/>
      <c r="BD53" s="38"/>
      <c r="BF53" s="38"/>
      <c r="BH53" s="38"/>
      <c r="BJ53" s="38"/>
      <c r="BL53" s="38"/>
      <c r="BN53" s="38"/>
      <c r="BP53" s="38"/>
      <c r="BR53" s="38"/>
      <c r="BT53" s="38"/>
    </row>
    <row r="54" spans="1:72">
      <c r="A54" s="38"/>
      <c r="B54" s="38"/>
      <c r="D54" s="38"/>
      <c r="F54" s="38"/>
      <c r="H54" s="38"/>
      <c r="J54" s="38"/>
      <c r="L54" s="38"/>
      <c r="N54" s="38"/>
      <c r="P54" s="38"/>
      <c r="R54" s="38"/>
      <c r="T54" s="38"/>
      <c r="V54" s="38"/>
      <c r="X54" s="38"/>
      <c r="Z54" s="38"/>
      <c r="AB54" s="38"/>
      <c r="AD54" s="38"/>
      <c r="AF54" s="38"/>
      <c r="AH54" s="38"/>
      <c r="AJ54" s="38"/>
      <c r="AL54" s="38"/>
      <c r="AN54" s="38"/>
      <c r="AP54" s="38"/>
      <c r="AR54" s="38"/>
      <c r="AT54" s="38"/>
      <c r="AV54" s="38"/>
      <c r="AX54" s="38"/>
      <c r="AZ54" s="38"/>
      <c r="BB54" s="38"/>
      <c r="BD54" s="38"/>
      <c r="BF54" s="38"/>
      <c r="BH54" s="38"/>
      <c r="BJ54" s="38"/>
      <c r="BL54" s="38"/>
      <c r="BN54" s="38"/>
      <c r="BP54" s="38"/>
      <c r="BR54" s="38"/>
      <c r="BT54" s="38"/>
    </row>
    <row r="55" spans="1:72">
      <c r="A55" s="38"/>
      <c r="B55" s="38"/>
      <c r="D55" s="38"/>
      <c r="F55" s="38"/>
      <c r="H55" s="38"/>
      <c r="J55" s="38"/>
      <c r="L55" s="38"/>
      <c r="N55" s="38"/>
      <c r="P55" s="38"/>
      <c r="R55" s="38"/>
      <c r="T55" s="38"/>
      <c r="V55" s="38"/>
      <c r="X55" s="38"/>
      <c r="Z55" s="38"/>
      <c r="AB55" s="38"/>
      <c r="AD55" s="38"/>
      <c r="AF55" s="38"/>
      <c r="AH55" s="38"/>
      <c r="AJ55" s="38"/>
      <c r="AL55" s="38"/>
      <c r="AN55" s="38"/>
      <c r="AP55" s="38"/>
      <c r="AR55" s="38"/>
      <c r="AT55" s="38"/>
      <c r="AV55" s="38"/>
      <c r="AX55" s="38"/>
      <c r="AZ55" s="38"/>
      <c r="BB55" s="38"/>
      <c r="BD55" s="38"/>
      <c r="BF55" s="38"/>
      <c r="BH55" s="38"/>
      <c r="BJ55" s="38"/>
      <c r="BL55" s="38"/>
      <c r="BN55" s="38"/>
      <c r="BP55" s="38"/>
      <c r="BR55" s="38"/>
      <c r="BT55" s="38"/>
    </row>
    <row r="56" spans="1:72">
      <c r="A56" s="38"/>
      <c r="B56" s="38"/>
      <c r="D56" s="38"/>
      <c r="F56" s="38"/>
      <c r="H56" s="38"/>
      <c r="J56" s="38"/>
      <c r="L56" s="38"/>
      <c r="N56" s="38"/>
      <c r="P56" s="38"/>
      <c r="R56" s="38"/>
      <c r="T56" s="38"/>
      <c r="V56" s="38"/>
      <c r="X56" s="38"/>
      <c r="Z56" s="38"/>
      <c r="AB56" s="38"/>
      <c r="AD56" s="38"/>
      <c r="AF56" s="38"/>
      <c r="AH56" s="38"/>
      <c r="AJ56" s="38"/>
      <c r="AL56" s="38"/>
      <c r="AN56" s="38"/>
      <c r="AP56" s="38"/>
      <c r="AR56" s="38"/>
      <c r="AT56" s="38"/>
      <c r="AV56" s="38"/>
      <c r="AX56" s="38"/>
      <c r="AZ56" s="38"/>
      <c r="BB56" s="38"/>
      <c r="BD56" s="38"/>
      <c r="BF56" s="38"/>
      <c r="BH56" s="38"/>
      <c r="BJ56" s="38"/>
      <c r="BL56" s="38"/>
      <c r="BN56" s="38"/>
      <c r="BP56" s="38"/>
      <c r="BR56" s="38"/>
      <c r="BT56" s="38"/>
    </row>
    <row r="57" spans="1:72">
      <c r="A57" s="38"/>
      <c r="B57" s="38"/>
      <c r="D57" s="38"/>
      <c r="F57" s="38"/>
      <c r="H57" s="38"/>
      <c r="J57" s="38"/>
      <c r="L57" s="38"/>
      <c r="N57" s="38"/>
      <c r="P57" s="38"/>
      <c r="R57" s="38"/>
      <c r="T57" s="38"/>
      <c r="V57" s="38"/>
      <c r="X57" s="38"/>
      <c r="Z57" s="38"/>
      <c r="AB57" s="38"/>
      <c r="AD57" s="38"/>
      <c r="AF57" s="38"/>
      <c r="AH57" s="38"/>
      <c r="AJ57" s="38"/>
      <c r="AL57" s="38"/>
      <c r="AN57" s="38"/>
      <c r="AP57" s="38"/>
      <c r="AR57" s="38"/>
      <c r="AT57" s="38"/>
      <c r="AV57" s="38"/>
      <c r="AX57" s="38"/>
      <c r="AZ57" s="38"/>
      <c r="BB57" s="38"/>
      <c r="BD57" s="38"/>
      <c r="BF57" s="38"/>
      <c r="BH57" s="38"/>
      <c r="BJ57" s="38"/>
      <c r="BL57" s="38"/>
      <c r="BN57" s="38"/>
      <c r="BP57" s="38"/>
      <c r="BR57" s="38"/>
      <c r="BT57" s="38"/>
    </row>
    <row r="58" spans="1:72">
      <c r="A58" s="38"/>
      <c r="B58" s="38"/>
      <c r="D58" s="38"/>
      <c r="F58" s="38"/>
      <c r="H58" s="38"/>
      <c r="J58" s="38"/>
      <c r="L58" s="38"/>
      <c r="N58" s="38"/>
      <c r="P58" s="38"/>
      <c r="R58" s="38"/>
      <c r="T58" s="38"/>
      <c r="V58" s="38"/>
      <c r="X58" s="38"/>
      <c r="Z58" s="38"/>
      <c r="AB58" s="38"/>
      <c r="AD58" s="38"/>
      <c r="AF58" s="38"/>
      <c r="AH58" s="38"/>
      <c r="AJ58" s="38"/>
      <c r="AL58" s="38"/>
      <c r="AN58" s="38"/>
      <c r="AP58" s="38"/>
      <c r="AR58" s="38"/>
      <c r="AT58" s="38"/>
      <c r="AV58" s="38"/>
      <c r="AX58" s="38"/>
      <c r="AZ58" s="38"/>
      <c r="BB58" s="38"/>
      <c r="BD58" s="38"/>
      <c r="BF58" s="38"/>
      <c r="BH58" s="38"/>
      <c r="BJ58" s="38"/>
      <c r="BL58" s="38"/>
      <c r="BN58" s="38"/>
      <c r="BP58" s="38"/>
      <c r="BR58" s="38"/>
      <c r="BT58" s="38"/>
    </row>
    <row r="59" spans="1:72">
      <c r="A59" s="38"/>
      <c r="B59" s="38"/>
      <c r="D59" s="38"/>
      <c r="F59" s="38"/>
      <c r="H59" s="38"/>
      <c r="J59" s="38"/>
      <c r="L59" s="38"/>
      <c r="N59" s="38"/>
      <c r="P59" s="38"/>
      <c r="R59" s="38"/>
      <c r="T59" s="38"/>
      <c r="V59" s="38"/>
      <c r="X59" s="38"/>
      <c r="Z59" s="38"/>
      <c r="AB59" s="38"/>
      <c r="AD59" s="38"/>
      <c r="AF59" s="38"/>
      <c r="AH59" s="38"/>
      <c r="AJ59" s="38"/>
      <c r="AL59" s="38"/>
      <c r="AN59" s="38"/>
      <c r="AP59" s="38"/>
      <c r="AR59" s="38"/>
      <c r="AT59" s="38"/>
      <c r="AV59" s="38"/>
      <c r="AX59" s="38"/>
      <c r="AZ59" s="38"/>
      <c r="BB59" s="38"/>
      <c r="BD59" s="38"/>
      <c r="BF59" s="38"/>
      <c r="BH59" s="38"/>
      <c r="BJ59" s="38"/>
      <c r="BL59" s="38"/>
      <c r="BN59" s="38"/>
      <c r="BP59" s="38"/>
      <c r="BR59" s="38"/>
      <c r="BT59" s="38"/>
    </row>
    <row r="60" spans="1:72">
      <c r="A60" s="38"/>
      <c r="B60" s="38"/>
      <c r="D60" s="38"/>
      <c r="F60" s="38"/>
      <c r="H60" s="38"/>
      <c r="J60" s="38"/>
      <c r="L60" s="38"/>
      <c r="N60" s="38"/>
      <c r="P60" s="38"/>
      <c r="R60" s="38"/>
      <c r="T60" s="38"/>
      <c r="V60" s="38"/>
      <c r="X60" s="38"/>
      <c r="Z60" s="38"/>
      <c r="AB60" s="38"/>
      <c r="AD60" s="38"/>
      <c r="AF60" s="38"/>
      <c r="AH60" s="38"/>
      <c r="AJ60" s="38"/>
      <c r="AL60" s="38"/>
      <c r="AN60" s="38"/>
      <c r="AP60" s="38"/>
      <c r="AR60" s="38"/>
      <c r="AT60" s="38"/>
      <c r="AV60" s="38"/>
      <c r="AX60" s="38"/>
      <c r="AZ60" s="38"/>
      <c r="BB60" s="38"/>
      <c r="BD60" s="38"/>
      <c r="BF60" s="38"/>
      <c r="BH60" s="38"/>
      <c r="BJ60" s="38"/>
      <c r="BL60" s="38"/>
      <c r="BN60" s="38"/>
      <c r="BP60" s="38"/>
      <c r="BR60" s="38"/>
      <c r="BT60" s="38"/>
    </row>
    <row r="61" spans="1:72">
      <c r="A61" s="38"/>
      <c r="B61" s="38"/>
      <c r="D61" s="38"/>
      <c r="F61" s="38"/>
      <c r="H61" s="38"/>
      <c r="J61" s="38"/>
      <c r="L61" s="38"/>
      <c r="N61" s="38"/>
      <c r="P61" s="38"/>
      <c r="R61" s="38"/>
      <c r="T61" s="38"/>
      <c r="V61" s="38"/>
      <c r="X61" s="38"/>
      <c r="Z61" s="38"/>
      <c r="AB61" s="38"/>
      <c r="AD61" s="38"/>
      <c r="AF61" s="38"/>
      <c r="AH61" s="38"/>
      <c r="AJ61" s="38"/>
      <c r="AL61" s="38"/>
      <c r="AN61" s="38"/>
      <c r="AP61" s="38"/>
      <c r="AR61" s="38"/>
      <c r="AT61" s="38"/>
      <c r="AV61" s="38"/>
      <c r="AX61" s="38"/>
      <c r="AZ61" s="38"/>
      <c r="BB61" s="38"/>
      <c r="BD61" s="38"/>
      <c r="BF61" s="38"/>
      <c r="BH61" s="38"/>
      <c r="BJ61" s="38"/>
      <c r="BL61" s="38"/>
      <c r="BN61" s="38"/>
      <c r="BP61" s="38"/>
      <c r="BR61" s="38"/>
      <c r="BT61" s="38"/>
    </row>
    <row r="62" spans="1:72">
      <c r="A62" s="38"/>
      <c r="B62" s="38"/>
      <c r="D62" s="38"/>
      <c r="F62" s="38"/>
      <c r="H62" s="38"/>
      <c r="J62" s="38"/>
      <c r="L62" s="38"/>
      <c r="N62" s="38"/>
      <c r="P62" s="38"/>
      <c r="R62" s="38"/>
      <c r="T62" s="38"/>
      <c r="V62" s="38"/>
      <c r="X62" s="38"/>
      <c r="Z62" s="38"/>
      <c r="AB62" s="38"/>
      <c r="AD62" s="38"/>
      <c r="AF62" s="38"/>
      <c r="AH62" s="38"/>
      <c r="AJ62" s="38"/>
      <c r="AL62" s="38"/>
      <c r="AN62" s="38"/>
      <c r="AP62" s="38"/>
      <c r="AR62" s="38"/>
      <c r="AT62" s="38"/>
      <c r="AV62" s="38"/>
      <c r="AX62" s="38"/>
      <c r="AZ62" s="38"/>
      <c r="BB62" s="38"/>
      <c r="BD62" s="38"/>
      <c r="BF62" s="38"/>
      <c r="BH62" s="38"/>
      <c r="BJ62" s="38"/>
      <c r="BL62" s="38"/>
      <c r="BN62" s="38"/>
      <c r="BP62" s="38"/>
      <c r="BR62" s="38"/>
      <c r="BT62" s="38"/>
    </row>
    <row r="63" spans="1:72">
      <c r="A63" s="38"/>
      <c r="B63" s="38"/>
      <c r="D63" s="38"/>
      <c r="F63" s="38"/>
      <c r="H63" s="38"/>
      <c r="J63" s="38"/>
      <c r="L63" s="38"/>
      <c r="N63" s="38"/>
      <c r="P63" s="38"/>
      <c r="R63" s="38"/>
      <c r="T63" s="38"/>
      <c r="V63" s="38"/>
      <c r="X63" s="38"/>
      <c r="Z63" s="38"/>
      <c r="AB63" s="38"/>
      <c r="AD63" s="38"/>
      <c r="AF63" s="38"/>
      <c r="AH63" s="38"/>
      <c r="AJ63" s="38"/>
      <c r="AL63" s="38"/>
      <c r="AN63" s="38"/>
      <c r="AP63" s="38"/>
      <c r="AR63" s="38"/>
      <c r="AT63" s="38"/>
      <c r="AV63" s="38"/>
      <c r="AX63" s="38"/>
      <c r="AZ63" s="38"/>
      <c r="BB63" s="38"/>
      <c r="BD63" s="38"/>
      <c r="BF63" s="38"/>
      <c r="BH63" s="38"/>
      <c r="BJ63" s="38"/>
      <c r="BL63" s="38"/>
      <c r="BN63" s="38"/>
      <c r="BP63" s="38"/>
      <c r="BR63" s="38"/>
      <c r="BT63" s="38"/>
    </row>
    <row r="64" spans="1:72">
      <c r="A64" s="38"/>
      <c r="B64" s="38"/>
      <c r="D64" s="38"/>
      <c r="F64" s="38"/>
      <c r="H64" s="38"/>
      <c r="J64" s="38"/>
      <c r="L64" s="38"/>
      <c r="N64" s="38"/>
      <c r="P64" s="38"/>
      <c r="R64" s="38"/>
      <c r="T64" s="38"/>
      <c r="V64" s="38"/>
      <c r="X64" s="38"/>
      <c r="Z64" s="38"/>
      <c r="AB64" s="38"/>
      <c r="AD64" s="38"/>
      <c r="AF64" s="38"/>
      <c r="AH64" s="38"/>
      <c r="AJ64" s="38"/>
      <c r="AL64" s="38"/>
      <c r="AN64" s="38"/>
      <c r="AP64" s="38"/>
      <c r="AR64" s="38"/>
      <c r="AT64" s="38"/>
      <c r="AV64" s="38"/>
      <c r="AX64" s="38"/>
      <c r="AZ64" s="38"/>
      <c r="BB64" s="38"/>
      <c r="BD64" s="38"/>
      <c r="BF64" s="38"/>
      <c r="BH64" s="38"/>
      <c r="BJ64" s="38"/>
      <c r="BL64" s="38"/>
      <c r="BN64" s="38"/>
      <c r="BP64" s="38"/>
      <c r="BR64" s="38"/>
      <c r="BT64" s="38"/>
    </row>
    <row r="65" spans="1:72">
      <c r="A65" s="38"/>
      <c r="B65" s="38"/>
      <c r="D65" s="38"/>
      <c r="F65" s="38"/>
      <c r="H65" s="38"/>
      <c r="J65" s="38"/>
      <c r="L65" s="38"/>
      <c r="N65" s="38"/>
      <c r="P65" s="38"/>
      <c r="R65" s="38"/>
      <c r="T65" s="38"/>
      <c r="V65" s="38"/>
      <c r="X65" s="38"/>
      <c r="Z65" s="38"/>
      <c r="AB65" s="38"/>
      <c r="AD65" s="38"/>
      <c r="AF65" s="38"/>
      <c r="AH65" s="38"/>
      <c r="AJ65" s="38"/>
      <c r="AL65" s="38"/>
      <c r="AN65" s="38"/>
      <c r="AP65" s="38"/>
      <c r="AR65" s="38"/>
      <c r="AT65" s="38"/>
      <c r="AV65" s="38"/>
      <c r="AX65" s="38"/>
      <c r="AZ65" s="38"/>
      <c r="BB65" s="38"/>
      <c r="BD65" s="38"/>
      <c r="BF65" s="38"/>
      <c r="BH65" s="38"/>
      <c r="BJ65" s="38"/>
      <c r="BL65" s="38"/>
      <c r="BN65" s="38"/>
      <c r="BP65" s="38"/>
      <c r="BR65" s="38"/>
      <c r="BT65" s="38"/>
    </row>
    <row r="66" spans="1:72">
      <c r="A66" s="38"/>
      <c r="B66" s="38"/>
      <c r="D66" s="38"/>
      <c r="F66" s="38"/>
      <c r="H66" s="38"/>
      <c r="J66" s="38"/>
      <c r="L66" s="38"/>
      <c r="N66" s="38"/>
      <c r="P66" s="38"/>
      <c r="R66" s="38"/>
      <c r="T66" s="38"/>
      <c r="V66" s="38"/>
      <c r="X66" s="38"/>
      <c r="Z66" s="38"/>
      <c r="AB66" s="38"/>
      <c r="AD66" s="38"/>
      <c r="AF66" s="38"/>
      <c r="AH66" s="38"/>
      <c r="AJ66" s="38"/>
      <c r="AL66" s="38"/>
      <c r="AN66" s="38"/>
      <c r="AP66" s="38"/>
      <c r="AR66" s="38"/>
      <c r="AT66" s="38"/>
      <c r="AV66" s="38"/>
      <c r="AX66" s="38"/>
      <c r="AZ66" s="38"/>
      <c r="BB66" s="38"/>
      <c r="BD66" s="38"/>
      <c r="BF66" s="38"/>
      <c r="BH66" s="38"/>
      <c r="BJ66" s="38"/>
      <c r="BL66" s="38"/>
      <c r="BN66" s="38"/>
      <c r="BP66" s="38"/>
      <c r="BR66" s="38"/>
      <c r="BT66" s="38"/>
    </row>
    <row r="67" spans="1:72">
      <c r="A67" s="38"/>
      <c r="B67" s="38"/>
      <c r="D67" s="38"/>
      <c r="F67" s="38"/>
      <c r="H67" s="38"/>
      <c r="J67" s="38"/>
      <c r="L67" s="38"/>
      <c r="N67" s="38"/>
      <c r="P67" s="38"/>
      <c r="R67" s="38"/>
      <c r="T67" s="38"/>
      <c r="V67" s="38"/>
      <c r="X67" s="38"/>
      <c r="Z67" s="38"/>
      <c r="AB67" s="38"/>
      <c r="AD67" s="38"/>
      <c r="AF67" s="38"/>
      <c r="AH67" s="38"/>
      <c r="AJ67" s="38"/>
      <c r="AL67" s="38"/>
      <c r="AN67" s="38"/>
      <c r="AP67" s="38"/>
      <c r="AR67" s="38"/>
      <c r="AT67" s="38"/>
      <c r="AV67" s="38"/>
      <c r="AX67" s="38"/>
      <c r="AZ67" s="38"/>
      <c r="BB67" s="38"/>
      <c r="BD67" s="38"/>
      <c r="BF67" s="38"/>
      <c r="BH67" s="38"/>
      <c r="BJ67" s="38"/>
      <c r="BL67" s="38"/>
      <c r="BN67" s="38"/>
      <c r="BP67" s="38"/>
      <c r="BR67" s="38"/>
      <c r="BT67" s="38"/>
    </row>
    <row r="68" spans="1:72">
      <c r="A68" s="38"/>
      <c r="B68" s="38"/>
      <c r="D68" s="38"/>
      <c r="F68" s="38"/>
      <c r="H68" s="38"/>
      <c r="J68" s="38"/>
      <c r="L68" s="38"/>
      <c r="N68" s="38"/>
      <c r="P68" s="38"/>
      <c r="R68" s="38"/>
      <c r="T68" s="38"/>
      <c r="V68" s="38"/>
      <c r="X68" s="38"/>
      <c r="Z68" s="38"/>
      <c r="AB68" s="38"/>
      <c r="AD68" s="38"/>
      <c r="AF68" s="38"/>
      <c r="AH68" s="38"/>
      <c r="AJ68" s="38"/>
      <c r="AL68" s="38"/>
      <c r="AN68" s="38"/>
      <c r="AP68" s="38"/>
      <c r="AR68" s="38"/>
      <c r="AT68" s="38"/>
      <c r="AV68" s="38"/>
      <c r="AX68" s="38"/>
      <c r="AZ68" s="38"/>
      <c r="BB68" s="38"/>
      <c r="BD68" s="38"/>
      <c r="BF68" s="38"/>
      <c r="BH68" s="38"/>
      <c r="BJ68" s="38"/>
      <c r="BL68" s="38"/>
      <c r="BN68" s="38"/>
      <c r="BP68" s="38"/>
      <c r="BR68" s="38"/>
      <c r="BT68" s="38"/>
    </row>
    <row r="69" spans="1:72">
      <c r="A69" s="38"/>
      <c r="B69" s="38"/>
      <c r="D69" s="38"/>
      <c r="F69" s="38"/>
      <c r="H69" s="38"/>
      <c r="J69" s="38"/>
      <c r="L69" s="38"/>
      <c r="N69" s="38"/>
      <c r="P69" s="38"/>
      <c r="R69" s="38"/>
      <c r="T69" s="38"/>
      <c r="V69" s="38"/>
      <c r="X69" s="38"/>
      <c r="Z69" s="38"/>
      <c r="AB69" s="38"/>
      <c r="AD69" s="38"/>
      <c r="AF69" s="38"/>
      <c r="AH69" s="38"/>
      <c r="AJ69" s="38"/>
      <c r="AL69" s="38"/>
      <c r="AN69" s="38"/>
      <c r="AP69" s="38"/>
      <c r="AR69" s="38"/>
      <c r="AT69" s="38"/>
      <c r="AV69" s="38"/>
      <c r="AX69" s="38"/>
      <c r="AZ69" s="38"/>
      <c r="BB69" s="38"/>
      <c r="BD69" s="38"/>
      <c r="BF69" s="38"/>
      <c r="BH69" s="38"/>
      <c r="BJ69" s="38"/>
      <c r="BL69" s="38"/>
      <c r="BN69" s="38"/>
      <c r="BP69" s="38"/>
      <c r="BR69" s="38"/>
      <c r="BT69" s="38"/>
    </row>
    <row r="70" spans="1:72">
      <c r="A70" s="38"/>
      <c r="B70" s="38"/>
      <c r="D70" s="38"/>
      <c r="F70" s="38"/>
      <c r="H70" s="38"/>
      <c r="J70" s="38"/>
      <c r="L70" s="38"/>
      <c r="N70" s="38"/>
      <c r="P70" s="38"/>
      <c r="R70" s="38"/>
      <c r="T70" s="38"/>
      <c r="V70" s="38"/>
      <c r="X70" s="38"/>
      <c r="Z70" s="38"/>
      <c r="AB70" s="38"/>
      <c r="AD70" s="38"/>
      <c r="AF70" s="38"/>
      <c r="AH70" s="38"/>
      <c r="AJ70" s="38"/>
      <c r="AL70" s="38"/>
      <c r="AN70" s="38"/>
      <c r="AP70" s="38"/>
      <c r="AR70" s="38"/>
      <c r="AT70" s="38"/>
      <c r="AV70" s="38"/>
      <c r="AX70" s="38"/>
      <c r="AZ70" s="38"/>
      <c r="BB70" s="38"/>
      <c r="BD70" s="38"/>
      <c r="BF70" s="38"/>
      <c r="BH70" s="38"/>
      <c r="BJ70" s="38"/>
      <c r="BL70" s="38"/>
      <c r="BN70" s="38"/>
      <c r="BP70" s="38"/>
      <c r="BR70" s="38"/>
      <c r="BT70" s="38"/>
    </row>
    <row r="71" spans="1:72">
      <c r="A71" s="38"/>
      <c r="B71" s="38"/>
      <c r="D71" s="38"/>
      <c r="F71" s="38"/>
      <c r="H71" s="38"/>
      <c r="J71" s="38"/>
      <c r="L71" s="38"/>
      <c r="N71" s="38"/>
      <c r="P71" s="38"/>
      <c r="R71" s="38"/>
      <c r="T71" s="38"/>
      <c r="V71" s="38"/>
      <c r="X71" s="38"/>
      <c r="Z71" s="38"/>
      <c r="AB71" s="38"/>
      <c r="AD71" s="38"/>
      <c r="AF71" s="38"/>
      <c r="AH71" s="38"/>
      <c r="AJ71" s="38"/>
      <c r="AL71" s="38"/>
      <c r="AN71" s="38"/>
      <c r="AP71" s="38"/>
      <c r="AR71" s="38"/>
      <c r="AT71" s="38"/>
      <c r="AV71" s="38"/>
      <c r="AX71" s="38"/>
      <c r="AZ71" s="38"/>
      <c r="BB71" s="38"/>
      <c r="BD71" s="38"/>
      <c r="BF71" s="38"/>
      <c r="BH71" s="38"/>
      <c r="BJ71" s="38"/>
      <c r="BL71" s="38"/>
      <c r="BN71" s="38"/>
      <c r="BP71" s="38"/>
      <c r="BR71" s="38"/>
      <c r="BT71" s="38"/>
    </row>
    <row r="72" spans="1:72">
      <c r="A72" s="38"/>
      <c r="B72" s="38"/>
      <c r="D72" s="38"/>
      <c r="F72" s="38"/>
      <c r="H72" s="38"/>
      <c r="J72" s="38"/>
      <c r="L72" s="38"/>
      <c r="N72" s="38"/>
      <c r="P72" s="38"/>
      <c r="R72" s="38"/>
      <c r="T72" s="38"/>
      <c r="V72" s="38"/>
      <c r="X72" s="38"/>
      <c r="Z72" s="38"/>
      <c r="AB72" s="38"/>
      <c r="AD72" s="38"/>
      <c r="AF72" s="38"/>
      <c r="AH72" s="38"/>
      <c r="AJ72" s="38"/>
      <c r="AL72" s="38"/>
      <c r="AN72" s="38"/>
      <c r="AP72" s="38"/>
      <c r="AR72" s="38"/>
      <c r="AT72" s="38"/>
      <c r="AV72" s="38"/>
      <c r="AX72" s="38"/>
      <c r="AZ72" s="38"/>
      <c r="BB72" s="38"/>
      <c r="BD72" s="38"/>
      <c r="BF72" s="38"/>
      <c r="BH72" s="38"/>
      <c r="BJ72" s="38"/>
      <c r="BL72" s="38"/>
      <c r="BN72" s="38"/>
      <c r="BP72" s="38"/>
      <c r="BR72" s="38"/>
      <c r="BT72" s="38"/>
    </row>
    <row r="73" spans="1:72">
      <c r="A73" s="38"/>
      <c r="B73" s="38"/>
      <c r="D73" s="38"/>
      <c r="F73" s="38"/>
      <c r="H73" s="38"/>
      <c r="J73" s="38"/>
      <c r="L73" s="38"/>
      <c r="N73" s="38"/>
      <c r="P73" s="38"/>
      <c r="R73" s="38"/>
      <c r="T73" s="38"/>
      <c r="V73" s="38"/>
      <c r="X73" s="38"/>
      <c r="Z73" s="38"/>
      <c r="AB73" s="38"/>
      <c r="AD73" s="38"/>
      <c r="AF73" s="38"/>
      <c r="AH73" s="38"/>
      <c r="AJ73" s="38"/>
      <c r="AL73" s="38"/>
      <c r="AN73" s="38"/>
      <c r="AP73" s="38"/>
      <c r="AR73" s="38"/>
      <c r="AT73" s="38"/>
      <c r="AV73" s="38"/>
      <c r="AX73" s="38"/>
      <c r="AZ73" s="38"/>
      <c r="BB73" s="38"/>
      <c r="BD73" s="38"/>
      <c r="BF73" s="38"/>
      <c r="BH73" s="38"/>
      <c r="BJ73" s="38"/>
      <c r="BL73" s="38"/>
      <c r="BN73" s="38"/>
      <c r="BP73" s="38"/>
      <c r="BR73" s="38"/>
      <c r="BT73" s="38"/>
    </row>
    <row r="74" spans="1:72">
      <c r="A74" s="38"/>
      <c r="B74" s="38"/>
      <c r="D74" s="38"/>
      <c r="F74" s="38"/>
      <c r="H74" s="38"/>
      <c r="J74" s="38"/>
      <c r="L74" s="38"/>
      <c r="N74" s="38"/>
      <c r="P74" s="38"/>
      <c r="R74" s="38"/>
      <c r="T74" s="38"/>
      <c r="V74" s="38"/>
      <c r="X74" s="38"/>
      <c r="Z74" s="38"/>
      <c r="AB74" s="38"/>
      <c r="AD74" s="38"/>
      <c r="AF74" s="38"/>
      <c r="AH74" s="38"/>
      <c r="AJ74" s="38"/>
      <c r="AL74" s="38"/>
      <c r="AN74" s="38"/>
      <c r="AP74" s="38"/>
      <c r="AR74" s="38"/>
      <c r="AT74" s="38"/>
      <c r="AV74" s="38"/>
      <c r="AX74" s="38"/>
      <c r="AZ74" s="38"/>
      <c r="BB74" s="38"/>
      <c r="BD74" s="38"/>
      <c r="BF74" s="38"/>
      <c r="BH74" s="38"/>
      <c r="BJ74" s="38"/>
      <c r="BL74" s="38"/>
      <c r="BN74" s="38"/>
      <c r="BP74" s="38"/>
      <c r="BR74" s="38"/>
      <c r="BT74" s="38"/>
    </row>
    <row r="75" spans="1:72">
      <c r="A75" s="38"/>
      <c r="B75" s="38"/>
      <c r="D75" s="38"/>
      <c r="F75" s="38"/>
      <c r="H75" s="38"/>
      <c r="J75" s="38"/>
      <c r="L75" s="38"/>
      <c r="N75" s="38"/>
      <c r="P75" s="38"/>
      <c r="R75" s="38"/>
      <c r="T75" s="38"/>
      <c r="V75" s="38"/>
      <c r="X75" s="38"/>
      <c r="Z75" s="38"/>
      <c r="AB75" s="38"/>
      <c r="AD75" s="38"/>
      <c r="AF75" s="38"/>
      <c r="AH75" s="38"/>
      <c r="AJ75" s="38"/>
      <c r="AL75" s="38"/>
      <c r="AN75" s="38"/>
      <c r="AP75" s="38"/>
      <c r="AR75" s="38"/>
      <c r="AT75" s="38"/>
      <c r="AV75" s="38"/>
      <c r="AX75" s="38"/>
      <c r="AZ75" s="38"/>
      <c r="BB75" s="38"/>
      <c r="BD75" s="38"/>
      <c r="BF75" s="38"/>
      <c r="BH75" s="38"/>
      <c r="BJ75" s="38"/>
      <c r="BL75" s="38"/>
      <c r="BN75" s="38"/>
      <c r="BP75" s="38"/>
      <c r="BR75" s="38"/>
      <c r="BT75" s="38"/>
    </row>
    <row r="76" spans="1:72">
      <c r="A76" s="38"/>
      <c r="B76" s="38"/>
      <c r="D76" s="38"/>
      <c r="F76" s="38"/>
      <c r="H76" s="38"/>
      <c r="J76" s="38"/>
      <c r="L76" s="38"/>
      <c r="N76" s="38"/>
      <c r="P76" s="38"/>
      <c r="R76" s="38"/>
      <c r="T76" s="38"/>
      <c r="V76" s="38"/>
      <c r="X76" s="38"/>
      <c r="Z76" s="38"/>
      <c r="AB76" s="38"/>
      <c r="AD76" s="38"/>
      <c r="AF76" s="38"/>
      <c r="AH76" s="38"/>
      <c r="AJ76" s="38"/>
      <c r="AL76" s="38"/>
      <c r="AN76" s="38"/>
      <c r="AP76" s="38"/>
      <c r="AR76" s="38"/>
      <c r="AT76" s="38"/>
      <c r="AV76" s="38"/>
      <c r="AX76" s="38"/>
      <c r="AZ76" s="38"/>
      <c r="BB76" s="38"/>
      <c r="BD76" s="38"/>
      <c r="BF76" s="38"/>
      <c r="BH76" s="38"/>
      <c r="BJ76" s="38"/>
      <c r="BL76" s="38"/>
      <c r="BN76" s="38"/>
      <c r="BP76" s="38"/>
      <c r="BR76" s="38"/>
      <c r="BT76" s="38"/>
    </row>
    <row r="77" spans="1:72">
      <c r="A77" s="38"/>
      <c r="B77" s="38"/>
      <c r="D77" s="38"/>
      <c r="F77" s="38"/>
      <c r="H77" s="38"/>
      <c r="J77" s="38"/>
      <c r="L77" s="38"/>
      <c r="N77" s="38"/>
      <c r="P77" s="38"/>
      <c r="R77" s="38"/>
      <c r="T77" s="38"/>
      <c r="V77" s="38"/>
      <c r="X77" s="38"/>
      <c r="Z77" s="38"/>
      <c r="AB77" s="38"/>
      <c r="AD77" s="38"/>
      <c r="AF77" s="38"/>
      <c r="AH77" s="38"/>
      <c r="AJ77" s="38"/>
      <c r="AL77" s="38"/>
      <c r="AN77" s="38"/>
      <c r="AP77" s="38"/>
      <c r="AR77" s="38"/>
      <c r="AT77" s="38"/>
      <c r="AV77" s="38"/>
      <c r="AX77" s="38"/>
      <c r="AZ77" s="38"/>
      <c r="BB77" s="38"/>
      <c r="BD77" s="38"/>
      <c r="BF77" s="38"/>
      <c r="BH77" s="38"/>
      <c r="BJ77" s="38"/>
      <c r="BL77" s="38"/>
      <c r="BN77" s="38"/>
      <c r="BP77" s="38"/>
      <c r="BR77" s="38"/>
      <c r="BT77" s="38"/>
    </row>
    <row r="78" spans="1:72">
      <c r="A78" s="38"/>
      <c r="B78" s="38"/>
      <c r="D78" s="38"/>
      <c r="F78" s="38"/>
      <c r="H78" s="38"/>
      <c r="J78" s="38"/>
      <c r="L78" s="38"/>
      <c r="N78" s="38"/>
      <c r="P78" s="38"/>
      <c r="R78" s="38"/>
      <c r="T78" s="38"/>
      <c r="V78" s="38"/>
      <c r="X78" s="38"/>
      <c r="Z78" s="38"/>
      <c r="AB78" s="38"/>
      <c r="AD78" s="38"/>
      <c r="AF78" s="38"/>
      <c r="AH78" s="38"/>
      <c r="AJ78" s="38"/>
      <c r="AL78" s="38"/>
      <c r="AN78" s="38"/>
      <c r="AP78" s="38"/>
      <c r="AR78" s="38"/>
      <c r="AT78" s="38"/>
      <c r="AV78" s="38"/>
      <c r="AX78" s="38"/>
      <c r="AZ78" s="38"/>
      <c r="BB78" s="38"/>
      <c r="BD78" s="38"/>
      <c r="BF78" s="38"/>
      <c r="BH78" s="38"/>
      <c r="BJ78" s="38"/>
      <c r="BL78" s="38"/>
      <c r="BN78" s="38"/>
      <c r="BP78" s="38"/>
      <c r="BR78" s="38"/>
      <c r="BT78" s="38"/>
    </row>
    <row r="79" spans="1:72">
      <c r="A79" s="38"/>
      <c r="B79" s="38"/>
      <c r="D79" s="38"/>
      <c r="F79" s="38"/>
      <c r="H79" s="38"/>
      <c r="J79" s="38"/>
      <c r="L79" s="38"/>
      <c r="N79" s="38"/>
      <c r="P79" s="38"/>
      <c r="R79" s="38"/>
      <c r="T79" s="38"/>
      <c r="V79" s="38"/>
      <c r="X79" s="38"/>
      <c r="Z79" s="38"/>
      <c r="AB79" s="38"/>
      <c r="AD79" s="38"/>
      <c r="AF79" s="38"/>
      <c r="AH79" s="38"/>
      <c r="AJ79" s="38"/>
      <c r="AL79" s="38"/>
      <c r="AN79" s="38"/>
      <c r="AP79" s="38"/>
      <c r="AR79" s="38"/>
      <c r="AT79" s="38"/>
      <c r="AV79" s="38"/>
      <c r="AX79" s="38"/>
      <c r="AZ79" s="38"/>
      <c r="BB79" s="38"/>
      <c r="BD79" s="38"/>
      <c r="BF79" s="38"/>
      <c r="BH79" s="38"/>
      <c r="BJ79" s="38"/>
      <c r="BL79" s="38"/>
      <c r="BN79" s="38"/>
      <c r="BP79" s="38"/>
      <c r="BR79" s="38"/>
      <c r="BT79" s="38"/>
    </row>
    <row r="80" spans="1:72">
      <c r="A80" s="38"/>
      <c r="B80" s="38"/>
      <c r="D80" s="38"/>
      <c r="F80" s="38"/>
      <c r="H80" s="38"/>
      <c r="J80" s="38"/>
      <c r="L80" s="38"/>
      <c r="N80" s="38"/>
      <c r="P80" s="38"/>
      <c r="R80" s="38"/>
      <c r="T80" s="38"/>
      <c r="V80" s="38"/>
      <c r="X80" s="38"/>
      <c r="Z80" s="38"/>
      <c r="AB80" s="38"/>
      <c r="AD80" s="38"/>
      <c r="AF80" s="38"/>
      <c r="AH80" s="38"/>
      <c r="AJ80" s="38"/>
      <c r="AL80" s="38"/>
      <c r="AN80" s="38"/>
      <c r="AP80" s="38"/>
      <c r="AR80" s="38"/>
      <c r="AT80" s="38"/>
      <c r="AV80" s="38"/>
      <c r="AX80" s="38"/>
      <c r="AZ80" s="38"/>
      <c r="BB80" s="38"/>
      <c r="BD80" s="38"/>
      <c r="BF80" s="38"/>
      <c r="BH80" s="38"/>
      <c r="BJ80" s="38"/>
      <c r="BL80" s="38"/>
      <c r="BN80" s="38"/>
      <c r="BP80" s="38"/>
      <c r="BR80" s="38"/>
      <c r="BT80" s="38"/>
    </row>
    <row r="81" spans="1:72">
      <c r="A81" s="38"/>
      <c r="B81" s="38"/>
      <c r="D81" s="38"/>
      <c r="F81" s="38"/>
      <c r="H81" s="38"/>
      <c r="J81" s="38"/>
      <c r="L81" s="38"/>
      <c r="N81" s="38"/>
      <c r="P81" s="38"/>
      <c r="R81" s="38"/>
      <c r="T81" s="38"/>
      <c r="V81" s="38"/>
      <c r="X81" s="38"/>
      <c r="Z81" s="38"/>
      <c r="AB81" s="38"/>
      <c r="AD81" s="38"/>
      <c r="AF81" s="38"/>
      <c r="AH81" s="38"/>
      <c r="AJ81" s="38"/>
      <c r="AL81" s="38"/>
      <c r="AN81" s="38"/>
      <c r="AP81" s="38"/>
      <c r="AR81" s="38"/>
      <c r="AT81" s="38"/>
      <c r="AV81" s="38"/>
      <c r="AX81" s="38"/>
      <c r="AZ81" s="38"/>
      <c r="BB81" s="38"/>
      <c r="BD81" s="38"/>
      <c r="BF81" s="38"/>
      <c r="BH81" s="38"/>
      <c r="BJ81" s="38"/>
      <c r="BL81" s="38"/>
      <c r="BN81" s="38"/>
      <c r="BP81" s="38"/>
      <c r="BR81" s="38"/>
      <c r="BT81" s="38"/>
    </row>
    <row r="82" spans="1:72">
      <c r="A82" s="38"/>
      <c r="B82" s="38"/>
      <c r="D82" s="38"/>
      <c r="F82" s="38"/>
      <c r="H82" s="38"/>
      <c r="J82" s="38"/>
      <c r="L82" s="38"/>
      <c r="N82" s="38"/>
      <c r="P82" s="38"/>
      <c r="R82" s="38"/>
      <c r="T82" s="38"/>
      <c r="V82" s="38"/>
      <c r="X82" s="38"/>
      <c r="Z82" s="38"/>
      <c r="AB82" s="38"/>
      <c r="AD82" s="38"/>
      <c r="AF82" s="38"/>
      <c r="AH82" s="38"/>
      <c r="AJ82" s="38"/>
      <c r="AL82" s="38"/>
      <c r="AN82" s="38"/>
      <c r="AP82" s="38"/>
      <c r="AR82" s="38"/>
      <c r="AT82" s="38"/>
      <c r="AV82" s="38"/>
      <c r="AX82" s="38"/>
      <c r="AZ82" s="38"/>
      <c r="BB82" s="38"/>
      <c r="BD82" s="38"/>
      <c r="BF82" s="38"/>
      <c r="BH82" s="38"/>
      <c r="BJ82" s="38"/>
      <c r="BL82" s="38"/>
      <c r="BN82" s="38"/>
      <c r="BP82" s="38"/>
      <c r="BR82" s="38"/>
      <c r="BT82" s="38"/>
    </row>
    <row r="83" spans="1:72">
      <c r="A83" s="38"/>
      <c r="B83" s="38"/>
      <c r="D83" s="38"/>
      <c r="F83" s="38"/>
      <c r="H83" s="38"/>
      <c r="J83" s="38"/>
      <c r="L83" s="38"/>
      <c r="N83" s="38"/>
      <c r="P83" s="38"/>
      <c r="R83" s="38"/>
      <c r="T83" s="38"/>
      <c r="V83" s="38"/>
      <c r="X83" s="38"/>
      <c r="Z83" s="38"/>
      <c r="AB83" s="38"/>
      <c r="AD83" s="38"/>
      <c r="AF83" s="38"/>
      <c r="AH83" s="38"/>
      <c r="AJ83" s="38"/>
      <c r="AL83" s="38"/>
      <c r="AN83" s="38"/>
      <c r="AP83" s="38"/>
      <c r="AR83" s="38"/>
      <c r="AT83" s="38"/>
      <c r="AV83" s="38"/>
      <c r="AX83" s="38"/>
      <c r="AZ83" s="38"/>
      <c r="BB83" s="38"/>
      <c r="BD83" s="38"/>
      <c r="BF83" s="38"/>
      <c r="BH83" s="38"/>
      <c r="BJ83" s="38"/>
      <c r="BL83" s="38"/>
      <c r="BN83" s="38"/>
      <c r="BP83" s="38"/>
      <c r="BR83" s="38"/>
      <c r="BT83" s="38"/>
    </row>
    <row r="84" spans="1:72">
      <c r="A84" s="38"/>
      <c r="B84" s="38"/>
      <c r="D84" s="38"/>
      <c r="F84" s="38"/>
      <c r="H84" s="38"/>
      <c r="J84" s="38"/>
      <c r="L84" s="38"/>
      <c r="N84" s="38"/>
      <c r="P84" s="38"/>
      <c r="R84" s="38"/>
      <c r="T84" s="38"/>
      <c r="V84" s="38"/>
      <c r="X84" s="38"/>
      <c r="Z84" s="38"/>
      <c r="AB84" s="38"/>
      <c r="AD84" s="38"/>
      <c r="AF84" s="38"/>
      <c r="AH84" s="38"/>
      <c r="AJ84" s="38"/>
      <c r="AL84" s="38"/>
      <c r="AN84" s="38"/>
      <c r="AP84" s="38"/>
      <c r="AR84" s="38"/>
      <c r="AT84" s="38"/>
      <c r="AV84" s="38"/>
      <c r="AX84" s="38"/>
      <c r="AZ84" s="38"/>
      <c r="BB84" s="38"/>
      <c r="BD84" s="38"/>
      <c r="BF84" s="38"/>
      <c r="BH84" s="38"/>
      <c r="BJ84" s="38"/>
      <c r="BL84" s="38"/>
      <c r="BN84" s="38"/>
      <c r="BP84" s="38"/>
      <c r="BR84" s="38"/>
      <c r="BT84" s="38"/>
    </row>
    <row r="85" spans="1:72">
      <c r="A85" s="38"/>
      <c r="B85" s="38"/>
      <c r="D85" s="38"/>
      <c r="F85" s="38"/>
      <c r="H85" s="38"/>
      <c r="J85" s="38"/>
      <c r="L85" s="38"/>
      <c r="N85" s="38"/>
      <c r="P85" s="38"/>
      <c r="R85" s="38"/>
      <c r="T85" s="38"/>
      <c r="V85" s="38"/>
      <c r="X85" s="38"/>
      <c r="Z85" s="38"/>
      <c r="AB85" s="38"/>
      <c r="AD85" s="38"/>
      <c r="AF85" s="38"/>
      <c r="AH85" s="38"/>
      <c r="AJ85" s="38"/>
      <c r="AL85" s="38"/>
      <c r="AN85" s="38"/>
      <c r="AP85" s="38"/>
      <c r="AR85" s="38"/>
      <c r="AT85" s="38"/>
      <c r="AV85" s="38"/>
      <c r="AX85" s="38"/>
      <c r="AZ85" s="38"/>
      <c r="BB85" s="38"/>
      <c r="BD85" s="38"/>
      <c r="BF85" s="38"/>
      <c r="BH85" s="38"/>
      <c r="BJ85" s="38"/>
      <c r="BL85" s="38"/>
      <c r="BN85" s="38"/>
      <c r="BP85" s="38"/>
      <c r="BR85" s="38"/>
      <c r="BT85" s="38"/>
    </row>
    <row r="86" spans="1:72">
      <c r="A86" s="38"/>
      <c r="B86" s="38"/>
      <c r="D86" s="38"/>
      <c r="F86" s="38"/>
      <c r="H86" s="38"/>
      <c r="J86" s="38"/>
      <c r="L86" s="38"/>
      <c r="N86" s="38"/>
      <c r="P86" s="38"/>
      <c r="R86" s="38"/>
      <c r="T86" s="38"/>
      <c r="V86" s="38"/>
      <c r="X86" s="38"/>
      <c r="Z86" s="38"/>
      <c r="AB86" s="38"/>
      <c r="AD86" s="38"/>
      <c r="AF86" s="38"/>
      <c r="AH86" s="38"/>
      <c r="AJ86" s="38"/>
      <c r="AL86" s="38"/>
      <c r="AN86" s="38"/>
      <c r="AP86" s="38"/>
      <c r="AR86" s="38"/>
      <c r="AT86" s="38"/>
      <c r="AV86" s="38"/>
      <c r="AX86" s="38"/>
      <c r="AZ86" s="38"/>
      <c r="BB86" s="38"/>
      <c r="BD86" s="38"/>
      <c r="BF86" s="38"/>
      <c r="BH86" s="38"/>
      <c r="BJ86" s="38"/>
      <c r="BL86" s="38"/>
      <c r="BN86" s="38"/>
      <c r="BP86" s="38"/>
      <c r="BR86" s="38"/>
      <c r="BT86" s="38"/>
    </row>
    <row r="87" spans="1:72">
      <c r="A87" s="38"/>
      <c r="B87" s="38"/>
      <c r="D87" s="38"/>
      <c r="F87" s="38"/>
      <c r="H87" s="38"/>
      <c r="J87" s="38"/>
      <c r="L87" s="38"/>
      <c r="N87" s="38"/>
      <c r="P87" s="38"/>
      <c r="R87" s="38"/>
      <c r="T87" s="38"/>
      <c r="V87" s="38"/>
      <c r="X87" s="38"/>
      <c r="Z87" s="38"/>
      <c r="AB87" s="38"/>
      <c r="AD87" s="38"/>
      <c r="AF87" s="38"/>
      <c r="AH87" s="38"/>
      <c r="AJ87" s="38"/>
      <c r="AL87" s="38"/>
      <c r="AN87" s="38"/>
      <c r="AP87" s="38"/>
      <c r="AR87" s="38"/>
      <c r="AT87" s="38"/>
      <c r="AV87" s="38"/>
      <c r="AX87" s="38"/>
      <c r="AZ87" s="38"/>
      <c r="BB87" s="38"/>
      <c r="BD87" s="38"/>
      <c r="BF87" s="38"/>
      <c r="BH87" s="38"/>
      <c r="BJ87" s="38"/>
      <c r="BL87" s="38"/>
      <c r="BN87" s="38"/>
      <c r="BP87" s="38"/>
      <c r="BR87" s="38"/>
      <c r="BT87" s="38"/>
    </row>
    <row r="88" spans="1:72">
      <c r="A88" s="38"/>
      <c r="B88" s="38"/>
      <c r="D88" s="38"/>
      <c r="F88" s="38"/>
      <c r="H88" s="38"/>
      <c r="J88" s="38"/>
      <c r="L88" s="38"/>
      <c r="N88" s="38"/>
      <c r="P88" s="38"/>
      <c r="R88" s="38"/>
      <c r="T88" s="38"/>
      <c r="V88" s="38"/>
      <c r="X88" s="38"/>
      <c r="Z88" s="38"/>
      <c r="AB88" s="38"/>
      <c r="AD88" s="38"/>
      <c r="AF88" s="38"/>
      <c r="AH88" s="38"/>
      <c r="AJ88" s="38"/>
      <c r="AL88" s="38"/>
      <c r="AN88" s="38"/>
      <c r="AP88" s="38"/>
      <c r="AR88" s="38"/>
      <c r="AT88" s="38"/>
      <c r="AV88" s="38"/>
      <c r="AX88" s="38"/>
      <c r="AZ88" s="38"/>
      <c r="BB88" s="38"/>
      <c r="BD88" s="38"/>
      <c r="BF88" s="38"/>
      <c r="BH88" s="38"/>
      <c r="BJ88" s="38"/>
      <c r="BL88" s="38"/>
      <c r="BN88" s="38"/>
      <c r="BP88" s="38"/>
      <c r="BR88" s="38"/>
      <c r="BT88" s="38"/>
    </row>
    <row r="89" spans="1:72">
      <c r="A89" s="38"/>
      <c r="B89" s="38"/>
      <c r="D89" s="38"/>
      <c r="F89" s="38"/>
      <c r="H89" s="38"/>
      <c r="J89" s="38"/>
      <c r="L89" s="38"/>
      <c r="N89" s="38"/>
      <c r="P89" s="38"/>
      <c r="R89" s="38"/>
      <c r="T89" s="38"/>
      <c r="V89" s="38"/>
      <c r="X89" s="38"/>
      <c r="Z89" s="38"/>
      <c r="AB89" s="38"/>
      <c r="AD89" s="38"/>
      <c r="AF89" s="38"/>
      <c r="AH89" s="38"/>
      <c r="AJ89" s="38"/>
      <c r="AL89" s="38"/>
      <c r="AN89" s="38"/>
      <c r="AP89" s="38"/>
      <c r="AR89" s="38"/>
      <c r="AT89" s="38"/>
      <c r="AV89" s="38"/>
      <c r="AX89" s="38"/>
      <c r="AZ89" s="38"/>
      <c r="BB89" s="38"/>
      <c r="BD89" s="38"/>
      <c r="BF89" s="38"/>
      <c r="BH89" s="38"/>
      <c r="BJ89" s="38"/>
      <c r="BL89" s="38"/>
      <c r="BN89" s="38"/>
      <c r="BP89" s="38"/>
      <c r="BR89" s="38"/>
      <c r="BT89" s="38"/>
    </row>
    <row r="90" spans="1:72">
      <c r="A90" s="38"/>
      <c r="B90" s="38"/>
      <c r="D90" s="38"/>
      <c r="F90" s="38"/>
      <c r="H90" s="38"/>
      <c r="J90" s="38"/>
      <c r="L90" s="38"/>
      <c r="N90" s="38"/>
      <c r="P90" s="38"/>
      <c r="R90" s="38"/>
      <c r="T90" s="38"/>
      <c r="V90" s="38"/>
      <c r="X90" s="38"/>
      <c r="Z90" s="38"/>
      <c r="AB90" s="38"/>
      <c r="AD90" s="38"/>
      <c r="AF90" s="38"/>
      <c r="AH90" s="38"/>
      <c r="AJ90" s="38"/>
      <c r="AL90" s="38"/>
      <c r="AN90" s="38"/>
      <c r="AP90" s="38"/>
      <c r="AR90" s="38"/>
      <c r="AT90" s="38"/>
      <c r="AV90" s="38"/>
      <c r="AX90" s="38"/>
      <c r="AZ90" s="38"/>
      <c r="BB90" s="38"/>
      <c r="BD90" s="38"/>
      <c r="BF90" s="38"/>
      <c r="BH90" s="38"/>
      <c r="BJ90" s="38"/>
      <c r="BL90" s="38"/>
      <c r="BN90" s="38"/>
      <c r="BP90" s="38"/>
      <c r="BR90" s="38"/>
      <c r="BT90" s="38"/>
    </row>
    <row r="91" spans="1:72">
      <c r="A91" s="38"/>
      <c r="B91" s="38"/>
      <c r="D91" s="38"/>
      <c r="F91" s="38"/>
      <c r="H91" s="38"/>
      <c r="J91" s="38"/>
      <c r="L91" s="38"/>
      <c r="N91" s="38"/>
      <c r="P91" s="38"/>
      <c r="R91" s="38"/>
      <c r="T91" s="38"/>
      <c r="V91" s="38"/>
      <c r="X91" s="38"/>
      <c r="Z91" s="38"/>
      <c r="AB91" s="38"/>
      <c r="AD91" s="38"/>
      <c r="AF91" s="38"/>
      <c r="AH91" s="38"/>
      <c r="AJ91" s="38"/>
      <c r="AL91" s="38"/>
      <c r="AN91" s="38"/>
      <c r="AP91" s="38"/>
      <c r="AR91" s="38"/>
      <c r="AT91" s="38"/>
      <c r="AV91" s="38"/>
      <c r="AX91" s="38"/>
      <c r="AZ91" s="38"/>
      <c r="BB91" s="38"/>
      <c r="BD91" s="38"/>
      <c r="BF91" s="38"/>
      <c r="BH91" s="38"/>
      <c r="BJ91" s="38"/>
      <c r="BL91" s="38"/>
      <c r="BN91" s="38"/>
      <c r="BP91" s="38"/>
      <c r="BR91" s="38"/>
      <c r="BT91" s="38"/>
    </row>
    <row r="92" spans="1:72">
      <c r="A92" s="38"/>
      <c r="B92" s="38"/>
      <c r="D92" s="38"/>
      <c r="F92" s="38"/>
      <c r="H92" s="38"/>
      <c r="J92" s="38"/>
      <c r="L92" s="38"/>
      <c r="N92" s="38"/>
      <c r="P92" s="38"/>
      <c r="R92" s="38"/>
      <c r="T92" s="38"/>
      <c r="V92" s="38"/>
      <c r="X92" s="38"/>
      <c r="Z92" s="38"/>
      <c r="AB92" s="38"/>
      <c r="AD92" s="38"/>
      <c r="AF92" s="38"/>
      <c r="AH92" s="38"/>
      <c r="AJ92" s="38"/>
      <c r="AL92" s="38"/>
      <c r="AN92" s="38"/>
      <c r="AP92" s="38"/>
      <c r="AR92" s="38"/>
      <c r="AT92" s="38"/>
      <c r="AV92" s="38"/>
      <c r="AX92" s="38"/>
      <c r="AZ92" s="38"/>
      <c r="BB92" s="38"/>
      <c r="BD92" s="38"/>
      <c r="BF92" s="38"/>
      <c r="BH92" s="38"/>
      <c r="BJ92" s="38"/>
      <c r="BL92" s="38"/>
      <c r="BN92" s="38"/>
      <c r="BP92" s="38"/>
      <c r="BR92" s="38"/>
      <c r="BT92" s="38"/>
    </row>
    <row r="93" spans="1:72">
      <c r="A93" s="38"/>
      <c r="B93" s="38"/>
      <c r="D93" s="38"/>
      <c r="F93" s="38"/>
      <c r="H93" s="38"/>
      <c r="J93" s="38"/>
      <c r="L93" s="38"/>
      <c r="N93" s="38"/>
      <c r="P93" s="38"/>
      <c r="R93" s="38"/>
      <c r="T93" s="38"/>
      <c r="V93" s="38"/>
      <c r="X93" s="38"/>
      <c r="Z93" s="38"/>
      <c r="AB93" s="38"/>
      <c r="AD93" s="38"/>
      <c r="AF93" s="38"/>
      <c r="AH93" s="38"/>
      <c r="AJ93" s="38"/>
      <c r="AL93" s="38"/>
      <c r="AN93" s="38"/>
      <c r="AP93" s="38"/>
      <c r="AR93" s="38"/>
      <c r="AT93" s="38"/>
      <c r="AV93" s="38"/>
      <c r="AX93" s="38"/>
      <c r="AZ93" s="38"/>
      <c r="BB93" s="38"/>
      <c r="BD93" s="38"/>
      <c r="BF93" s="38"/>
      <c r="BH93" s="38"/>
      <c r="BJ93" s="38"/>
      <c r="BL93" s="38"/>
      <c r="BN93" s="38"/>
      <c r="BP93" s="38"/>
      <c r="BR93" s="38"/>
      <c r="BT93" s="38"/>
    </row>
    <row r="94" spans="1:72">
      <c r="A94" s="38"/>
      <c r="B94" s="38"/>
      <c r="D94" s="38"/>
      <c r="F94" s="38"/>
      <c r="H94" s="38"/>
      <c r="J94" s="38"/>
      <c r="L94" s="38"/>
      <c r="N94" s="38"/>
      <c r="P94" s="38"/>
      <c r="R94" s="38"/>
      <c r="T94" s="38"/>
      <c r="V94" s="38"/>
      <c r="X94" s="38"/>
      <c r="Z94" s="38"/>
      <c r="AB94" s="38"/>
      <c r="AD94" s="38"/>
      <c r="AF94" s="38"/>
      <c r="AH94" s="38"/>
      <c r="AJ94" s="38"/>
      <c r="AL94" s="38"/>
      <c r="AN94" s="38"/>
      <c r="AP94" s="38"/>
      <c r="AR94" s="38"/>
      <c r="AT94" s="38"/>
      <c r="AV94" s="38"/>
      <c r="AX94" s="38"/>
      <c r="AZ94" s="38"/>
      <c r="BB94" s="38"/>
      <c r="BD94" s="38"/>
      <c r="BF94" s="38"/>
      <c r="BH94" s="38"/>
      <c r="BJ94" s="38"/>
      <c r="BL94" s="38"/>
      <c r="BN94" s="38"/>
      <c r="BP94" s="38"/>
      <c r="BR94" s="38"/>
      <c r="BT94" s="38"/>
    </row>
    <row r="95" spans="1:72">
      <c r="A95" s="38"/>
      <c r="B95" s="38"/>
      <c r="D95" s="38"/>
      <c r="F95" s="38"/>
      <c r="H95" s="38"/>
      <c r="J95" s="38"/>
      <c r="L95" s="38"/>
      <c r="N95" s="38"/>
      <c r="P95" s="38"/>
      <c r="R95" s="38"/>
      <c r="T95" s="38"/>
      <c r="V95" s="38"/>
      <c r="X95" s="38"/>
      <c r="Z95" s="38"/>
      <c r="AB95" s="38"/>
      <c r="AD95" s="38"/>
      <c r="AF95" s="38"/>
      <c r="AH95" s="38"/>
      <c r="AJ95" s="38"/>
      <c r="AL95" s="38"/>
      <c r="AN95" s="38"/>
      <c r="AP95" s="38"/>
      <c r="AR95" s="38"/>
      <c r="AT95" s="38"/>
      <c r="AV95" s="38"/>
      <c r="AX95" s="38"/>
      <c r="AZ95" s="38"/>
      <c r="BB95" s="38"/>
      <c r="BD95" s="38"/>
      <c r="BF95" s="38"/>
      <c r="BH95" s="38"/>
      <c r="BJ95" s="38"/>
      <c r="BL95" s="38"/>
      <c r="BN95" s="38"/>
      <c r="BP95" s="38"/>
      <c r="BR95" s="38"/>
      <c r="BT95" s="38"/>
    </row>
    <row r="96" spans="1:72">
      <c r="A96" s="38"/>
      <c r="B96" s="38"/>
      <c r="D96" s="38"/>
      <c r="F96" s="38"/>
      <c r="H96" s="38"/>
      <c r="J96" s="38"/>
      <c r="L96" s="38"/>
      <c r="N96" s="38"/>
      <c r="P96" s="38"/>
      <c r="R96" s="38"/>
      <c r="T96" s="38"/>
      <c r="V96" s="38"/>
      <c r="X96" s="38"/>
      <c r="Z96" s="38"/>
      <c r="AB96" s="38"/>
      <c r="AD96" s="38"/>
      <c r="AF96" s="38"/>
      <c r="AH96" s="38"/>
      <c r="AJ96" s="38"/>
      <c r="AL96" s="38"/>
      <c r="AN96" s="38"/>
      <c r="AP96" s="38"/>
      <c r="AR96" s="38"/>
      <c r="AT96" s="38"/>
      <c r="AV96" s="38"/>
      <c r="AX96" s="38"/>
      <c r="AZ96" s="38"/>
      <c r="BB96" s="38"/>
      <c r="BD96" s="38"/>
      <c r="BF96" s="38"/>
      <c r="BH96" s="38"/>
      <c r="BJ96" s="38"/>
      <c r="BL96" s="38"/>
      <c r="BN96" s="38"/>
      <c r="BP96" s="38"/>
      <c r="BR96" s="38"/>
      <c r="BT96" s="38"/>
    </row>
    <row r="97" spans="1:72">
      <c r="A97" s="38"/>
      <c r="B97" s="38"/>
      <c r="D97" s="38"/>
      <c r="F97" s="38"/>
      <c r="H97" s="38"/>
      <c r="J97" s="38"/>
      <c r="L97" s="38"/>
      <c r="N97" s="38"/>
      <c r="P97" s="38"/>
      <c r="R97" s="38"/>
      <c r="T97" s="38"/>
      <c r="V97" s="38"/>
      <c r="X97" s="38"/>
      <c r="Z97" s="38"/>
      <c r="AB97" s="38"/>
      <c r="AD97" s="38"/>
      <c r="AF97" s="38"/>
      <c r="AH97" s="38"/>
      <c r="AJ97" s="38"/>
      <c r="AL97" s="38"/>
      <c r="AN97" s="38"/>
      <c r="AP97" s="38"/>
      <c r="AR97" s="38"/>
      <c r="AT97" s="38"/>
      <c r="AV97" s="38"/>
      <c r="AX97" s="38"/>
      <c r="AZ97" s="38"/>
      <c r="BB97" s="38"/>
      <c r="BD97" s="38"/>
      <c r="BF97" s="38"/>
      <c r="BH97" s="38"/>
      <c r="BJ97" s="38"/>
      <c r="BL97" s="38"/>
      <c r="BN97" s="38"/>
      <c r="BP97" s="38"/>
      <c r="BR97" s="38"/>
      <c r="BT97" s="38"/>
    </row>
    <row r="98" spans="1:72">
      <c r="A98" s="38"/>
      <c r="B98" s="38"/>
      <c r="D98" s="38"/>
      <c r="F98" s="38"/>
      <c r="H98" s="38"/>
      <c r="J98" s="38"/>
      <c r="L98" s="38"/>
      <c r="N98" s="38"/>
      <c r="P98" s="38"/>
      <c r="R98" s="38"/>
      <c r="T98" s="38"/>
      <c r="V98" s="38"/>
      <c r="X98" s="38"/>
      <c r="Z98" s="38"/>
      <c r="AB98" s="38"/>
      <c r="AD98" s="38"/>
      <c r="AF98" s="38"/>
      <c r="AH98" s="38"/>
      <c r="AJ98" s="38"/>
      <c r="AL98" s="38"/>
      <c r="AN98" s="38"/>
      <c r="AP98" s="38"/>
      <c r="AR98" s="38"/>
      <c r="AT98" s="38"/>
      <c r="AV98" s="38"/>
      <c r="AX98" s="38"/>
      <c r="AZ98" s="38"/>
      <c r="BB98" s="38"/>
      <c r="BD98" s="38"/>
      <c r="BF98" s="38"/>
      <c r="BH98" s="38"/>
      <c r="BJ98" s="38"/>
      <c r="BL98" s="38"/>
      <c r="BN98" s="38"/>
      <c r="BP98" s="38"/>
      <c r="BR98" s="38"/>
      <c r="BT98" s="38"/>
    </row>
    <row r="99" spans="1:72">
      <c r="A99" s="38"/>
      <c r="B99" s="38"/>
      <c r="D99" s="38"/>
      <c r="F99" s="38"/>
      <c r="H99" s="38"/>
      <c r="J99" s="38"/>
      <c r="L99" s="38"/>
      <c r="N99" s="38"/>
      <c r="P99" s="38"/>
      <c r="R99" s="38"/>
      <c r="T99" s="38"/>
      <c r="V99" s="38"/>
      <c r="X99" s="38"/>
      <c r="Z99" s="38"/>
      <c r="AB99" s="38"/>
      <c r="AD99" s="38"/>
      <c r="AF99" s="38"/>
      <c r="AH99" s="38"/>
      <c r="AJ99" s="38"/>
      <c r="AL99" s="38"/>
      <c r="AN99" s="38"/>
      <c r="AP99" s="38"/>
      <c r="AR99" s="38"/>
      <c r="AT99" s="38"/>
      <c r="AV99" s="38"/>
      <c r="AX99" s="38"/>
      <c r="AZ99" s="38"/>
      <c r="BB99" s="38"/>
      <c r="BD99" s="38"/>
      <c r="BF99" s="38"/>
      <c r="BH99" s="38"/>
      <c r="BJ99" s="38"/>
      <c r="BL99" s="38"/>
      <c r="BN99" s="38"/>
      <c r="BP99" s="38"/>
      <c r="BR99" s="38"/>
      <c r="BT99" s="38"/>
    </row>
    <row r="100" spans="1:72">
      <c r="A100" s="38"/>
      <c r="B100" s="38"/>
      <c r="D100" s="38"/>
      <c r="F100" s="38"/>
      <c r="H100" s="38"/>
      <c r="J100" s="38"/>
      <c r="L100" s="38"/>
      <c r="N100" s="38"/>
      <c r="P100" s="38"/>
      <c r="R100" s="38"/>
      <c r="T100" s="38"/>
      <c r="V100" s="38"/>
      <c r="X100" s="38"/>
      <c r="Z100" s="38"/>
      <c r="AB100" s="38"/>
      <c r="AD100" s="38"/>
      <c r="AF100" s="38"/>
      <c r="AH100" s="38"/>
      <c r="AJ100" s="38"/>
      <c r="AL100" s="38"/>
      <c r="AN100" s="38"/>
      <c r="AP100" s="38"/>
      <c r="AR100" s="38"/>
      <c r="AT100" s="38"/>
      <c r="AV100" s="38"/>
      <c r="AX100" s="38"/>
      <c r="AZ100" s="38"/>
      <c r="BB100" s="38"/>
      <c r="BD100" s="38"/>
      <c r="BF100" s="38"/>
      <c r="BH100" s="38"/>
      <c r="BJ100" s="38"/>
      <c r="BL100" s="38"/>
      <c r="BN100" s="38"/>
      <c r="BP100" s="38"/>
      <c r="BR100" s="38"/>
      <c r="BT100" s="38"/>
    </row>
    <row r="101" spans="1:72">
      <c r="A101" s="38"/>
      <c r="B101" s="38"/>
      <c r="D101" s="38"/>
      <c r="F101" s="38"/>
      <c r="H101" s="38"/>
      <c r="J101" s="38"/>
      <c r="L101" s="38"/>
      <c r="N101" s="38"/>
      <c r="P101" s="38"/>
      <c r="R101" s="38"/>
      <c r="T101" s="38"/>
      <c r="V101" s="38"/>
      <c r="X101" s="38"/>
      <c r="Z101" s="38"/>
      <c r="AB101" s="38"/>
      <c r="AD101" s="38"/>
      <c r="AF101" s="38"/>
      <c r="AH101" s="38"/>
      <c r="AJ101" s="38"/>
      <c r="AL101" s="38"/>
      <c r="AN101" s="38"/>
      <c r="AP101" s="38"/>
      <c r="AR101" s="38"/>
      <c r="AT101" s="38"/>
      <c r="AV101" s="38"/>
      <c r="AX101" s="38"/>
      <c r="AZ101" s="38"/>
      <c r="BB101" s="38"/>
      <c r="BD101" s="38"/>
      <c r="BF101" s="38"/>
      <c r="BH101" s="38"/>
      <c r="BJ101" s="38"/>
      <c r="BL101" s="38"/>
      <c r="BN101" s="38"/>
      <c r="BP101" s="38"/>
      <c r="BR101" s="38"/>
      <c r="BT101" s="38"/>
    </row>
    <row r="102" spans="1:72">
      <c r="A102" s="38"/>
      <c r="B102" s="38"/>
      <c r="D102" s="38"/>
      <c r="F102" s="38"/>
      <c r="H102" s="38"/>
      <c r="J102" s="38"/>
      <c r="L102" s="38"/>
      <c r="N102" s="38"/>
      <c r="P102" s="38"/>
      <c r="R102" s="38"/>
      <c r="T102" s="38"/>
      <c r="V102" s="38"/>
      <c r="X102" s="38"/>
      <c r="Z102" s="38"/>
      <c r="AB102" s="38"/>
      <c r="AD102" s="38"/>
      <c r="AF102" s="38"/>
      <c r="AH102" s="38"/>
      <c r="AJ102" s="38"/>
      <c r="AL102" s="38"/>
      <c r="AN102" s="38"/>
      <c r="AP102" s="38"/>
      <c r="AR102" s="38"/>
      <c r="AT102" s="38"/>
      <c r="AV102" s="38"/>
      <c r="AX102" s="38"/>
      <c r="AZ102" s="38"/>
      <c r="BB102" s="38"/>
      <c r="BD102" s="38"/>
      <c r="BF102" s="38"/>
      <c r="BH102" s="38"/>
      <c r="BJ102" s="38"/>
      <c r="BL102" s="38"/>
      <c r="BN102" s="38"/>
      <c r="BP102" s="38"/>
      <c r="BR102" s="38"/>
      <c r="BT102" s="38"/>
    </row>
    <row r="103" spans="1:72">
      <c r="A103" s="38"/>
      <c r="B103" s="38"/>
      <c r="D103" s="38"/>
      <c r="F103" s="38"/>
      <c r="H103" s="38"/>
      <c r="J103" s="38"/>
      <c r="L103" s="38"/>
      <c r="N103" s="38"/>
      <c r="P103" s="38"/>
      <c r="R103" s="38"/>
      <c r="T103" s="38"/>
      <c r="V103" s="38"/>
      <c r="X103" s="38"/>
      <c r="Z103" s="38"/>
      <c r="AB103" s="38"/>
      <c r="AD103" s="38"/>
      <c r="AF103" s="38"/>
      <c r="AH103" s="38"/>
      <c r="AJ103" s="38"/>
      <c r="AL103" s="38"/>
      <c r="AN103" s="38"/>
      <c r="AP103" s="38"/>
      <c r="AR103" s="38"/>
      <c r="AT103" s="38"/>
      <c r="AV103" s="38"/>
      <c r="AX103" s="38"/>
      <c r="AZ103" s="38"/>
      <c r="BB103" s="38"/>
      <c r="BD103" s="38"/>
      <c r="BF103" s="38"/>
      <c r="BH103" s="38"/>
      <c r="BJ103" s="38"/>
      <c r="BL103" s="38"/>
      <c r="BN103" s="38"/>
      <c r="BP103" s="38"/>
      <c r="BR103" s="38"/>
      <c r="BT103" s="38"/>
    </row>
    <row r="104" spans="1:72">
      <c r="A104" s="38"/>
      <c r="B104" s="38"/>
      <c r="D104" s="38"/>
      <c r="F104" s="38"/>
      <c r="H104" s="38"/>
      <c r="J104" s="38"/>
      <c r="L104" s="38"/>
      <c r="N104" s="38"/>
      <c r="P104" s="38"/>
      <c r="R104" s="38"/>
      <c r="T104" s="38"/>
      <c r="V104" s="38"/>
      <c r="X104" s="38"/>
      <c r="Z104" s="38"/>
      <c r="AB104" s="38"/>
      <c r="AD104" s="38"/>
      <c r="AF104" s="38"/>
      <c r="AH104" s="38"/>
      <c r="AJ104" s="38"/>
      <c r="AL104" s="38"/>
      <c r="AN104" s="38"/>
      <c r="AP104" s="38"/>
      <c r="AR104" s="38"/>
      <c r="AT104" s="38"/>
      <c r="AV104" s="38"/>
      <c r="AX104" s="38"/>
      <c r="AZ104" s="38"/>
      <c r="BB104" s="38"/>
      <c r="BD104" s="38"/>
      <c r="BF104" s="38"/>
      <c r="BH104" s="38"/>
      <c r="BJ104" s="38"/>
      <c r="BL104" s="38"/>
      <c r="BN104" s="38"/>
      <c r="BP104" s="38"/>
      <c r="BR104" s="38"/>
      <c r="BT104" s="38"/>
    </row>
    <row r="105" spans="1:72">
      <c r="A105" s="38"/>
      <c r="B105" s="38"/>
      <c r="D105" s="38"/>
      <c r="F105" s="38"/>
      <c r="H105" s="38"/>
      <c r="J105" s="38"/>
      <c r="L105" s="38"/>
      <c r="N105" s="38"/>
      <c r="P105" s="38"/>
      <c r="R105" s="38"/>
      <c r="T105" s="38"/>
      <c r="V105" s="38"/>
      <c r="X105" s="38"/>
      <c r="Z105" s="38"/>
      <c r="AB105" s="38"/>
      <c r="AD105" s="38"/>
      <c r="AF105" s="38"/>
      <c r="AH105" s="38"/>
      <c r="AJ105" s="38"/>
      <c r="AL105" s="38"/>
      <c r="AN105" s="38"/>
      <c r="AP105" s="38"/>
      <c r="AR105" s="38"/>
      <c r="AT105" s="38"/>
      <c r="AV105" s="38"/>
      <c r="AX105" s="38"/>
      <c r="AZ105" s="38"/>
      <c r="BB105" s="38"/>
      <c r="BD105" s="38"/>
      <c r="BF105" s="38"/>
      <c r="BH105" s="38"/>
      <c r="BJ105" s="38"/>
      <c r="BL105" s="38"/>
      <c r="BN105" s="38"/>
      <c r="BP105" s="38"/>
      <c r="BR105" s="38"/>
      <c r="BT105" s="38"/>
    </row>
    <row r="106" spans="1:72">
      <c r="A106" s="38"/>
      <c r="B106" s="38"/>
      <c r="D106" s="38"/>
      <c r="F106" s="38"/>
      <c r="H106" s="38"/>
      <c r="J106" s="38"/>
      <c r="L106" s="38"/>
      <c r="N106" s="38"/>
      <c r="P106" s="38"/>
      <c r="R106" s="38"/>
      <c r="T106" s="38"/>
      <c r="V106" s="38"/>
      <c r="X106" s="38"/>
      <c r="Z106" s="38"/>
      <c r="AB106" s="38"/>
      <c r="AD106" s="38"/>
      <c r="AF106" s="38"/>
      <c r="AH106" s="38"/>
      <c r="AJ106" s="38"/>
      <c r="AL106" s="38"/>
      <c r="AN106" s="38"/>
      <c r="AP106" s="38"/>
      <c r="AR106" s="38"/>
      <c r="AT106" s="38"/>
      <c r="AV106" s="38"/>
      <c r="AX106" s="38"/>
      <c r="AZ106" s="38"/>
      <c r="BB106" s="38"/>
      <c r="BD106" s="38"/>
      <c r="BF106" s="38"/>
      <c r="BH106" s="38"/>
      <c r="BJ106" s="38"/>
      <c r="BL106" s="38"/>
      <c r="BN106" s="38"/>
      <c r="BP106" s="38"/>
      <c r="BR106" s="38"/>
      <c r="BT106" s="38"/>
    </row>
    <row r="107" spans="1:72">
      <c r="A107" s="38"/>
      <c r="B107" s="38"/>
      <c r="D107" s="38"/>
      <c r="F107" s="38"/>
      <c r="H107" s="38"/>
      <c r="J107" s="38"/>
      <c r="L107" s="38"/>
      <c r="N107" s="38"/>
      <c r="P107" s="38"/>
      <c r="R107" s="38"/>
      <c r="T107" s="38"/>
      <c r="V107" s="38"/>
      <c r="X107" s="38"/>
      <c r="Z107" s="38"/>
      <c r="AB107" s="38"/>
      <c r="AD107" s="38"/>
      <c r="AF107" s="38"/>
      <c r="AH107" s="38"/>
      <c r="AJ107" s="38"/>
      <c r="AL107" s="38"/>
      <c r="AN107" s="38"/>
      <c r="AP107" s="38"/>
      <c r="AR107" s="38"/>
      <c r="AT107" s="38"/>
      <c r="AV107" s="38"/>
      <c r="AX107" s="38"/>
      <c r="AZ107" s="38"/>
      <c r="BB107" s="38"/>
      <c r="BD107" s="38"/>
      <c r="BF107" s="38"/>
      <c r="BH107" s="38"/>
      <c r="BJ107" s="38"/>
      <c r="BL107" s="38"/>
      <c r="BN107" s="38"/>
      <c r="BP107" s="38"/>
      <c r="BR107" s="38"/>
      <c r="BT107" s="38"/>
    </row>
    <row r="108" spans="1:72">
      <c r="A108" s="38"/>
      <c r="B108" s="38"/>
      <c r="D108" s="38"/>
      <c r="F108" s="38"/>
      <c r="H108" s="38"/>
      <c r="J108" s="38"/>
      <c r="L108" s="38"/>
      <c r="N108" s="38"/>
      <c r="P108" s="38"/>
      <c r="R108" s="38"/>
      <c r="T108" s="38"/>
      <c r="V108" s="38"/>
      <c r="X108" s="38"/>
      <c r="Z108" s="38"/>
      <c r="AB108" s="38"/>
      <c r="AD108" s="38"/>
      <c r="AF108" s="38"/>
      <c r="AH108" s="38"/>
      <c r="AJ108" s="38"/>
      <c r="AL108" s="38"/>
      <c r="AN108" s="38"/>
      <c r="AP108" s="38"/>
      <c r="AR108" s="38"/>
      <c r="AT108" s="38"/>
      <c r="AV108" s="38"/>
      <c r="AX108" s="38"/>
      <c r="AZ108" s="38"/>
      <c r="BB108" s="38"/>
      <c r="BD108" s="38"/>
      <c r="BF108" s="38"/>
      <c r="BH108" s="38"/>
      <c r="BJ108" s="38"/>
      <c r="BL108" s="38"/>
      <c r="BN108" s="38"/>
      <c r="BP108" s="38"/>
      <c r="BR108" s="38"/>
      <c r="BT108" s="38"/>
    </row>
    <row r="109" spans="1:72">
      <c r="A109" s="38"/>
      <c r="B109" s="38"/>
      <c r="D109" s="38"/>
      <c r="F109" s="38"/>
      <c r="H109" s="38"/>
      <c r="J109" s="38"/>
      <c r="L109" s="38"/>
      <c r="N109" s="38"/>
      <c r="P109" s="38"/>
      <c r="R109" s="38"/>
      <c r="T109" s="38"/>
      <c r="V109" s="38"/>
      <c r="X109" s="38"/>
      <c r="Z109" s="38"/>
      <c r="AB109" s="38"/>
      <c r="AD109" s="38"/>
      <c r="AF109" s="38"/>
      <c r="AH109" s="38"/>
      <c r="AJ109" s="38"/>
      <c r="AL109" s="38"/>
      <c r="AN109" s="38"/>
      <c r="AP109" s="38"/>
      <c r="AR109" s="38"/>
      <c r="AT109" s="38"/>
      <c r="AV109" s="38"/>
      <c r="AX109" s="38"/>
      <c r="AZ109" s="38"/>
      <c r="BB109" s="38"/>
      <c r="BD109" s="38"/>
      <c r="BF109" s="38"/>
      <c r="BH109" s="38"/>
      <c r="BJ109" s="38"/>
      <c r="BL109" s="38"/>
      <c r="BN109" s="38"/>
      <c r="BP109" s="38"/>
      <c r="BR109" s="38"/>
      <c r="BT109" s="38"/>
    </row>
    <row r="110" spans="1:72">
      <c r="A110" s="38"/>
      <c r="B110" s="38"/>
      <c r="D110" s="38"/>
      <c r="F110" s="38"/>
      <c r="H110" s="38"/>
      <c r="J110" s="38"/>
      <c r="L110" s="38"/>
      <c r="N110" s="38"/>
      <c r="P110" s="38"/>
      <c r="R110" s="38"/>
      <c r="T110" s="38"/>
      <c r="V110" s="38"/>
      <c r="X110" s="38"/>
      <c r="Z110" s="38"/>
      <c r="AB110" s="38"/>
      <c r="AD110" s="38"/>
      <c r="AF110" s="38"/>
      <c r="AH110" s="38"/>
      <c r="AJ110" s="38"/>
      <c r="AL110" s="38"/>
      <c r="AN110" s="38"/>
      <c r="AP110" s="38"/>
      <c r="AR110" s="38"/>
      <c r="AT110" s="38"/>
      <c r="AV110" s="38"/>
      <c r="AX110" s="38"/>
      <c r="AZ110" s="38"/>
      <c r="BB110" s="38"/>
      <c r="BD110" s="38"/>
      <c r="BF110" s="38"/>
      <c r="BH110" s="38"/>
      <c r="BJ110" s="38"/>
      <c r="BL110" s="38"/>
      <c r="BN110" s="38"/>
      <c r="BP110" s="38"/>
      <c r="BR110" s="38"/>
      <c r="BT110" s="38"/>
    </row>
    <row r="111" spans="1:72">
      <c r="A111" s="38"/>
      <c r="B111" s="38"/>
      <c r="D111" s="38"/>
      <c r="F111" s="38"/>
      <c r="H111" s="38"/>
      <c r="J111" s="38"/>
      <c r="L111" s="38"/>
      <c r="N111" s="38"/>
      <c r="P111" s="38"/>
      <c r="R111" s="38"/>
      <c r="T111" s="38"/>
      <c r="V111" s="38"/>
      <c r="X111" s="38"/>
      <c r="Z111" s="38"/>
      <c r="AB111" s="38"/>
      <c r="AD111" s="38"/>
      <c r="AF111" s="38"/>
      <c r="AH111" s="38"/>
      <c r="AJ111" s="38"/>
      <c r="AL111" s="38"/>
      <c r="AN111" s="38"/>
      <c r="AP111" s="38"/>
      <c r="AR111" s="38"/>
      <c r="AT111" s="38"/>
      <c r="AV111" s="38"/>
      <c r="AX111" s="38"/>
      <c r="AZ111" s="38"/>
      <c r="BB111" s="38"/>
      <c r="BD111" s="38"/>
      <c r="BF111" s="38"/>
      <c r="BH111" s="38"/>
      <c r="BJ111" s="38"/>
      <c r="BL111" s="38"/>
      <c r="BN111" s="38"/>
      <c r="BP111" s="38"/>
      <c r="BR111" s="38"/>
      <c r="BT111" s="38"/>
    </row>
    <row r="112" spans="1:72">
      <c r="A112" s="38"/>
      <c r="B112" s="38"/>
      <c r="D112" s="38"/>
      <c r="F112" s="38"/>
      <c r="H112" s="38"/>
      <c r="J112" s="38"/>
      <c r="L112" s="38"/>
      <c r="N112" s="38"/>
      <c r="P112" s="38"/>
      <c r="R112" s="38"/>
      <c r="T112" s="38"/>
      <c r="V112" s="38"/>
      <c r="X112" s="38"/>
      <c r="Z112" s="38"/>
      <c r="AB112" s="38"/>
      <c r="AD112" s="38"/>
      <c r="AF112" s="38"/>
      <c r="AH112" s="38"/>
      <c r="AJ112" s="38"/>
      <c r="AL112" s="38"/>
      <c r="AN112" s="38"/>
      <c r="AP112" s="38"/>
      <c r="AR112" s="38"/>
      <c r="AT112" s="38"/>
      <c r="AV112" s="38"/>
      <c r="AX112" s="38"/>
      <c r="AZ112" s="38"/>
      <c r="BB112" s="38"/>
      <c r="BD112" s="38"/>
      <c r="BF112" s="38"/>
      <c r="BH112" s="38"/>
      <c r="BJ112" s="38"/>
      <c r="BL112" s="38"/>
      <c r="BN112" s="38"/>
      <c r="BP112" s="38"/>
      <c r="BR112" s="38"/>
      <c r="BT112" s="38"/>
    </row>
    <row r="113" spans="1:72">
      <c r="A113" s="38"/>
      <c r="B113" s="38"/>
      <c r="D113" s="38"/>
      <c r="F113" s="38"/>
      <c r="H113" s="38"/>
      <c r="J113" s="38"/>
      <c r="L113" s="38"/>
      <c r="N113" s="38"/>
      <c r="P113" s="38"/>
      <c r="R113" s="38"/>
      <c r="T113" s="38"/>
      <c r="V113" s="38"/>
      <c r="X113" s="38"/>
      <c r="Z113" s="38"/>
      <c r="AB113" s="38"/>
      <c r="AD113" s="38"/>
      <c r="AF113" s="38"/>
      <c r="AH113" s="38"/>
      <c r="AJ113" s="38"/>
      <c r="AL113" s="38"/>
      <c r="AN113" s="38"/>
      <c r="AP113" s="38"/>
      <c r="AR113" s="38"/>
      <c r="AT113" s="38"/>
      <c r="AV113" s="38"/>
      <c r="AX113" s="38"/>
      <c r="AZ113" s="38"/>
      <c r="BB113" s="38"/>
      <c r="BD113" s="38"/>
      <c r="BF113" s="38"/>
      <c r="BH113" s="38"/>
      <c r="BJ113" s="38"/>
      <c r="BL113" s="38"/>
      <c r="BN113" s="38"/>
      <c r="BP113" s="38"/>
      <c r="BR113" s="38"/>
      <c r="BT113" s="38"/>
    </row>
    <row r="114" spans="1:72">
      <c r="A114" s="38"/>
      <c r="B114" s="38"/>
      <c r="D114" s="38"/>
      <c r="F114" s="38"/>
      <c r="H114" s="38"/>
      <c r="J114" s="38"/>
      <c r="L114" s="38"/>
      <c r="N114" s="38"/>
      <c r="P114" s="38"/>
      <c r="R114" s="38"/>
      <c r="T114" s="38"/>
      <c r="V114" s="38"/>
      <c r="X114" s="38"/>
      <c r="Z114" s="38"/>
      <c r="AB114" s="38"/>
      <c r="AD114" s="38"/>
      <c r="AF114" s="38"/>
      <c r="AH114" s="38"/>
      <c r="AJ114" s="38"/>
      <c r="AL114" s="38"/>
      <c r="AN114" s="38"/>
      <c r="AP114" s="38"/>
      <c r="AR114" s="38"/>
      <c r="AT114" s="38"/>
      <c r="AV114" s="38"/>
      <c r="AX114" s="38"/>
      <c r="AZ114" s="38"/>
      <c r="BB114" s="38"/>
      <c r="BD114" s="38"/>
      <c r="BF114" s="38"/>
      <c r="BH114" s="38"/>
      <c r="BJ114" s="38"/>
      <c r="BL114" s="38"/>
      <c r="BN114" s="38"/>
      <c r="BP114" s="38"/>
      <c r="BR114" s="38"/>
      <c r="BT114" s="38"/>
    </row>
    <row r="115" spans="1:72">
      <c r="A115" s="38"/>
      <c r="B115" s="38"/>
      <c r="D115" s="38"/>
      <c r="F115" s="38"/>
      <c r="H115" s="38"/>
      <c r="J115" s="38"/>
      <c r="L115" s="38"/>
      <c r="N115" s="38"/>
      <c r="P115" s="38"/>
      <c r="R115" s="38"/>
      <c r="T115" s="38"/>
      <c r="V115" s="38"/>
      <c r="X115" s="38"/>
      <c r="Z115" s="38"/>
      <c r="AB115" s="38"/>
      <c r="AD115" s="38"/>
      <c r="AF115" s="38"/>
      <c r="AH115" s="38"/>
      <c r="AJ115" s="38"/>
      <c r="AL115" s="38"/>
      <c r="AN115" s="38"/>
      <c r="AP115" s="38"/>
      <c r="AR115" s="38"/>
      <c r="AT115" s="38"/>
      <c r="AV115" s="38"/>
      <c r="AX115" s="38"/>
      <c r="AZ115" s="38"/>
      <c r="BB115" s="38"/>
      <c r="BD115" s="38"/>
      <c r="BF115" s="38"/>
      <c r="BH115" s="38"/>
      <c r="BJ115" s="38"/>
      <c r="BL115" s="38"/>
      <c r="BN115" s="38"/>
      <c r="BP115" s="38"/>
      <c r="BR115" s="38"/>
      <c r="BT115" s="38"/>
    </row>
    <row r="116" spans="1:72">
      <c r="A116" s="38"/>
      <c r="B116" s="38"/>
      <c r="D116" s="38"/>
      <c r="F116" s="38"/>
      <c r="H116" s="38"/>
      <c r="J116" s="38"/>
      <c r="L116" s="38"/>
      <c r="N116" s="38"/>
      <c r="P116" s="38"/>
      <c r="R116" s="38"/>
      <c r="T116" s="38"/>
      <c r="V116" s="38"/>
      <c r="X116" s="38"/>
      <c r="Z116" s="38"/>
      <c r="AB116" s="38"/>
      <c r="AD116" s="38"/>
      <c r="AF116" s="38"/>
      <c r="AH116" s="38"/>
      <c r="AJ116" s="38"/>
      <c r="AL116" s="38"/>
      <c r="AN116" s="38"/>
      <c r="AP116" s="38"/>
      <c r="AR116" s="38"/>
      <c r="AT116" s="38"/>
      <c r="AV116" s="38"/>
      <c r="AX116" s="38"/>
      <c r="AZ116" s="38"/>
      <c r="BB116" s="38"/>
      <c r="BD116" s="38"/>
      <c r="BF116" s="38"/>
      <c r="BH116" s="38"/>
      <c r="BJ116" s="38"/>
      <c r="BL116" s="38"/>
      <c r="BN116" s="38"/>
      <c r="BP116" s="38"/>
      <c r="BR116" s="38"/>
      <c r="BT116" s="38"/>
    </row>
    <row r="117" spans="1:72">
      <c r="A117" s="38"/>
      <c r="B117" s="38"/>
      <c r="D117" s="38"/>
      <c r="F117" s="38"/>
      <c r="H117" s="38"/>
      <c r="J117" s="38"/>
      <c r="L117" s="38"/>
      <c r="N117" s="38"/>
      <c r="P117" s="38"/>
      <c r="R117" s="38"/>
      <c r="T117" s="38"/>
      <c r="V117" s="38"/>
      <c r="X117" s="38"/>
      <c r="Z117" s="38"/>
      <c r="AB117" s="38"/>
      <c r="AD117" s="38"/>
      <c r="AF117" s="38"/>
      <c r="AH117" s="38"/>
      <c r="AJ117" s="38"/>
      <c r="AL117" s="38"/>
      <c r="AN117" s="38"/>
      <c r="AP117" s="38"/>
      <c r="AR117" s="38"/>
      <c r="AT117" s="38"/>
      <c r="AV117" s="38"/>
      <c r="AX117" s="38"/>
      <c r="AZ117" s="38"/>
      <c r="BB117" s="38"/>
      <c r="BD117" s="38"/>
      <c r="BF117" s="38"/>
      <c r="BH117" s="38"/>
      <c r="BJ117" s="38"/>
      <c r="BL117" s="38"/>
      <c r="BN117" s="38"/>
      <c r="BP117" s="38"/>
      <c r="BR117" s="38"/>
      <c r="BT117" s="38"/>
    </row>
    <row r="118" spans="1:72">
      <c r="A118" s="38"/>
      <c r="B118" s="38"/>
      <c r="D118" s="38"/>
      <c r="F118" s="38"/>
      <c r="H118" s="38"/>
      <c r="J118" s="38"/>
      <c r="L118" s="38"/>
      <c r="N118" s="38"/>
      <c r="P118" s="38"/>
      <c r="R118" s="38"/>
      <c r="T118" s="38"/>
      <c r="V118" s="38"/>
      <c r="X118" s="38"/>
      <c r="Z118" s="38"/>
      <c r="AB118" s="38"/>
      <c r="AD118" s="38"/>
      <c r="AF118" s="38"/>
      <c r="AH118" s="38"/>
      <c r="AJ118" s="38"/>
      <c r="AL118" s="38"/>
      <c r="AN118" s="38"/>
      <c r="AP118" s="38"/>
      <c r="AR118" s="38"/>
      <c r="AT118" s="38"/>
      <c r="AV118" s="38"/>
      <c r="AX118" s="38"/>
      <c r="AZ118" s="38"/>
      <c r="BB118" s="38"/>
      <c r="BD118" s="38"/>
      <c r="BF118" s="38"/>
      <c r="BH118" s="38"/>
      <c r="BJ118" s="38"/>
      <c r="BL118" s="38"/>
      <c r="BN118" s="38"/>
      <c r="BP118" s="38"/>
      <c r="BR118" s="38"/>
      <c r="BT118" s="38"/>
    </row>
    <row r="119" spans="1:72">
      <c r="A119" s="38"/>
      <c r="B119" s="38"/>
      <c r="D119" s="38"/>
      <c r="F119" s="38"/>
      <c r="H119" s="38"/>
      <c r="J119" s="38"/>
      <c r="L119" s="38"/>
      <c r="N119" s="38"/>
      <c r="P119" s="38"/>
      <c r="R119" s="38"/>
      <c r="T119" s="38"/>
      <c r="V119" s="38"/>
      <c r="X119" s="38"/>
      <c r="Z119" s="38"/>
      <c r="AB119" s="38"/>
      <c r="AD119" s="38"/>
      <c r="AF119" s="38"/>
      <c r="AH119" s="38"/>
      <c r="AJ119" s="38"/>
      <c r="AL119" s="38"/>
      <c r="AN119" s="38"/>
      <c r="AP119" s="38"/>
      <c r="AR119" s="38"/>
      <c r="AT119" s="38"/>
      <c r="AV119" s="38"/>
      <c r="AX119" s="38"/>
      <c r="AZ119" s="38"/>
      <c r="BB119" s="38"/>
      <c r="BD119" s="38"/>
      <c r="BF119" s="38"/>
      <c r="BH119" s="38"/>
      <c r="BJ119" s="38"/>
      <c r="BL119" s="38"/>
      <c r="BN119" s="38"/>
      <c r="BP119" s="38"/>
      <c r="BR119" s="38"/>
      <c r="BT119" s="38"/>
    </row>
    <row r="120" spans="1:72">
      <c r="A120" s="38"/>
      <c r="B120" s="38"/>
      <c r="D120" s="38"/>
      <c r="F120" s="38"/>
      <c r="H120" s="38"/>
      <c r="J120" s="38"/>
      <c r="L120" s="38"/>
      <c r="N120" s="38"/>
      <c r="P120" s="38"/>
      <c r="R120" s="38"/>
      <c r="T120" s="38"/>
      <c r="V120" s="38"/>
      <c r="X120" s="38"/>
      <c r="Z120" s="38"/>
      <c r="AB120" s="38"/>
      <c r="AD120" s="38"/>
      <c r="AF120" s="38"/>
      <c r="AH120" s="38"/>
      <c r="AJ120" s="38"/>
      <c r="AL120" s="38"/>
      <c r="AN120" s="38"/>
      <c r="AP120" s="38"/>
      <c r="AR120" s="38"/>
      <c r="AT120" s="38"/>
      <c r="AV120" s="38"/>
      <c r="AX120" s="38"/>
      <c r="AZ120" s="38"/>
      <c r="BB120" s="38"/>
      <c r="BD120" s="38"/>
      <c r="BF120" s="38"/>
      <c r="BH120" s="38"/>
      <c r="BJ120" s="38"/>
      <c r="BL120" s="38"/>
      <c r="BN120" s="38"/>
      <c r="BP120" s="38"/>
      <c r="BR120" s="38"/>
      <c r="BT120" s="38"/>
    </row>
    <row r="121" spans="1:72">
      <c r="A121" s="38"/>
      <c r="B121" s="38"/>
      <c r="D121" s="38"/>
      <c r="F121" s="38"/>
      <c r="H121" s="38"/>
      <c r="J121" s="38"/>
      <c r="L121" s="38"/>
      <c r="N121" s="38"/>
      <c r="P121" s="38"/>
      <c r="R121" s="38"/>
      <c r="T121" s="38"/>
      <c r="V121" s="38"/>
      <c r="X121" s="38"/>
      <c r="Z121" s="38"/>
      <c r="AB121" s="38"/>
      <c r="AD121" s="38"/>
      <c r="AF121" s="38"/>
      <c r="AH121" s="38"/>
      <c r="AJ121" s="38"/>
      <c r="AL121" s="38"/>
      <c r="AN121" s="38"/>
      <c r="AP121" s="38"/>
      <c r="AR121" s="38"/>
      <c r="AT121" s="38"/>
      <c r="AV121" s="38"/>
      <c r="AX121" s="38"/>
      <c r="AZ121" s="38"/>
      <c r="BB121" s="38"/>
      <c r="BD121" s="38"/>
      <c r="BF121" s="38"/>
      <c r="BH121" s="38"/>
      <c r="BJ121" s="38"/>
      <c r="BL121" s="38"/>
      <c r="BN121" s="38"/>
      <c r="BP121" s="38"/>
      <c r="BR121" s="38"/>
      <c r="BT121" s="38"/>
    </row>
    <row r="122" spans="1:72">
      <c r="A122" s="38"/>
      <c r="B122" s="38"/>
      <c r="D122" s="38"/>
      <c r="F122" s="38"/>
      <c r="H122" s="38"/>
      <c r="J122" s="38"/>
      <c r="L122" s="38"/>
      <c r="N122" s="38"/>
      <c r="P122" s="38"/>
      <c r="R122" s="38"/>
      <c r="T122" s="38"/>
      <c r="V122" s="38"/>
      <c r="X122" s="38"/>
      <c r="Z122" s="38"/>
      <c r="AB122" s="38"/>
      <c r="AD122" s="38"/>
      <c r="AF122" s="38"/>
      <c r="AH122" s="38"/>
      <c r="AJ122" s="38"/>
      <c r="AL122" s="38"/>
      <c r="AN122" s="38"/>
      <c r="AP122" s="38"/>
      <c r="AR122" s="38"/>
      <c r="AT122" s="38"/>
      <c r="AV122" s="38"/>
      <c r="AX122" s="38"/>
      <c r="AZ122" s="38"/>
      <c r="BB122" s="38"/>
      <c r="BD122" s="38"/>
      <c r="BF122" s="38"/>
      <c r="BH122" s="38"/>
      <c r="BJ122" s="38"/>
      <c r="BL122" s="38"/>
      <c r="BN122" s="38"/>
      <c r="BP122" s="38"/>
      <c r="BR122" s="38"/>
      <c r="BT122" s="38"/>
    </row>
    <row r="123" spans="1:72">
      <c r="A123" s="38"/>
      <c r="B123" s="38"/>
      <c r="D123" s="38"/>
      <c r="F123" s="38"/>
      <c r="H123" s="38"/>
      <c r="J123" s="38"/>
      <c r="L123" s="38"/>
      <c r="N123" s="38"/>
      <c r="P123" s="38"/>
      <c r="R123" s="38"/>
      <c r="T123" s="38"/>
      <c r="V123" s="38"/>
      <c r="X123" s="38"/>
      <c r="Z123" s="38"/>
      <c r="AB123" s="38"/>
      <c r="AD123" s="38"/>
      <c r="AF123" s="38"/>
      <c r="AH123" s="38"/>
      <c r="AJ123" s="38"/>
      <c r="AL123" s="38"/>
      <c r="AN123" s="38"/>
      <c r="AP123" s="38"/>
      <c r="AR123" s="38"/>
      <c r="AT123" s="38"/>
      <c r="AV123" s="38"/>
      <c r="AX123" s="38"/>
      <c r="AZ123" s="38"/>
      <c r="BB123" s="38"/>
      <c r="BD123" s="38"/>
      <c r="BF123" s="38"/>
      <c r="BH123" s="38"/>
      <c r="BJ123" s="38"/>
      <c r="BL123" s="38"/>
      <c r="BN123" s="38"/>
      <c r="BP123" s="38"/>
      <c r="BR123" s="38"/>
      <c r="BT123" s="38"/>
    </row>
    <row r="124" spans="1:72">
      <c r="A124" s="38"/>
      <c r="B124" s="38"/>
      <c r="D124" s="38"/>
      <c r="F124" s="38"/>
      <c r="H124" s="38"/>
      <c r="J124" s="38"/>
      <c r="L124" s="38"/>
      <c r="N124" s="38"/>
      <c r="P124" s="38"/>
      <c r="R124" s="38"/>
      <c r="T124" s="38"/>
      <c r="V124" s="38"/>
      <c r="X124" s="38"/>
      <c r="Z124" s="38"/>
      <c r="AB124" s="38"/>
      <c r="AD124" s="38"/>
      <c r="AF124" s="38"/>
      <c r="AH124" s="38"/>
      <c r="AJ124" s="38"/>
      <c r="AL124" s="38"/>
      <c r="AN124" s="38"/>
      <c r="AP124" s="38"/>
      <c r="AR124" s="38"/>
      <c r="AT124" s="38"/>
      <c r="AV124" s="38"/>
      <c r="AX124" s="38"/>
      <c r="AZ124" s="38"/>
      <c r="BB124" s="38"/>
      <c r="BD124" s="38"/>
      <c r="BF124" s="38"/>
      <c r="BH124" s="38"/>
      <c r="BJ124" s="38"/>
      <c r="BL124" s="38"/>
      <c r="BN124" s="38"/>
      <c r="BP124" s="38"/>
      <c r="BR124" s="38"/>
      <c r="BT124" s="38"/>
    </row>
    <row r="125" spans="1:72">
      <c r="A125" s="38"/>
      <c r="B125" s="38"/>
      <c r="D125" s="38"/>
      <c r="F125" s="38"/>
      <c r="H125" s="38"/>
      <c r="J125" s="38"/>
      <c r="L125" s="38"/>
      <c r="N125" s="38"/>
      <c r="P125" s="38"/>
      <c r="R125" s="38"/>
      <c r="T125" s="38"/>
      <c r="V125" s="38"/>
      <c r="X125" s="38"/>
      <c r="Z125" s="38"/>
      <c r="AB125" s="38"/>
      <c r="AD125" s="38"/>
      <c r="AF125" s="38"/>
      <c r="AH125" s="38"/>
      <c r="AJ125" s="38"/>
      <c r="AL125" s="38"/>
      <c r="AN125" s="38"/>
      <c r="AP125" s="38"/>
      <c r="AR125" s="38"/>
      <c r="AT125" s="38"/>
      <c r="AV125" s="38"/>
      <c r="AX125" s="38"/>
      <c r="AZ125" s="38"/>
      <c r="BB125" s="38"/>
      <c r="BD125" s="38"/>
      <c r="BF125" s="38"/>
      <c r="BH125" s="38"/>
      <c r="BJ125" s="38"/>
      <c r="BL125" s="38"/>
      <c r="BN125" s="38"/>
      <c r="BP125" s="38"/>
      <c r="BR125" s="38"/>
      <c r="BT125" s="38"/>
    </row>
    <row r="126" spans="1:72">
      <c r="A126" s="38"/>
      <c r="B126" s="38"/>
      <c r="D126" s="38"/>
      <c r="F126" s="38"/>
      <c r="H126" s="38"/>
      <c r="J126" s="38"/>
      <c r="L126" s="38"/>
      <c r="N126" s="38"/>
      <c r="P126" s="38"/>
      <c r="R126" s="38"/>
      <c r="T126" s="38"/>
      <c r="V126" s="38"/>
      <c r="X126" s="38"/>
      <c r="Z126" s="38"/>
      <c r="AB126" s="38"/>
      <c r="AD126" s="38"/>
      <c r="AF126" s="38"/>
      <c r="AH126" s="38"/>
      <c r="AJ126" s="38"/>
      <c r="AL126" s="38"/>
      <c r="AN126" s="38"/>
      <c r="AP126" s="38"/>
      <c r="AR126" s="38"/>
      <c r="AT126" s="38"/>
      <c r="AV126" s="38"/>
      <c r="AX126" s="38"/>
      <c r="AZ126" s="38"/>
      <c r="BB126" s="38"/>
      <c r="BD126" s="38"/>
      <c r="BF126" s="38"/>
      <c r="BH126" s="38"/>
      <c r="BJ126" s="38"/>
      <c r="BL126" s="38"/>
      <c r="BN126" s="38"/>
      <c r="BP126" s="38"/>
      <c r="BR126" s="38"/>
      <c r="BT126" s="38"/>
    </row>
    <row r="127" spans="1:72">
      <c r="A127" s="38"/>
      <c r="B127" s="38"/>
      <c r="D127" s="38"/>
      <c r="F127" s="38"/>
      <c r="H127" s="38"/>
      <c r="J127" s="38"/>
      <c r="L127" s="38"/>
      <c r="N127" s="38"/>
      <c r="P127" s="38"/>
      <c r="R127" s="38"/>
      <c r="T127" s="38"/>
      <c r="V127" s="38"/>
      <c r="X127" s="38"/>
      <c r="Z127" s="38"/>
      <c r="AB127" s="38"/>
      <c r="AD127" s="38"/>
      <c r="AF127" s="38"/>
      <c r="AH127" s="38"/>
      <c r="AJ127" s="38"/>
      <c r="AL127" s="38"/>
      <c r="AN127" s="38"/>
      <c r="AP127" s="38"/>
      <c r="AR127" s="38"/>
      <c r="AT127" s="38"/>
      <c r="AV127" s="38"/>
      <c r="AX127" s="38"/>
      <c r="AZ127" s="38"/>
      <c r="BB127" s="38"/>
      <c r="BD127" s="38"/>
      <c r="BF127" s="38"/>
      <c r="BH127" s="38"/>
      <c r="BJ127" s="38"/>
      <c r="BL127" s="38"/>
      <c r="BN127" s="38"/>
      <c r="BP127" s="38"/>
      <c r="BR127" s="38"/>
      <c r="BT127" s="38"/>
    </row>
    <row r="128" spans="1:72">
      <c r="A128" s="38"/>
      <c r="B128" s="38"/>
      <c r="D128" s="38"/>
      <c r="F128" s="38"/>
      <c r="H128" s="38"/>
      <c r="J128" s="38"/>
      <c r="L128" s="38"/>
      <c r="N128" s="38"/>
      <c r="P128" s="38"/>
      <c r="R128" s="38"/>
      <c r="T128" s="38"/>
      <c r="V128" s="38"/>
      <c r="X128" s="38"/>
      <c r="Z128" s="38"/>
      <c r="AB128" s="38"/>
      <c r="AD128" s="38"/>
      <c r="AF128" s="38"/>
      <c r="AH128" s="38"/>
      <c r="AJ128" s="38"/>
      <c r="AL128" s="38"/>
      <c r="AN128" s="38"/>
      <c r="AP128" s="38"/>
      <c r="AR128" s="38"/>
      <c r="AT128" s="38"/>
      <c r="AV128" s="38"/>
      <c r="AX128" s="38"/>
      <c r="AZ128" s="38"/>
      <c r="BB128" s="38"/>
      <c r="BD128" s="38"/>
      <c r="BF128" s="38"/>
      <c r="BH128" s="38"/>
      <c r="BJ128" s="38"/>
      <c r="BL128" s="38"/>
      <c r="BN128" s="38"/>
      <c r="BP128" s="38"/>
      <c r="BR128" s="38"/>
      <c r="BT128" s="38"/>
    </row>
    <row r="129" spans="1:72">
      <c r="A129" s="38"/>
      <c r="B129" s="38"/>
      <c r="D129" s="38"/>
      <c r="F129" s="38"/>
      <c r="H129" s="38"/>
      <c r="J129" s="38"/>
      <c r="L129" s="38"/>
      <c r="N129" s="38"/>
      <c r="P129" s="38"/>
      <c r="R129" s="38"/>
      <c r="T129" s="38"/>
      <c r="V129" s="38"/>
      <c r="X129" s="38"/>
      <c r="Z129" s="38"/>
      <c r="AB129" s="38"/>
      <c r="AD129" s="38"/>
      <c r="AF129" s="38"/>
      <c r="AH129" s="38"/>
      <c r="AJ129" s="38"/>
      <c r="AL129" s="38"/>
      <c r="AN129" s="38"/>
      <c r="AP129" s="38"/>
      <c r="AR129" s="38"/>
      <c r="AT129" s="38"/>
      <c r="AV129" s="38"/>
      <c r="AX129" s="38"/>
      <c r="AZ129" s="38"/>
      <c r="BB129" s="38"/>
      <c r="BD129" s="38"/>
      <c r="BF129" s="38"/>
      <c r="BH129" s="38"/>
      <c r="BJ129" s="38"/>
      <c r="BL129" s="38"/>
      <c r="BN129" s="38"/>
      <c r="BP129" s="38"/>
      <c r="BR129" s="38"/>
      <c r="BT129" s="38"/>
    </row>
    <row r="130" spans="1:72">
      <c r="A130" s="38"/>
      <c r="B130" s="38"/>
      <c r="D130" s="38"/>
      <c r="F130" s="38"/>
      <c r="H130" s="38"/>
      <c r="J130" s="38"/>
      <c r="L130" s="38"/>
      <c r="N130" s="38"/>
      <c r="P130" s="38"/>
      <c r="R130" s="38"/>
      <c r="T130" s="38"/>
      <c r="V130" s="38"/>
      <c r="X130" s="38"/>
      <c r="Z130" s="38"/>
      <c r="AB130" s="38"/>
      <c r="AD130" s="38"/>
      <c r="AF130" s="38"/>
      <c r="AH130" s="38"/>
      <c r="AJ130" s="38"/>
      <c r="AL130" s="38"/>
      <c r="AN130" s="38"/>
      <c r="AP130" s="38"/>
      <c r="AR130" s="38"/>
      <c r="AT130" s="38"/>
      <c r="AV130" s="38"/>
      <c r="AX130" s="38"/>
      <c r="AZ130" s="38"/>
      <c r="BB130" s="38"/>
      <c r="BD130" s="38"/>
      <c r="BF130" s="38"/>
      <c r="BH130" s="38"/>
      <c r="BJ130" s="38"/>
      <c r="BL130" s="38"/>
      <c r="BN130" s="38"/>
      <c r="BP130" s="38"/>
      <c r="BR130" s="38"/>
      <c r="BT130" s="38"/>
    </row>
    <row r="131" spans="1:72">
      <c r="A131" s="38"/>
      <c r="B131" s="38"/>
      <c r="D131" s="38"/>
      <c r="F131" s="38"/>
      <c r="H131" s="38"/>
      <c r="J131" s="38"/>
      <c r="L131" s="38"/>
      <c r="N131" s="38"/>
      <c r="P131" s="38"/>
      <c r="R131" s="38"/>
      <c r="T131" s="38"/>
      <c r="V131" s="38"/>
      <c r="X131" s="38"/>
      <c r="Z131" s="38"/>
      <c r="AB131" s="38"/>
      <c r="AD131" s="38"/>
      <c r="AF131" s="38"/>
      <c r="AH131" s="38"/>
      <c r="AJ131" s="38"/>
      <c r="AL131" s="38"/>
      <c r="AN131" s="38"/>
      <c r="AP131" s="38"/>
      <c r="AR131" s="38"/>
      <c r="AT131" s="38"/>
      <c r="AV131" s="38"/>
      <c r="AX131" s="38"/>
      <c r="AZ131" s="38"/>
      <c r="BB131" s="38"/>
      <c r="BD131" s="38"/>
      <c r="BF131" s="38"/>
      <c r="BH131" s="38"/>
      <c r="BJ131" s="38"/>
      <c r="BL131" s="38"/>
      <c r="BN131" s="38"/>
      <c r="BP131" s="38"/>
      <c r="BR131" s="38"/>
      <c r="BT131" s="38"/>
    </row>
    <row r="132" spans="1:72">
      <c r="A132" s="38"/>
      <c r="B132" s="38"/>
      <c r="D132" s="38"/>
      <c r="F132" s="38"/>
      <c r="H132" s="38"/>
      <c r="J132" s="38"/>
      <c r="L132" s="38"/>
      <c r="N132" s="38"/>
      <c r="P132" s="38"/>
      <c r="R132" s="38"/>
      <c r="T132" s="38"/>
      <c r="V132" s="38"/>
      <c r="X132" s="38"/>
      <c r="Z132" s="38"/>
      <c r="AB132" s="38"/>
      <c r="AD132" s="38"/>
      <c r="AF132" s="38"/>
      <c r="AH132" s="38"/>
      <c r="AJ132" s="38"/>
      <c r="AL132" s="38"/>
      <c r="AN132" s="38"/>
      <c r="AP132" s="38"/>
      <c r="AR132" s="38"/>
      <c r="AT132" s="38"/>
      <c r="AV132" s="38"/>
      <c r="AX132" s="38"/>
      <c r="AZ132" s="38"/>
      <c r="BB132" s="38"/>
      <c r="BD132" s="38"/>
      <c r="BF132" s="38"/>
      <c r="BH132" s="38"/>
      <c r="BJ132" s="38"/>
      <c r="BL132" s="38"/>
      <c r="BN132" s="38"/>
      <c r="BP132" s="38"/>
      <c r="BR132" s="38"/>
      <c r="BT132" s="38"/>
    </row>
    <row r="133" spans="1:72">
      <c r="A133" s="38"/>
      <c r="B133" s="38"/>
      <c r="D133" s="38"/>
      <c r="F133" s="38"/>
      <c r="H133" s="38"/>
      <c r="J133" s="38"/>
      <c r="L133" s="38"/>
      <c r="N133" s="38"/>
      <c r="P133" s="38"/>
      <c r="R133" s="38"/>
      <c r="T133" s="38"/>
      <c r="V133" s="38"/>
      <c r="X133" s="38"/>
      <c r="Z133" s="38"/>
      <c r="AB133" s="38"/>
      <c r="AD133" s="38"/>
      <c r="AF133" s="38"/>
      <c r="AH133" s="38"/>
      <c r="AJ133" s="38"/>
      <c r="AL133" s="38"/>
      <c r="AN133" s="38"/>
      <c r="AP133" s="38"/>
      <c r="AR133" s="38"/>
      <c r="AT133" s="38"/>
      <c r="AV133" s="38"/>
      <c r="AX133" s="38"/>
      <c r="AZ133" s="38"/>
      <c r="BB133" s="38"/>
      <c r="BD133" s="38"/>
      <c r="BF133" s="38"/>
      <c r="BH133" s="38"/>
      <c r="BJ133" s="38"/>
      <c r="BL133" s="38"/>
      <c r="BN133" s="38"/>
      <c r="BP133" s="38"/>
      <c r="BR133" s="38"/>
      <c r="BT133" s="38"/>
    </row>
    <row r="134" spans="1:72">
      <c r="A134" s="38"/>
      <c r="B134" s="38"/>
      <c r="D134" s="38"/>
      <c r="F134" s="38"/>
      <c r="H134" s="38"/>
      <c r="J134" s="38"/>
      <c r="L134" s="38"/>
      <c r="N134" s="38"/>
      <c r="P134" s="38"/>
      <c r="R134" s="38"/>
      <c r="T134" s="38"/>
      <c r="V134" s="38"/>
      <c r="X134" s="38"/>
      <c r="Z134" s="38"/>
      <c r="AB134" s="38"/>
      <c r="AD134" s="38"/>
      <c r="AF134" s="38"/>
      <c r="AH134" s="38"/>
      <c r="AJ134" s="38"/>
      <c r="AL134" s="38"/>
      <c r="AN134" s="38"/>
      <c r="AP134" s="38"/>
      <c r="AR134" s="38"/>
      <c r="AT134" s="38"/>
      <c r="AV134" s="38"/>
      <c r="AX134" s="38"/>
      <c r="AZ134" s="38"/>
      <c r="BB134" s="38"/>
      <c r="BD134" s="38"/>
      <c r="BF134" s="38"/>
      <c r="BH134" s="38"/>
      <c r="BJ134" s="38"/>
      <c r="BL134" s="38"/>
      <c r="BN134" s="38"/>
      <c r="BP134" s="38"/>
      <c r="BR134" s="38"/>
      <c r="BT134" s="38"/>
    </row>
    <row r="135" spans="1:72">
      <c r="A135" s="38"/>
      <c r="B135" s="38"/>
      <c r="D135" s="38"/>
      <c r="F135" s="38"/>
      <c r="H135" s="38"/>
      <c r="J135" s="38"/>
      <c r="L135" s="38"/>
      <c r="N135" s="38"/>
      <c r="P135" s="38"/>
      <c r="R135" s="38"/>
      <c r="T135" s="38"/>
      <c r="V135" s="38"/>
      <c r="X135" s="38"/>
      <c r="Z135" s="38"/>
      <c r="AB135" s="38"/>
      <c r="AD135" s="38"/>
      <c r="AF135" s="38"/>
      <c r="AH135" s="38"/>
      <c r="AJ135" s="38"/>
      <c r="AL135" s="38"/>
      <c r="AN135" s="38"/>
      <c r="AP135" s="38"/>
      <c r="AR135" s="38"/>
      <c r="AT135" s="38"/>
      <c r="AV135" s="38"/>
      <c r="AX135" s="38"/>
      <c r="AZ135" s="38"/>
      <c r="BB135" s="38"/>
      <c r="BD135" s="38"/>
      <c r="BF135" s="38"/>
      <c r="BH135" s="38"/>
      <c r="BJ135" s="38"/>
      <c r="BL135" s="38"/>
      <c r="BN135" s="38"/>
      <c r="BP135" s="38"/>
      <c r="BR135" s="38"/>
      <c r="BT135" s="38"/>
    </row>
    <row r="136" spans="1:72">
      <c r="A136" s="38"/>
      <c r="B136" s="38"/>
      <c r="D136" s="38"/>
      <c r="F136" s="38"/>
      <c r="H136" s="38"/>
      <c r="J136" s="38"/>
      <c r="L136" s="38"/>
      <c r="N136" s="38"/>
      <c r="P136" s="38"/>
      <c r="R136" s="38"/>
      <c r="T136" s="38"/>
      <c r="V136" s="38"/>
      <c r="X136" s="38"/>
      <c r="Z136" s="38"/>
      <c r="AB136" s="38"/>
      <c r="AD136" s="38"/>
      <c r="AF136" s="38"/>
      <c r="AH136" s="38"/>
      <c r="AJ136" s="38"/>
      <c r="AL136" s="38"/>
      <c r="AN136" s="38"/>
      <c r="AP136" s="38"/>
      <c r="AR136" s="38"/>
      <c r="AT136" s="38"/>
      <c r="AV136" s="38"/>
      <c r="AX136" s="38"/>
      <c r="AZ136" s="38"/>
      <c r="BB136" s="38"/>
      <c r="BD136" s="38"/>
      <c r="BF136" s="38"/>
      <c r="BH136" s="38"/>
      <c r="BJ136" s="38"/>
      <c r="BL136" s="38"/>
      <c r="BN136" s="38"/>
      <c r="BP136" s="38"/>
      <c r="BR136" s="38"/>
      <c r="BT136" s="38"/>
    </row>
    <row r="137" spans="1:72">
      <c r="A137" s="38"/>
      <c r="B137" s="38"/>
      <c r="D137" s="38"/>
      <c r="F137" s="38"/>
      <c r="H137" s="38"/>
      <c r="J137" s="38"/>
      <c r="L137" s="38"/>
      <c r="N137" s="38"/>
      <c r="P137" s="38"/>
      <c r="R137" s="38"/>
      <c r="T137" s="38"/>
      <c r="V137" s="38"/>
      <c r="X137" s="38"/>
      <c r="Z137" s="38"/>
      <c r="AB137" s="38"/>
      <c r="AD137" s="38"/>
      <c r="AF137" s="38"/>
      <c r="AH137" s="38"/>
      <c r="AJ137" s="38"/>
      <c r="AL137" s="38"/>
      <c r="AN137" s="38"/>
      <c r="AP137" s="38"/>
      <c r="AR137" s="38"/>
      <c r="AT137" s="38"/>
      <c r="AV137" s="38"/>
      <c r="AX137" s="38"/>
      <c r="AZ137" s="38"/>
      <c r="BB137" s="38"/>
      <c r="BD137" s="38"/>
      <c r="BF137" s="38"/>
      <c r="BH137" s="38"/>
      <c r="BJ137" s="38"/>
      <c r="BL137" s="38"/>
      <c r="BN137" s="38"/>
      <c r="BP137" s="38"/>
      <c r="BR137" s="38"/>
      <c r="BT137" s="38"/>
    </row>
    <row r="138" spans="1:72">
      <c r="A138" s="38"/>
      <c r="B138" s="38"/>
      <c r="D138" s="38"/>
      <c r="F138" s="38"/>
      <c r="H138" s="38"/>
      <c r="J138" s="38"/>
      <c r="L138" s="38"/>
      <c r="N138" s="38"/>
      <c r="P138" s="38"/>
      <c r="R138" s="38"/>
      <c r="T138" s="38"/>
      <c r="V138" s="38"/>
      <c r="X138" s="38"/>
      <c r="Z138" s="38"/>
      <c r="AB138" s="38"/>
      <c r="AD138" s="38"/>
      <c r="AF138" s="38"/>
      <c r="AH138" s="38"/>
      <c r="AJ138" s="38"/>
      <c r="AL138" s="38"/>
      <c r="AN138" s="38"/>
      <c r="AP138" s="38"/>
      <c r="AR138" s="38"/>
      <c r="AT138" s="38"/>
      <c r="AV138" s="38"/>
      <c r="AX138" s="38"/>
      <c r="AZ138" s="38"/>
      <c r="BB138" s="38"/>
      <c r="BD138" s="38"/>
      <c r="BF138" s="38"/>
      <c r="BH138" s="38"/>
      <c r="BJ138" s="38"/>
      <c r="BL138" s="38"/>
      <c r="BN138" s="38"/>
      <c r="BP138" s="38"/>
      <c r="BR138" s="38"/>
      <c r="BT138" s="38"/>
    </row>
    <row r="139" spans="1:72">
      <c r="A139" s="38"/>
      <c r="B139" s="38"/>
      <c r="D139" s="38"/>
      <c r="F139" s="38"/>
      <c r="H139" s="38"/>
      <c r="J139" s="38"/>
      <c r="L139" s="38"/>
      <c r="N139" s="38"/>
      <c r="P139" s="38"/>
      <c r="R139" s="38"/>
      <c r="T139" s="38"/>
      <c r="V139" s="38"/>
      <c r="X139" s="38"/>
      <c r="Z139" s="38"/>
      <c r="AB139" s="38"/>
      <c r="AD139" s="38"/>
      <c r="AF139" s="38"/>
      <c r="AH139" s="38"/>
      <c r="AJ139" s="38"/>
      <c r="AL139" s="38"/>
      <c r="AN139" s="38"/>
      <c r="AP139" s="38"/>
      <c r="AR139" s="38"/>
      <c r="AT139" s="38"/>
      <c r="AV139" s="38"/>
      <c r="AX139" s="38"/>
      <c r="AZ139" s="38"/>
      <c r="BB139" s="38"/>
      <c r="BD139" s="38"/>
      <c r="BF139" s="38"/>
      <c r="BH139" s="38"/>
      <c r="BJ139" s="38"/>
      <c r="BL139" s="38"/>
      <c r="BN139" s="38"/>
      <c r="BP139" s="38"/>
      <c r="BR139" s="38"/>
      <c r="BT139" s="38"/>
    </row>
    <row r="140" spans="1:72">
      <c r="A140" s="38"/>
      <c r="B140" s="38"/>
      <c r="D140" s="38"/>
      <c r="F140" s="38"/>
      <c r="H140" s="38"/>
      <c r="J140" s="38"/>
      <c r="L140" s="38"/>
      <c r="N140" s="38"/>
      <c r="P140" s="38"/>
      <c r="R140" s="38"/>
      <c r="T140" s="38"/>
      <c r="V140" s="38"/>
      <c r="X140" s="38"/>
      <c r="Z140" s="38"/>
      <c r="AB140" s="38"/>
      <c r="AD140" s="38"/>
      <c r="AF140" s="38"/>
      <c r="AH140" s="38"/>
      <c r="AJ140" s="38"/>
      <c r="AL140" s="38"/>
      <c r="AN140" s="38"/>
      <c r="AP140" s="38"/>
      <c r="AR140" s="38"/>
      <c r="AT140" s="38"/>
      <c r="AV140" s="38"/>
      <c r="AX140" s="38"/>
      <c r="AZ140" s="38"/>
      <c r="BB140" s="38"/>
      <c r="BD140" s="38"/>
      <c r="BF140" s="38"/>
      <c r="BH140" s="38"/>
      <c r="BJ140" s="38"/>
      <c r="BL140" s="38"/>
      <c r="BN140" s="38"/>
      <c r="BP140" s="38"/>
      <c r="BR140" s="38"/>
      <c r="BT140" s="38"/>
    </row>
    <row r="141" spans="1:72">
      <c r="A141" s="38"/>
      <c r="B141" s="38"/>
      <c r="D141" s="38"/>
      <c r="F141" s="38"/>
      <c r="H141" s="38"/>
      <c r="J141" s="38"/>
      <c r="L141" s="38"/>
      <c r="N141" s="38"/>
      <c r="P141" s="38"/>
      <c r="R141" s="38"/>
      <c r="T141" s="38"/>
      <c r="V141" s="38"/>
      <c r="X141" s="38"/>
      <c r="Z141" s="38"/>
      <c r="AB141" s="38"/>
      <c r="AD141" s="38"/>
      <c r="AF141" s="38"/>
      <c r="AH141" s="38"/>
      <c r="AJ141" s="38"/>
      <c r="AL141" s="38"/>
      <c r="AN141" s="38"/>
      <c r="AP141" s="38"/>
      <c r="AR141" s="38"/>
      <c r="AT141" s="38"/>
      <c r="AV141" s="38"/>
      <c r="AX141" s="38"/>
      <c r="AZ141" s="38"/>
      <c r="BB141" s="38"/>
      <c r="BD141" s="38"/>
      <c r="BF141" s="38"/>
      <c r="BH141" s="38"/>
      <c r="BJ141" s="38"/>
      <c r="BL141" s="38"/>
      <c r="BN141" s="38"/>
      <c r="BP141" s="38"/>
      <c r="BR141" s="38"/>
      <c r="BT141" s="38"/>
    </row>
    <row r="142" spans="1:72">
      <c r="A142" s="38"/>
      <c r="B142" s="38"/>
      <c r="D142" s="38"/>
      <c r="F142" s="38"/>
      <c r="H142" s="38"/>
      <c r="J142" s="38"/>
      <c r="L142" s="38"/>
      <c r="N142" s="38"/>
      <c r="P142" s="38"/>
      <c r="R142" s="38"/>
      <c r="T142" s="38"/>
      <c r="V142" s="38"/>
      <c r="X142" s="38"/>
      <c r="Z142" s="38"/>
      <c r="AB142" s="38"/>
      <c r="AD142" s="38"/>
      <c r="AF142" s="38"/>
      <c r="AH142" s="38"/>
      <c r="AJ142" s="38"/>
      <c r="AL142" s="38"/>
      <c r="AN142" s="38"/>
      <c r="AP142" s="38"/>
      <c r="AR142" s="38"/>
      <c r="AT142" s="38"/>
      <c r="AV142" s="38"/>
      <c r="AX142" s="38"/>
      <c r="AZ142" s="38"/>
      <c r="BB142" s="38"/>
      <c r="BD142" s="38"/>
      <c r="BF142" s="38"/>
      <c r="BH142" s="38"/>
      <c r="BJ142" s="38"/>
      <c r="BL142" s="38"/>
      <c r="BN142" s="38"/>
      <c r="BP142" s="38"/>
      <c r="BR142" s="38"/>
      <c r="BT142" s="38"/>
    </row>
    <row r="143" spans="1:72">
      <c r="A143" s="38"/>
      <c r="B143" s="38"/>
      <c r="D143" s="38"/>
      <c r="F143" s="38"/>
      <c r="H143" s="38"/>
      <c r="J143" s="38"/>
      <c r="L143" s="38"/>
      <c r="N143" s="38"/>
      <c r="P143" s="38"/>
      <c r="R143" s="38"/>
      <c r="T143" s="38"/>
      <c r="V143" s="38"/>
      <c r="X143" s="38"/>
      <c r="Z143" s="38"/>
      <c r="AB143" s="38"/>
      <c r="AD143" s="38"/>
      <c r="AF143" s="38"/>
      <c r="AH143" s="38"/>
      <c r="AJ143" s="38"/>
      <c r="AL143" s="38"/>
      <c r="AN143" s="38"/>
      <c r="AP143" s="38"/>
      <c r="AR143" s="38"/>
      <c r="AT143" s="38"/>
      <c r="AV143" s="38"/>
      <c r="AX143" s="38"/>
      <c r="AZ143" s="38"/>
      <c r="BB143" s="38"/>
      <c r="BD143" s="38"/>
      <c r="BF143" s="38"/>
      <c r="BH143" s="38"/>
      <c r="BJ143" s="38"/>
      <c r="BL143" s="38"/>
      <c r="BN143" s="38"/>
      <c r="BP143" s="38"/>
      <c r="BR143" s="38"/>
      <c r="BT143" s="38"/>
    </row>
    <row r="144" spans="1:72">
      <c r="A144" s="38"/>
      <c r="B144" s="38"/>
      <c r="D144" s="38"/>
      <c r="F144" s="38"/>
      <c r="H144" s="38"/>
      <c r="J144" s="38"/>
      <c r="L144" s="38"/>
      <c r="N144" s="38"/>
      <c r="P144" s="38"/>
      <c r="R144" s="38"/>
      <c r="T144" s="38"/>
      <c r="V144" s="38"/>
      <c r="X144" s="38"/>
      <c r="Z144" s="38"/>
      <c r="AB144" s="38"/>
      <c r="AD144" s="38"/>
      <c r="AF144" s="38"/>
      <c r="AH144" s="38"/>
      <c r="AJ144" s="38"/>
      <c r="AL144" s="38"/>
      <c r="AN144" s="38"/>
      <c r="AP144" s="38"/>
      <c r="AR144" s="38"/>
      <c r="AT144" s="38"/>
      <c r="AV144" s="38"/>
      <c r="AX144" s="38"/>
      <c r="AZ144" s="38"/>
      <c r="BB144" s="38"/>
      <c r="BD144" s="38"/>
      <c r="BF144" s="38"/>
      <c r="BH144" s="38"/>
      <c r="BJ144" s="38"/>
      <c r="BL144" s="38"/>
      <c r="BN144" s="38"/>
      <c r="BP144" s="38"/>
      <c r="BR144" s="38"/>
      <c r="BT144" s="38"/>
    </row>
    <row r="145" spans="1:72">
      <c r="A145" s="38"/>
      <c r="B145" s="38"/>
      <c r="D145" s="38"/>
      <c r="F145" s="38"/>
      <c r="H145" s="38"/>
      <c r="J145" s="38"/>
      <c r="L145" s="38"/>
      <c r="N145" s="38"/>
      <c r="P145" s="38"/>
      <c r="R145" s="38"/>
      <c r="T145" s="38"/>
      <c r="V145" s="38"/>
      <c r="X145" s="38"/>
      <c r="Z145" s="38"/>
      <c r="AB145" s="38"/>
      <c r="AD145" s="38"/>
      <c r="AF145" s="38"/>
      <c r="AH145" s="38"/>
      <c r="AJ145" s="38"/>
      <c r="AL145" s="38"/>
      <c r="AN145" s="38"/>
      <c r="AP145" s="38"/>
      <c r="AR145" s="38"/>
      <c r="AT145" s="38"/>
      <c r="AV145" s="38"/>
      <c r="AX145" s="38"/>
      <c r="AZ145" s="38"/>
      <c r="BB145" s="38"/>
      <c r="BD145" s="38"/>
      <c r="BF145" s="38"/>
      <c r="BH145" s="38"/>
      <c r="BJ145" s="38"/>
      <c r="BL145" s="38"/>
      <c r="BN145" s="38"/>
      <c r="BP145" s="38"/>
      <c r="BR145" s="38"/>
      <c r="BT145" s="38"/>
    </row>
    <row r="146" spans="1:72">
      <c r="A146" s="38"/>
      <c r="B146" s="38"/>
      <c r="D146" s="38"/>
      <c r="F146" s="38"/>
      <c r="H146" s="38"/>
      <c r="J146" s="38"/>
      <c r="L146" s="38"/>
      <c r="N146" s="38"/>
      <c r="P146" s="38"/>
      <c r="R146" s="38"/>
      <c r="T146" s="38"/>
      <c r="V146" s="38"/>
      <c r="X146" s="38"/>
      <c r="Z146" s="38"/>
      <c r="AB146" s="38"/>
      <c r="AD146" s="38"/>
      <c r="AF146" s="38"/>
      <c r="AH146" s="38"/>
      <c r="AJ146" s="38"/>
      <c r="AL146" s="38"/>
      <c r="AN146" s="38"/>
      <c r="AP146" s="38"/>
      <c r="AR146" s="38"/>
      <c r="AT146" s="38"/>
      <c r="AV146" s="38"/>
      <c r="AX146" s="38"/>
      <c r="AZ146" s="38"/>
      <c r="BB146" s="38"/>
      <c r="BD146" s="38"/>
      <c r="BF146" s="38"/>
      <c r="BH146" s="38"/>
      <c r="BJ146" s="38"/>
      <c r="BL146" s="38"/>
      <c r="BN146" s="38"/>
      <c r="BP146" s="38"/>
      <c r="BR146" s="38"/>
      <c r="BT146" s="38"/>
    </row>
    <row r="147" spans="1:72">
      <c r="A147" s="38"/>
      <c r="B147" s="38"/>
      <c r="D147" s="38"/>
      <c r="F147" s="38"/>
      <c r="H147" s="38"/>
      <c r="J147" s="38"/>
      <c r="L147" s="38"/>
      <c r="N147" s="38"/>
      <c r="P147" s="38"/>
      <c r="R147" s="38"/>
      <c r="T147" s="38"/>
      <c r="V147" s="38"/>
      <c r="X147" s="38"/>
      <c r="Z147" s="38"/>
      <c r="AB147" s="38"/>
      <c r="AD147" s="38"/>
      <c r="AF147" s="38"/>
      <c r="AH147" s="38"/>
      <c r="AJ147" s="38"/>
      <c r="AL147" s="38"/>
      <c r="AN147" s="38"/>
      <c r="AP147" s="38"/>
      <c r="AR147" s="38"/>
      <c r="AT147" s="38"/>
      <c r="AV147" s="38"/>
      <c r="AX147" s="38"/>
      <c r="AZ147" s="38"/>
      <c r="BB147" s="38"/>
      <c r="BD147" s="38"/>
      <c r="BF147" s="38"/>
      <c r="BH147" s="38"/>
      <c r="BJ147" s="38"/>
      <c r="BL147" s="38"/>
      <c r="BN147" s="38"/>
      <c r="BP147" s="38"/>
      <c r="BR147" s="38"/>
      <c r="BT147" s="38"/>
    </row>
    <row r="148" spans="1:72">
      <c r="A148" s="38"/>
      <c r="B148" s="38"/>
      <c r="D148" s="38"/>
      <c r="F148" s="38"/>
      <c r="H148" s="38"/>
      <c r="J148" s="38"/>
      <c r="L148" s="38"/>
      <c r="N148" s="38"/>
      <c r="P148" s="38"/>
      <c r="R148" s="38"/>
      <c r="T148" s="38"/>
      <c r="V148" s="38"/>
      <c r="X148" s="38"/>
      <c r="Z148" s="38"/>
      <c r="AB148" s="38"/>
      <c r="AD148" s="38"/>
      <c r="AF148" s="38"/>
      <c r="AH148" s="38"/>
      <c r="AJ148" s="38"/>
      <c r="AL148" s="38"/>
      <c r="AN148" s="38"/>
      <c r="AP148" s="38"/>
      <c r="AR148" s="38"/>
      <c r="AT148" s="38"/>
      <c r="AV148" s="38"/>
      <c r="AX148" s="38"/>
      <c r="AZ148" s="38"/>
      <c r="BB148" s="38"/>
      <c r="BD148" s="38"/>
      <c r="BF148" s="38"/>
      <c r="BH148" s="38"/>
      <c r="BJ148" s="38"/>
      <c r="BL148" s="38"/>
      <c r="BN148" s="38"/>
      <c r="BP148" s="38"/>
      <c r="BR148" s="38"/>
      <c r="BT148" s="38"/>
    </row>
    <row r="149" spans="1:72">
      <c r="A149" s="38"/>
      <c r="B149" s="38"/>
      <c r="D149" s="38"/>
      <c r="F149" s="38"/>
      <c r="H149" s="38"/>
      <c r="J149" s="38"/>
      <c r="L149" s="38"/>
      <c r="N149" s="38"/>
      <c r="P149" s="38"/>
      <c r="R149" s="38"/>
      <c r="T149" s="38"/>
      <c r="V149" s="38"/>
      <c r="X149" s="38"/>
      <c r="Z149" s="38"/>
      <c r="AB149" s="38"/>
      <c r="AD149" s="38"/>
      <c r="AF149" s="38"/>
      <c r="AH149" s="38"/>
      <c r="AJ149" s="38"/>
      <c r="AL149" s="38"/>
      <c r="AN149" s="38"/>
      <c r="AP149" s="38"/>
      <c r="AR149" s="38"/>
      <c r="AT149" s="38"/>
      <c r="AV149" s="38"/>
      <c r="AX149" s="38"/>
      <c r="AZ149" s="38"/>
      <c r="BB149" s="38"/>
      <c r="BD149" s="38"/>
      <c r="BF149" s="38"/>
      <c r="BH149" s="38"/>
      <c r="BJ149" s="38"/>
      <c r="BL149" s="38"/>
      <c r="BN149" s="38"/>
      <c r="BP149" s="38"/>
      <c r="BR149" s="38"/>
      <c r="BT149" s="38"/>
    </row>
    <row r="150" spans="1:72">
      <c r="A150" s="38"/>
      <c r="B150" s="38"/>
      <c r="D150" s="38"/>
      <c r="F150" s="38"/>
      <c r="H150" s="38"/>
      <c r="J150" s="38"/>
      <c r="L150" s="38"/>
      <c r="N150" s="38"/>
      <c r="P150" s="38"/>
      <c r="R150" s="38"/>
      <c r="T150" s="38"/>
      <c r="V150" s="38"/>
      <c r="X150" s="38"/>
      <c r="Z150" s="38"/>
      <c r="AB150" s="38"/>
      <c r="AD150" s="38"/>
      <c r="AF150" s="38"/>
      <c r="AH150" s="38"/>
      <c r="AJ150" s="38"/>
      <c r="AL150" s="38"/>
      <c r="AN150" s="38"/>
      <c r="AP150" s="38"/>
      <c r="AR150" s="38"/>
      <c r="AT150" s="38"/>
      <c r="AV150" s="38"/>
      <c r="AX150" s="38"/>
      <c r="AZ150" s="38"/>
      <c r="BB150" s="38"/>
      <c r="BD150" s="38"/>
      <c r="BF150" s="38"/>
      <c r="BH150" s="38"/>
      <c r="BJ150" s="38"/>
      <c r="BL150" s="38"/>
      <c r="BN150" s="38"/>
      <c r="BP150" s="38"/>
      <c r="BR150" s="38"/>
      <c r="BT150" s="38"/>
    </row>
    <row r="151" spans="1:72">
      <c r="A151" s="38"/>
      <c r="B151" s="38"/>
      <c r="D151" s="38"/>
      <c r="F151" s="38"/>
      <c r="H151" s="38"/>
      <c r="J151" s="38"/>
      <c r="L151" s="38"/>
      <c r="N151" s="38"/>
      <c r="P151" s="38"/>
      <c r="R151" s="38"/>
      <c r="T151" s="38"/>
      <c r="V151" s="38"/>
      <c r="X151" s="38"/>
      <c r="Z151" s="38"/>
      <c r="AB151" s="38"/>
      <c r="AD151" s="38"/>
      <c r="AF151" s="38"/>
      <c r="AH151" s="38"/>
      <c r="AJ151" s="38"/>
      <c r="AL151" s="38"/>
      <c r="AN151" s="38"/>
      <c r="AP151" s="38"/>
      <c r="AR151" s="38"/>
      <c r="AT151" s="38"/>
      <c r="AV151" s="38"/>
      <c r="AX151" s="38"/>
      <c r="AZ151" s="38"/>
      <c r="BB151" s="38"/>
      <c r="BD151" s="38"/>
      <c r="BF151" s="38"/>
      <c r="BH151" s="38"/>
      <c r="BJ151" s="38"/>
      <c r="BL151" s="38"/>
      <c r="BN151" s="38"/>
      <c r="BP151" s="38"/>
      <c r="BR151" s="38"/>
      <c r="BT151" s="38"/>
    </row>
    <row r="152" spans="1:72">
      <c r="A152" s="38"/>
      <c r="B152" s="38"/>
      <c r="D152" s="38"/>
      <c r="F152" s="38"/>
      <c r="H152" s="38"/>
      <c r="J152" s="38"/>
      <c r="L152" s="38"/>
      <c r="N152" s="38"/>
      <c r="P152" s="38"/>
      <c r="R152" s="38"/>
      <c r="T152" s="38"/>
      <c r="V152" s="38"/>
      <c r="X152" s="38"/>
      <c r="Z152" s="38"/>
      <c r="AB152" s="38"/>
      <c r="AD152" s="38"/>
      <c r="AF152" s="38"/>
      <c r="AH152" s="38"/>
      <c r="AJ152" s="38"/>
      <c r="AL152" s="38"/>
      <c r="AN152" s="38"/>
      <c r="AP152" s="38"/>
      <c r="AR152" s="38"/>
      <c r="AT152" s="38"/>
      <c r="AV152" s="38"/>
      <c r="AX152" s="38"/>
      <c r="AZ152" s="38"/>
      <c r="BB152" s="38"/>
      <c r="BD152" s="38"/>
      <c r="BF152" s="38"/>
      <c r="BH152" s="38"/>
      <c r="BJ152" s="38"/>
      <c r="BL152" s="38"/>
      <c r="BN152" s="38"/>
      <c r="BP152" s="38"/>
      <c r="BR152" s="38"/>
      <c r="BT152" s="38"/>
    </row>
    <row r="153" spans="1:72">
      <c r="A153" s="38"/>
      <c r="B153" s="38"/>
      <c r="D153" s="38"/>
      <c r="F153" s="38"/>
      <c r="H153" s="38"/>
      <c r="J153" s="38"/>
      <c r="L153" s="38"/>
      <c r="N153" s="38"/>
      <c r="P153" s="38"/>
      <c r="R153" s="38"/>
      <c r="T153" s="38"/>
      <c r="V153" s="38"/>
      <c r="X153" s="38"/>
      <c r="Z153" s="38"/>
      <c r="AB153" s="38"/>
      <c r="AD153" s="38"/>
      <c r="AF153" s="38"/>
      <c r="AH153" s="38"/>
      <c r="AJ153" s="38"/>
      <c r="AL153" s="38"/>
      <c r="AN153" s="38"/>
      <c r="AP153" s="38"/>
      <c r="AR153" s="38"/>
      <c r="AT153" s="38"/>
      <c r="AV153" s="38"/>
      <c r="AX153" s="38"/>
      <c r="AZ153" s="38"/>
      <c r="BB153" s="38"/>
      <c r="BD153" s="38"/>
      <c r="BF153" s="38"/>
      <c r="BH153" s="38"/>
      <c r="BJ153" s="38"/>
      <c r="BL153" s="38"/>
      <c r="BN153" s="38"/>
      <c r="BP153" s="38"/>
      <c r="BR153" s="38"/>
      <c r="BT153" s="38"/>
    </row>
    <row r="154" spans="1:72">
      <c r="A154" s="38"/>
      <c r="B154" s="38"/>
      <c r="D154" s="38"/>
      <c r="F154" s="38"/>
      <c r="H154" s="38"/>
      <c r="J154" s="38"/>
      <c r="L154" s="38"/>
      <c r="N154" s="38"/>
      <c r="P154" s="38"/>
      <c r="R154" s="38"/>
      <c r="T154" s="38"/>
      <c r="V154" s="38"/>
      <c r="X154" s="38"/>
      <c r="Z154" s="38"/>
      <c r="AB154" s="38"/>
      <c r="AD154" s="38"/>
      <c r="AF154" s="38"/>
      <c r="AH154" s="38"/>
      <c r="AJ154" s="38"/>
      <c r="AL154" s="38"/>
      <c r="AN154" s="38"/>
      <c r="AP154" s="38"/>
      <c r="AR154" s="38"/>
      <c r="AT154" s="38"/>
      <c r="AV154" s="38"/>
      <c r="AX154" s="38"/>
      <c r="AZ154" s="38"/>
      <c r="BB154" s="38"/>
      <c r="BD154" s="38"/>
      <c r="BF154" s="38"/>
      <c r="BH154" s="38"/>
      <c r="BJ154" s="38"/>
      <c r="BL154" s="38"/>
      <c r="BN154" s="38"/>
      <c r="BP154" s="38"/>
      <c r="BR154" s="38"/>
      <c r="BT154" s="38"/>
    </row>
    <row r="155" spans="1:72">
      <c r="A155" s="38"/>
      <c r="B155" s="38"/>
      <c r="D155" s="38"/>
      <c r="F155" s="38"/>
      <c r="H155" s="38"/>
      <c r="J155" s="38"/>
      <c r="L155" s="38"/>
      <c r="N155" s="38"/>
      <c r="P155" s="38"/>
      <c r="R155" s="38"/>
      <c r="T155" s="38"/>
      <c r="V155" s="38"/>
      <c r="X155" s="38"/>
      <c r="Z155" s="38"/>
      <c r="AB155" s="38"/>
      <c r="AD155" s="38"/>
      <c r="AF155" s="38"/>
      <c r="AH155" s="38"/>
      <c r="AJ155" s="38"/>
      <c r="AL155" s="38"/>
      <c r="AN155" s="38"/>
      <c r="AP155" s="38"/>
      <c r="AR155" s="38"/>
      <c r="AT155" s="38"/>
      <c r="AV155" s="38"/>
      <c r="AX155" s="38"/>
      <c r="AZ155" s="38"/>
      <c r="BB155" s="38"/>
      <c r="BD155" s="38"/>
      <c r="BF155" s="38"/>
      <c r="BH155" s="38"/>
      <c r="BJ155" s="38"/>
      <c r="BL155" s="38"/>
      <c r="BN155" s="38"/>
      <c r="BP155" s="38"/>
      <c r="BR155" s="38"/>
      <c r="BT155" s="38"/>
    </row>
    <row r="156" spans="1:72">
      <c r="A156" s="38"/>
      <c r="B156" s="38"/>
      <c r="D156" s="38"/>
      <c r="F156" s="38"/>
      <c r="H156" s="38"/>
      <c r="J156" s="38"/>
      <c r="L156" s="38"/>
      <c r="N156" s="38"/>
      <c r="P156" s="38"/>
      <c r="R156" s="38"/>
      <c r="T156" s="38"/>
      <c r="V156" s="38"/>
      <c r="X156" s="38"/>
      <c r="Z156" s="38"/>
      <c r="AB156" s="38"/>
      <c r="AD156" s="38"/>
      <c r="AF156" s="38"/>
      <c r="AH156" s="38"/>
      <c r="AJ156" s="38"/>
      <c r="AL156" s="38"/>
      <c r="AN156" s="38"/>
      <c r="AP156" s="38"/>
      <c r="AR156" s="38"/>
      <c r="AT156" s="38"/>
      <c r="AV156" s="38"/>
      <c r="AX156" s="38"/>
      <c r="AZ156" s="38"/>
      <c r="BB156" s="38"/>
      <c r="BD156" s="38"/>
      <c r="BF156" s="38"/>
      <c r="BH156" s="38"/>
      <c r="BJ156" s="38"/>
      <c r="BL156" s="38"/>
      <c r="BN156" s="38"/>
      <c r="BP156" s="38"/>
      <c r="BR156" s="38"/>
      <c r="BT156" s="38"/>
    </row>
    <row r="157" spans="1:72">
      <c r="A157" s="38"/>
      <c r="B157" s="38"/>
      <c r="D157" s="38"/>
      <c r="F157" s="38"/>
      <c r="H157" s="38"/>
      <c r="J157" s="38"/>
      <c r="L157" s="38"/>
      <c r="N157" s="38"/>
      <c r="P157" s="38"/>
      <c r="R157" s="38"/>
      <c r="T157" s="38"/>
      <c r="V157" s="38"/>
      <c r="X157" s="38"/>
      <c r="Z157" s="38"/>
      <c r="AB157" s="38"/>
      <c r="AD157" s="38"/>
      <c r="AF157" s="38"/>
      <c r="AH157" s="38"/>
      <c r="AJ157" s="38"/>
      <c r="AL157" s="38"/>
      <c r="AN157" s="38"/>
      <c r="AP157" s="38"/>
      <c r="AR157" s="38"/>
      <c r="AT157" s="38"/>
      <c r="AV157" s="38"/>
      <c r="AX157" s="38"/>
      <c r="AZ157" s="38"/>
      <c r="BB157" s="38"/>
      <c r="BD157" s="38"/>
      <c r="BF157" s="38"/>
      <c r="BH157" s="38"/>
      <c r="BJ157" s="38"/>
      <c r="BL157" s="38"/>
      <c r="BN157" s="38"/>
      <c r="BP157" s="38"/>
      <c r="BR157" s="38"/>
      <c r="BT157" s="38"/>
    </row>
    <row r="158" spans="1:72">
      <c r="A158" s="38"/>
      <c r="B158" s="38"/>
      <c r="D158" s="38"/>
      <c r="F158" s="38"/>
      <c r="H158" s="38"/>
      <c r="J158" s="38"/>
      <c r="L158" s="38"/>
      <c r="N158" s="38"/>
      <c r="P158" s="38"/>
      <c r="R158" s="38"/>
      <c r="T158" s="38"/>
      <c r="V158" s="38"/>
      <c r="X158" s="38"/>
      <c r="Z158" s="38"/>
      <c r="AB158" s="38"/>
      <c r="AD158" s="38"/>
      <c r="AF158" s="38"/>
      <c r="AH158" s="38"/>
      <c r="AJ158" s="38"/>
      <c r="AL158" s="38"/>
      <c r="AN158" s="38"/>
      <c r="AP158" s="38"/>
      <c r="AR158" s="38"/>
      <c r="AT158" s="38"/>
      <c r="AV158" s="38"/>
      <c r="AX158" s="38"/>
      <c r="AZ158" s="38"/>
      <c r="BB158" s="38"/>
      <c r="BD158" s="38"/>
      <c r="BF158" s="38"/>
      <c r="BH158" s="38"/>
      <c r="BJ158" s="38"/>
      <c r="BL158" s="38"/>
      <c r="BN158" s="38"/>
      <c r="BP158" s="38"/>
      <c r="BR158" s="38"/>
      <c r="BT158" s="38"/>
    </row>
    <row r="159" spans="1:72">
      <c r="A159" s="38"/>
      <c r="B159" s="38"/>
      <c r="D159" s="38"/>
      <c r="F159" s="38"/>
      <c r="H159" s="38"/>
      <c r="J159" s="38"/>
      <c r="L159" s="38"/>
      <c r="N159" s="38"/>
      <c r="P159" s="38"/>
      <c r="R159" s="38"/>
      <c r="T159" s="38"/>
      <c r="V159" s="38"/>
      <c r="X159" s="38"/>
      <c r="Z159" s="38"/>
      <c r="AB159" s="38"/>
      <c r="AD159" s="38"/>
      <c r="AF159" s="38"/>
      <c r="AH159" s="38"/>
      <c r="AJ159" s="38"/>
      <c r="AL159" s="38"/>
      <c r="AN159" s="38"/>
      <c r="AP159" s="38"/>
      <c r="AR159" s="38"/>
      <c r="AT159" s="38"/>
      <c r="AV159" s="38"/>
      <c r="AX159" s="38"/>
      <c r="AZ159" s="38"/>
      <c r="BB159" s="38"/>
      <c r="BD159" s="38"/>
      <c r="BF159" s="38"/>
      <c r="BH159" s="38"/>
      <c r="BJ159" s="38"/>
      <c r="BL159" s="38"/>
      <c r="BN159" s="38"/>
      <c r="BP159" s="38"/>
      <c r="BR159" s="38"/>
      <c r="BT159" s="38"/>
    </row>
    <row r="160" spans="1:72">
      <c r="A160" s="38"/>
      <c r="B160" s="38"/>
      <c r="D160" s="38"/>
      <c r="F160" s="38"/>
      <c r="H160" s="38"/>
      <c r="J160" s="38"/>
      <c r="L160" s="38"/>
      <c r="N160" s="38"/>
      <c r="P160" s="38"/>
      <c r="R160" s="38"/>
      <c r="T160" s="38"/>
      <c r="V160" s="38"/>
      <c r="X160" s="38"/>
      <c r="Z160" s="38"/>
      <c r="AB160" s="38"/>
      <c r="AD160" s="38"/>
      <c r="AF160" s="38"/>
      <c r="AH160" s="38"/>
      <c r="AJ160" s="38"/>
      <c r="AL160" s="38"/>
      <c r="AN160" s="38"/>
      <c r="AP160" s="38"/>
      <c r="AR160" s="38"/>
      <c r="AT160" s="38"/>
      <c r="AV160" s="38"/>
      <c r="AX160" s="38"/>
      <c r="AZ160" s="38"/>
      <c r="BB160" s="38"/>
      <c r="BD160" s="38"/>
      <c r="BF160" s="38"/>
      <c r="BH160" s="38"/>
      <c r="BJ160" s="38"/>
      <c r="BL160" s="38"/>
      <c r="BN160" s="38"/>
      <c r="BP160" s="38"/>
      <c r="BR160" s="38"/>
      <c r="BT160" s="38"/>
    </row>
    <row r="161" spans="1:72">
      <c r="A161" s="38"/>
      <c r="B161" s="38"/>
      <c r="D161" s="38"/>
      <c r="F161" s="38"/>
      <c r="H161" s="38"/>
      <c r="J161" s="38"/>
      <c r="L161" s="38"/>
      <c r="N161" s="38"/>
      <c r="P161" s="38"/>
      <c r="R161" s="38"/>
      <c r="T161" s="38"/>
      <c r="V161" s="38"/>
      <c r="X161" s="38"/>
      <c r="Z161" s="38"/>
      <c r="AB161" s="38"/>
      <c r="AD161" s="38"/>
      <c r="AF161" s="38"/>
      <c r="AH161" s="38"/>
      <c r="AJ161" s="38"/>
      <c r="AL161" s="38"/>
      <c r="AN161" s="38"/>
      <c r="AP161" s="38"/>
      <c r="AR161" s="38"/>
      <c r="AT161" s="38"/>
      <c r="AV161" s="38"/>
      <c r="AX161" s="38"/>
      <c r="AZ161" s="38"/>
      <c r="BB161" s="38"/>
      <c r="BD161" s="38"/>
      <c r="BF161" s="38"/>
      <c r="BH161" s="38"/>
      <c r="BJ161" s="38"/>
      <c r="BL161" s="38"/>
      <c r="BN161" s="38"/>
      <c r="BP161" s="38"/>
      <c r="BR161" s="38"/>
      <c r="BT161" s="38"/>
    </row>
    <row r="162" spans="1:72">
      <c r="A162" s="38"/>
      <c r="B162" s="38"/>
      <c r="D162" s="38"/>
      <c r="F162" s="38"/>
      <c r="H162" s="38"/>
      <c r="J162" s="38"/>
      <c r="L162" s="38"/>
      <c r="N162" s="38"/>
      <c r="P162" s="38"/>
      <c r="R162" s="38"/>
      <c r="T162" s="38"/>
      <c r="V162" s="38"/>
      <c r="X162" s="38"/>
      <c r="Z162" s="38"/>
      <c r="AB162" s="38"/>
      <c r="AD162" s="38"/>
      <c r="AF162" s="38"/>
      <c r="AH162" s="38"/>
      <c r="AJ162" s="38"/>
      <c r="AL162" s="38"/>
      <c r="AN162" s="38"/>
      <c r="AP162" s="38"/>
      <c r="AR162" s="38"/>
      <c r="AT162" s="38"/>
      <c r="AV162" s="38"/>
      <c r="AX162" s="38"/>
      <c r="AZ162" s="38"/>
      <c r="BB162" s="38"/>
      <c r="BD162" s="38"/>
      <c r="BF162" s="38"/>
      <c r="BH162" s="38"/>
      <c r="BJ162" s="38"/>
      <c r="BL162" s="38"/>
      <c r="BN162" s="38"/>
      <c r="BP162" s="38"/>
      <c r="BR162" s="38"/>
      <c r="BT162" s="38"/>
    </row>
    <row r="163" spans="1:72">
      <c r="A163" s="38"/>
      <c r="B163" s="38"/>
      <c r="D163" s="38"/>
      <c r="F163" s="38"/>
      <c r="H163" s="38"/>
      <c r="J163" s="38"/>
      <c r="L163" s="38"/>
      <c r="N163" s="38"/>
      <c r="P163" s="38"/>
      <c r="R163" s="38"/>
      <c r="T163" s="38"/>
      <c r="V163" s="38"/>
      <c r="X163" s="38"/>
      <c r="Z163" s="38"/>
      <c r="AB163" s="38"/>
      <c r="AD163" s="38"/>
      <c r="AF163" s="38"/>
      <c r="AH163" s="38"/>
      <c r="AJ163" s="38"/>
      <c r="AL163" s="38"/>
      <c r="AN163" s="38"/>
      <c r="AP163" s="38"/>
      <c r="AR163" s="38"/>
      <c r="AT163" s="38"/>
      <c r="AV163" s="38"/>
      <c r="AX163" s="38"/>
      <c r="AZ163" s="38"/>
      <c r="BB163" s="38"/>
      <c r="BD163" s="38"/>
      <c r="BF163" s="38"/>
      <c r="BH163" s="38"/>
      <c r="BJ163" s="38"/>
      <c r="BL163" s="38"/>
      <c r="BN163" s="38"/>
      <c r="BP163" s="38"/>
      <c r="BR163" s="38"/>
      <c r="BT163" s="38"/>
    </row>
    <row r="164" spans="1:72">
      <c r="A164" s="38"/>
      <c r="B164" s="38"/>
      <c r="D164" s="38"/>
      <c r="F164" s="38"/>
      <c r="H164" s="38"/>
      <c r="J164" s="38"/>
      <c r="L164" s="38"/>
      <c r="N164" s="38"/>
      <c r="P164" s="38"/>
      <c r="R164" s="38"/>
      <c r="T164" s="38"/>
      <c r="V164" s="38"/>
      <c r="X164" s="38"/>
      <c r="Z164" s="38"/>
      <c r="AB164" s="38"/>
      <c r="AD164" s="38"/>
      <c r="AF164" s="38"/>
      <c r="AH164" s="38"/>
      <c r="AJ164" s="38"/>
      <c r="AL164" s="38"/>
      <c r="AN164" s="38"/>
      <c r="AP164" s="38"/>
      <c r="AR164" s="38"/>
      <c r="AT164" s="38"/>
      <c r="AV164" s="38"/>
      <c r="AX164" s="38"/>
      <c r="AZ164" s="38"/>
      <c r="BB164" s="38"/>
      <c r="BD164" s="38"/>
      <c r="BF164" s="38"/>
      <c r="BH164" s="38"/>
      <c r="BJ164" s="38"/>
      <c r="BL164" s="38"/>
      <c r="BN164" s="38"/>
      <c r="BP164" s="38"/>
      <c r="BR164" s="38"/>
      <c r="BT164" s="38"/>
    </row>
    <row r="165" spans="1:72">
      <c r="A165" s="38"/>
      <c r="B165" s="38"/>
      <c r="D165" s="38"/>
      <c r="F165" s="38"/>
      <c r="H165" s="38"/>
      <c r="J165" s="38"/>
      <c r="L165" s="38"/>
      <c r="N165" s="38"/>
      <c r="P165" s="38"/>
      <c r="R165" s="38"/>
      <c r="T165" s="38"/>
      <c r="V165" s="38"/>
      <c r="X165" s="38"/>
      <c r="Z165" s="38"/>
      <c r="AB165" s="38"/>
      <c r="AD165" s="38"/>
      <c r="AF165" s="38"/>
      <c r="AH165" s="38"/>
      <c r="AJ165" s="38"/>
      <c r="AL165" s="38"/>
      <c r="AN165" s="38"/>
      <c r="AP165" s="38"/>
      <c r="AR165" s="38"/>
      <c r="AT165" s="38"/>
      <c r="AV165" s="38"/>
      <c r="AX165" s="38"/>
      <c r="AZ165" s="38"/>
      <c r="BB165" s="38"/>
      <c r="BD165" s="38"/>
      <c r="BF165" s="38"/>
      <c r="BH165" s="38"/>
      <c r="BJ165" s="38"/>
      <c r="BL165" s="38"/>
      <c r="BN165" s="38"/>
      <c r="BP165" s="38"/>
      <c r="BR165" s="38"/>
      <c r="BT165" s="38"/>
    </row>
    <row r="166" spans="1:72">
      <c r="A166" s="38"/>
      <c r="B166" s="38"/>
      <c r="D166" s="38"/>
      <c r="F166" s="38"/>
      <c r="H166" s="38"/>
      <c r="J166" s="38"/>
      <c r="L166" s="38"/>
      <c r="N166" s="38"/>
      <c r="P166" s="38"/>
      <c r="R166" s="38"/>
      <c r="T166" s="38"/>
      <c r="V166" s="38"/>
      <c r="X166" s="38"/>
      <c r="Z166" s="38"/>
      <c r="AB166" s="38"/>
      <c r="AD166" s="38"/>
      <c r="AF166" s="38"/>
      <c r="AH166" s="38"/>
      <c r="AJ166" s="38"/>
      <c r="AL166" s="38"/>
      <c r="AN166" s="38"/>
      <c r="AP166" s="38"/>
      <c r="AR166" s="38"/>
      <c r="AT166" s="38"/>
      <c r="AV166" s="38"/>
      <c r="AX166" s="38"/>
      <c r="AZ166" s="38"/>
      <c r="BB166" s="38"/>
      <c r="BD166" s="38"/>
      <c r="BF166" s="38"/>
      <c r="BH166" s="38"/>
      <c r="BJ166" s="38"/>
      <c r="BL166" s="38"/>
      <c r="BN166" s="38"/>
      <c r="BP166" s="38"/>
      <c r="BR166" s="38"/>
      <c r="BT166" s="38"/>
    </row>
    <row r="167" spans="1:72">
      <c r="A167" s="38"/>
      <c r="B167" s="38"/>
      <c r="D167" s="38"/>
      <c r="F167" s="38"/>
      <c r="H167" s="38"/>
      <c r="J167" s="38"/>
      <c r="L167" s="38"/>
      <c r="N167" s="38"/>
      <c r="P167" s="38"/>
      <c r="R167" s="38"/>
      <c r="T167" s="38"/>
      <c r="V167" s="38"/>
      <c r="X167" s="38"/>
      <c r="Z167" s="38"/>
      <c r="AB167" s="38"/>
      <c r="AD167" s="38"/>
      <c r="AF167" s="38"/>
      <c r="AH167" s="38"/>
      <c r="AJ167" s="38"/>
      <c r="AL167" s="38"/>
      <c r="AN167" s="38"/>
      <c r="AP167" s="38"/>
      <c r="AR167" s="38"/>
      <c r="AT167" s="38"/>
      <c r="AV167" s="38"/>
      <c r="AX167" s="38"/>
      <c r="AZ167" s="38"/>
      <c r="BB167" s="38"/>
      <c r="BD167" s="38"/>
      <c r="BF167" s="38"/>
      <c r="BH167" s="38"/>
      <c r="BJ167" s="38"/>
      <c r="BL167" s="38"/>
      <c r="BN167" s="38"/>
      <c r="BP167" s="38"/>
      <c r="BR167" s="38"/>
      <c r="BT167" s="38"/>
    </row>
    <row r="168" spans="1:72">
      <c r="A168" s="38"/>
      <c r="B168" s="38"/>
      <c r="D168" s="38"/>
      <c r="F168" s="38"/>
      <c r="H168" s="38"/>
      <c r="J168" s="38"/>
      <c r="L168" s="38"/>
      <c r="N168" s="38"/>
      <c r="P168" s="38"/>
      <c r="R168" s="38"/>
      <c r="T168" s="38"/>
      <c r="V168" s="38"/>
      <c r="X168" s="38"/>
      <c r="Z168" s="38"/>
      <c r="AB168" s="38"/>
      <c r="AD168" s="38"/>
      <c r="AF168" s="38"/>
      <c r="AH168" s="38"/>
      <c r="AJ168" s="38"/>
      <c r="AL168" s="38"/>
      <c r="AN168" s="38"/>
      <c r="AP168" s="38"/>
      <c r="AR168" s="38"/>
      <c r="AT168" s="38"/>
      <c r="AV168" s="38"/>
      <c r="AX168" s="38"/>
      <c r="AZ168" s="38"/>
      <c r="BB168" s="38"/>
      <c r="BD168" s="38"/>
      <c r="BF168" s="38"/>
      <c r="BH168" s="38"/>
      <c r="BJ168" s="38"/>
      <c r="BL168" s="38"/>
      <c r="BN168" s="38"/>
      <c r="BP168" s="38"/>
      <c r="BR168" s="38"/>
      <c r="BT168" s="38"/>
    </row>
    <row r="169" spans="1:72">
      <c r="A169" s="38"/>
      <c r="B169" s="38"/>
      <c r="D169" s="38"/>
      <c r="F169" s="38"/>
      <c r="H169" s="38"/>
      <c r="J169" s="38"/>
      <c r="L169" s="38"/>
      <c r="N169" s="38"/>
      <c r="P169" s="38"/>
      <c r="R169" s="38"/>
      <c r="T169" s="38"/>
      <c r="V169" s="38"/>
      <c r="X169" s="38"/>
      <c r="Z169" s="38"/>
      <c r="AB169" s="38"/>
      <c r="AD169" s="38"/>
      <c r="AF169" s="38"/>
      <c r="AH169" s="38"/>
      <c r="AJ169" s="38"/>
      <c r="AL169" s="38"/>
      <c r="AN169" s="38"/>
      <c r="AP169" s="38"/>
      <c r="AR169" s="38"/>
      <c r="AT169" s="38"/>
      <c r="AV169" s="38"/>
      <c r="AX169" s="38"/>
      <c r="AZ169" s="38"/>
      <c r="BB169" s="38"/>
      <c r="BD169" s="38"/>
      <c r="BF169" s="38"/>
      <c r="BH169" s="38"/>
      <c r="BJ169" s="38"/>
      <c r="BL169" s="38"/>
      <c r="BN169" s="38"/>
      <c r="BP169" s="38"/>
      <c r="BR169" s="38"/>
      <c r="BT169" s="38"/>
    </row>
    <row r="170" spans="1:72">
      <c r="A170" s="38"/>
      <c r="B170" s="38"/>
      <c r="D170" s="38"/>
      <c r="F170" s="38"/>
      <c r="H170" s="38"/>
      <c r="J170" s="38"/>
      <c r="L170" s="38"/>
      <c r="N170" s="38"/>
      <c r="P170" s="38"/>
      <c r="R170" s="38"/>
      <c r="T170" s="38"/>
      <c r="V170" s="38"/>
      <c r="X170" s="38"/>
      <c r="Z170" s="38"/>
      <c r="AB170" s="38"/>
      <c r="AD170" s="38"/>
      <c r="AF170" s="38"/>
      <c r="AH170" s="38"/>
      <c r="AJ170" s="38"/>
      <c r="AL170" s="38"/>
      <c r="AN170" s="38"/>
      <c r="AP170" s="38"/>
      <c r="AR170" s="38"/>
      <c r="AT170" s="38"/>
      <c r="AV170" s="38"/>
      <c r="AX170" s="38"/>
      <c r="AZ170" s="38"/>
      <c r="BB170" s="38"/>
      <c r="BD170" s="38"/>
      <c r="BF170" s="38"/>
      <c r="BH170" s="38"/>
      <c r="BJ170" s="38"/>
      <c r="BL170" s="38"/>
      <c r="BN170" s="38"/>
      <c r="BP170" s="38"/>
      <c r="BR170" s="38"/>
      <c r="BT170" s="38"/>
    </row>
    <row r="171" spans="1:72">
      <c r="A171" s="38"/>
      <c r="B171" s="38"/>
      <c r="D171" s="38"/>
      <c r="F171" s="38"/>
      <c r="H171" s="38"/>
      <c r="J171" s="38"/>
      <c r="L171" s="38"/>
      <c r="N171" s="38"/>
      <c r="P171" s="38"/>
      <c r="R171" s="38"/>
      <c r="T171" s="38"/>
      <c r="V171" s="38"/>
      <c r="X171" s="38"/>
      <c r="Z171" s="38"/>
      <c r="AB171" s="38"/>
      <c r="AD171" s="38"/>
      <c r="AF171" s="38"/>
      <c r="AH171" s="38"/>
      <c r="AJ171" s="38"/>
      <c r="AL171" s="38"/>
      <c r="AN171" s="38"/>
      <c r="AP171" s="38"/>
      <c r="AR171" s="38"/>
      <c r="AT171" s="38"/>
      <c r="AV171" s="38"/>
      <c r="AX171" s="38"/>
      <c r="AZ171" s="38"/>
      <c r="BB171" s="38"/>
      <c r="BD171" s="38"/>
      <c r="BF171" s="38"/>
      <c r="BH171" s="38"/>
      <c r="BJ171" s="38"/>
      <c r="BL171" s="38"/>
      <c r="BN171" s="38"/>
      <c r="BP171" s="38"/>
      <c r="BR171" s="38"/>
      <c r="BT171" s="38"/>
    </row>
    <row r="172" spans="1:72">
      <c r="A172" s="38"/>
      <c r="B172" s="38"/>
      <c r="D172" s="38"/>
      <c r="F172" s="38"/>
      <c r="H172" s="38"/>
      <c r="J172" s="38"/>
      <c r="L172" s="38"/>
      <c r="N172" s="38"/>
      <c r="P172" s="38"/>
      <c r="R172" s="38"/>
      <c r="T172" s="38"/>
      <c r="V172" s="38"/>
      <c r="X172" s="38"/>
      <c r="Z172" s="38"/>
      <c r="AB172" s="38"/>
      <c r="AD172" s="38"/>
      <c r="AF172" s="38"/>
      <c r="AH172" s="38"/>
      <c r="AJ172" s="38"/>
      <c r="AL172" s="38"/>
      <c r="AN172" s="38"/>
      <c r="AP172" s="38"/>
      <c r="AR172" s="38"/>
      <c r="AT172" s="38"/>
      <c r="AV172" s="38"/>
      <c r="AX172" s="38"/>
      <c r="AZ172" s="38"/>
      <c r="BB172" s="38"/>
      <c r="BD172" s="38"/>
      <c r="BF172" s="38"/>
      <c r="BH172" s="38"/>
      <c r="BJ172" s="38"/>
      <c r="BL172" s="38"/>
      <c r="BN172" s="38"/>
      <c r="BP172" s="38"/>
      <c r="BR172" s="38"/>
      <c r="BT172" s="38"/>
    </row>
    <row r="173" spans="1:72">
      <c r="A173" s="38"/>
      <c r="B173" s="38"/>
      <c r="D173" s="38"/>
      <c r="F173" s="38"/>
      <c r="H173" s="38"/>
      <c r="J173" s="38"/>
      <c r="L173" s="38"/>
      <c r="N173" s="38"/>
      <c r="P173" s="38"/>
      <c r="R173" s="38"/>
      <c r="T173" s="38"/>
      <c r="V173" s="38"/>
      <c r="X173" s="38"/>
      <c r="Z173" s="38"/>
      <c r="AB173" s="38"/>
      <c r="AD173" s="38"/>
      <c r="AF173" s="38"/>
      <c r="AH173" s="38"/>
      <c r="AJ173" s="38"/>
      <c r="AL173" s="38"/>
      <c r="AN173" s="38"/>
      <c r="AP173" s="38"/>
      <c r="AR173" s="38"/>
      <c r="AT173" s="38"/>
      <c r="AV173" s="38"/>
      <c r="AX173" s="38"/>
      <c r="AZ173" s="38"/>
      <c r="BB173" s="38"/>
      <c r="BD173" s="38"/>
      <c r="BF173" s="38"/>
      <c r="BH173" s="38"/>
      <c r="BJ173" s="38"/>
      <c r="BL173" s="38"/>
      <c r="BN173" s="38"/>
      <c r="BP173" s="38"/>
      <c r="BR173" s="38"/>
      <c r="BT173" s="38"/>
    </row>
    <row r="174" spans="1:72">
      <c r="A174" s="38"/>
      <c r="B174" s="38"/>
      <c r="D174" s="38"/>
      <c r="F174" s="38"/>
      <c r="H174" s="38"/>
      <c r="J174" s="38"/>
      <c r="L174" s="38"/>
      <c r="N174" s="38"/>
      <c r="P174" s="38"/>
      <c r="R174" s="38"/>
      <c r="T174" s="38"/>
      <c r="V174" s="38"/>
      <c r="X174" s="38"/>
      <c r="Z174" s="38"/>
      <c r="AB174" s="38"/>
      <c r="AD174" s="38"/>
      <c r="AF174" s="38"/>
      <c r="AH174" s="38"/>
      <c r="AJ174" s="38"/>
      <c r="AL174" s="38"/>
      <c r="AN174" s="38"/>
      <c r="AP174" s="38"/>
      <c r="AR174" s="38"/>
      <c r="AT174" s="38"/>
      <c r="AV174" s="38"/>
      <c r="AX174" s="38"/>
      <c r="AZ174" s="38"/>
      <c r="BB174" s="38"/>
      <c r="BD174" s="38"/>
      <c r="BF174" s="38"/>
      <c r="BH174" s="38"/>
      <c r="BJ174" s="38"/>
      <c r="BL174" s="38"/>
      <c r="BN174" s="38"/>
      <c r="BP174" s="38"/>
      <c r="BR174" s="38"/>
      <c r="BT174" s="38"/>
    </row>
    <row r="175" spans="1:72">
      <c r="A175" s="38"/>
      <c r="B175" s="38"/>
      <c r="D175" s="38"/>
      <c r="F175" s="38"/>
      <c r="H175" s="38"/>
      <c r="J175" s="38"/>
      <c r="L175" s="38"/>
      <c r="N175" s="38"/>
      <c r="P175" s="38"/>
      <c r="R175" s="38"/>
      <c r="T175" s="38"/>
      <c r="V175" s="38"/>
      <c r="X175" s="38"/>
      <c r="Z175" s="38"/>
      <c r="AB175" s="38"/>
      <c r="AD175" s="38"/>
      <c r="AF175" s="38"/>
      <c r="AH175" s="38"/>
      <c r="AJ175" s="38"/>
      <c r="AL175" s="38"/>
      <c r="AN175" s="38"/>
      <c r="AP175" s="38"/>
      <c r="AR175" s="38"/>
      <c r="AT175" s="38"/>
      <c r="AV175" s="38"/>
      <c r="AX175" s="38"/>
      <c r="AZ175" s="38"/>
      <c r="BB175" s="38"/>
      <c r="BD175" s="38"/>
      <c r="BF175" s="38"/>
      <c r="BH175" s="38"/>
      <c r="BJ175" s="38"/>
      <c r="BL175" s="38"/>
      <c r="BN175" s="38"/>
      <c r="BP175" s="38"/>
      <c r="BR175" s="38"/>
      <c r="BT175" s="38"/>
    </row>
    <row r="176" spans="1:72">
      <c r="A176" s="38"/>
      <c r="B176" s="38"/>
      <c r="D176" s="38"/>
      <c r="F176" s="38"/>
      <c r="H176" s="38"/>
      <c r="J176" s="38"/>
      <c r="L176" s="38"/>
      <c r="N176" s="38"/>
      <c r="P176" s="38"/>
      <c r="R176" s="38"/>
      <c r="T176" s="38"/>
      <c r="V176" s="38"/>
      <c r="X176" s="38"/>
      <c r="Z176" s="38"/>
      <c r="AB176" s="38"/>
      <c r="AD176" s="38"/>
      <c r="AF176" s="38"/>
      <c r="AH176" s="38"/>
      <c r="AJ176" s="38"/>
      <c r="AL176" s="38"/>
      <c r="AN176" s="38"/>
      <c r="AP176" s="38"/>
      <c r="AR176" s="38"/>
      <c r="AT176" s="38"/>
      <c r="AV176" s="38"/>
      <c r="AX176" s="38"/>
      <c r="AZ176" s="38"/>
      <c r="BB176" s="38"/>
      <c r="BD176" s="38"/>
      <c r="BF176" s="38"/>
      <c r="BH176" s="38"/>
      <c r="BJ176" s="38"/>
      <c r="BL176" s="38"/>
      <c r="BN176" s="38"/>
      <c r="BP176" s="38"/>
      <c r="BR176" s="38"/>
      <c r="BT176" s="38"/>
    </row>
    <row r="177" spans="1:72">
      <c r="A177" s="38"/>
      <c r="B177" s="38"/>
      <c r="D177" s="38"/>
      <c r="F177" s="38"/>
      <c r="H177" s="38"/>
      <c r="J177" s="38"/>
      <c r="L177" s="38"/>
      <c r="N177" s="38"/>
      <c r="P177" s="38"/>
      <c r="R177" s="38"/>
      <c r="T177" s="38"/>
      <c r="V177" s="38"/>
      <c r="X177" s="38"/>
      <c r="Z177" s="38"/>
      <c r="AB177" s="38"/>
      <c r="AD177" s="38"/>
      <c r="AF177" s="38"/>
      <c r="AH177" s="38"/>
      <c r="AJ177" s="38"/>
      <c r="AL177" s="38"/>
      <c r="AN177" s="38"/>
      <c r="AP177" s="38"/>
      <c r="AR177" s="38"/>
      <c r="AT177" s="38"/>
      <c r="AV177" s="38"/>
      <c r="AX177" s="38"/>
      <c r="AZ177" s="38"/>
      <c r="BB177" s="38"/>
      <c r="BD177" s="38"/>
      <c r="BF177" s="38"/>
      <c r="BH177" s="38"/>
      <c r="BJ177" s="38"/>
      <c r="BL177" s="38"/>
      <c r="BN177" s="38"/>
      <c r="BP177" s="38"/>
      <c r="BR177" s="38"/>
      <c r="BT177" s="38"/>
    </row>
    <row r="178" spans="1:72">
      <c r="A178" s="38"/>
      <c r="B178" s="38"/>
      <c r="D178" s="38"/>
      <c r="F178" s="38"/>
      <c r="H178" s="38"/>
      <c r="J178" s="38"/>
      <c r="L178" s="38"/>
      <c r="N178" s="38"/>
      <c r="P178" s="38"/>
      <c r="R178" s="38"/>
      <c r="T178" s="38"/>
      <c r="V178" s="38"/>
      <c r="X178" s="38"/>
      <c r="Z178" s="38"/>
      <c r="AB178" s="38"/>
      <c r="AD178" s="38"/>
      <c r="AF178" s="38"/>
      <c r="AH178" s="38"/>
      <c r="AJ178" s="38"/>
      <c r="AL178" s="38"/>
      <c r="AN178" s="38"/>
      <c r="AP178" s="38"/>
      <c r="AR178" s="38"/>
      <c r="AT178" s="38"/>
      <c r="AV178" s="38"/>
      <c r="AX178" s="38"/>
      <c r="AZ178" s="38"/>
      <c r="BB178" s="38"/>
      <c r="BD178" s="38"/>
      <c r="BF178" s="38"/>
      <c r="BH178" s="38"/>
      <c r="BJ178" s="38"/>
      <c r="BL178" s="38"/>
      <c r="BN178" s="38"/>
      <c r="BP178" s="38"/>
      <c r="BR178" s="38"/>
      <c r="BT178" s="38"/>
    </row>
    <row r="179" spans="1:72">
      <c r="A179" s="38"/>
      <c r="B179" s="38"/>
      <c r="D179" s="38"/>
      <c r="F179" s="38"/>
      <c r="H179" s="38"/>
      <c r="J179" s="38"/>
      <c r="L179" s="38"/>
      <c r="N179" s="38"/>
      <c r="P179" s="38"/>
      <c r="R179" s="38"/>
      <c r="T179" s="38"/>
      <c r="V179" s="38"/>
      <c r="X179" s="38"/>
      <c r="Z179" s="38"/>
      <c r="AB179" s="38"/>
      <c r="AD179" s="38"/>
      <c r="AF179" s="38"/>
      <c r="AH179" s="38"/>
      <c r="AJ179" s="38"/>
      <c r="AL179" s="38"/>
      <c r="AN179" s="38"/>
      <c r="AP179" s="38"/>
      <c r="AR179" s="38"/>
      <c r="AT179" s="38"/>
      <c r="AV179" s="38"/>
      <c r="AX179" s="38"/>
      <c r="AZ179" s="38"/>
      <c r="BB179" s="38"/>
      <c r="BD179" s="38"/>
      <c r="BF179" s="38"/>
      <c r="BH179" s="38"/>
      <c r="BJ179" s="38"/>
      <c r="BL179" s="38"/>
      <c r="BN179" s="38"/>
      <c r="BP179" s="38"/>
      <c r="BR179" s="38"/>
      <c r="BT179" s="38"/>
    </row>
    <row r="180" spans="1:72">
      <c r="A180" s="38"/>
      <c r="B180" s="38"/>
      <c r="D180" s="38"/>
      <c r="F180" s="38"/>
      <c r="H180" s="38"/>
      <c r="J180" s="38"/>
      <c r="L180" s="38"/>
      <c r="N180" s="38"/>
      <c r="P180" s="38"/>
      <c r="R180" s="38"/>
      <c r="T180" s="38"/>
      <c r="V180" s="38"/>
      <c r="X180" s="38"/>
      <c r="Z180" s="38"/>
      <c r="AB180" s="38"/>
      <c r="AD180" s="38"/>
      <c r="AF180" s="38"/>
      <c r="AH180" s="38"/>
      <c r="AJ180" s="38"/>
      <c r="AL180" s="38"/>
      <c r="AN180" s="38"/>
      <c r="AP180" s="38"/>
      <c r="AR180" s="38"/>
      <c r="AT180" s="38"/>
      <c r="AV180" s="38"/>
      <c r="AX180" s="38"/>
      <c r="AZ180" s="38"/>
      <c r="BB180" s="38"/>
      <c r="BD180" s="38"/>
      <c r="BF180" s="38"/>
      <c r="BH180" s="38"/>
      <c r="BJ180" s="38"/>
      <c r="BL180" s="38"/>
      <c r="BN180" s="38"/>
      <c r="BP180" s="38"/>
      <c r="BR180" s="38"/>
      <c r="BT180" s="38"/>
    </row>
    <row r="181" spans="1:72">
      <c r="A181" s="38"/>
      <c r="B181" s="38"/>
      <c r="D181" s="38"/>
      <c r="F181" s="38"/>
      <c r="H181" s="38"/>
      <c r="J181" s="38"/>
      <c r="L181" s="38"/>
      <c r="N181" s="38"/>
      <c r="P181" s="38"/>
      <c r="R181" s="38"/>
      <c r="T181" s="38"/>
      <c r="V181" s="38"/>
      <c r="X181" s="38"/>
      <c r="Z181" s="38"/>
      <c r="AB181" s="38"/>
      <c r="AD181" s="38"/>
      <c r="AF181" s="38"/>
      <c r="AH181" s="38"/>
      <c r="AJ181" s="38"/>
      <c r="AL181" s="38"/>
      <c r="AN181" s="38"/>
      <c r="AP181" s="38"/>
      <c r="AR181" s="38"/>
      <c r="AT181" s="38"/>
      <c r="AV181" s="38"/>
      <c r="AX181" s="38"/>
      <c r="AZ181" s="38"/>
      <c r="BB181" s="38"/>
      <c r="BD181" s="38"/>
      <c r="BF181" s="38"/>
      <c r="BH181" s="38"/>
      <c r="BJ181" s="38"/>
      <c r="BL181" s="38"/>
      <c r="BN181" s="38"/>
      <c r="BP181" s="38"/>
      <c r="BR181" s="38"/>
      <c r="BT181" s="38"/>
    </row>
    <row r="182" spans="1:72">
      <c r="A182" s="38"/>
      <c r="B182" s="38"/>
      <c r="D182" s="38"/>
      <c r="F182" s="38"/>
      <c r="H182" s="38"/>
      <c r="J182" s="38"/>
      <c r="L182" s="38"/>
      <c r="N182" s="38"/>
      <c r="P182" s="38"/>
      <c r="R182" s="38"/>
      <c r="T182" s="38"/>
      <c r="V182" s="38"/>
      <c r="X182" s="38"/>
      <c r="Z182" s="38"/>
      <c r="AB182" s="38"/>
      <c r="AD182" s="38"/>
      <c r="AF182" s="38"/>
      <c r="AH182" s="38"/>
      <c r="AJ182" s="38"/>
      <c r="AL182" s="38"/>
      <c r="AN182" s="38"/>
      <c r="AP182" s="38"/>
      <c r="AR182" s="38"/>
      <c r="AT182" s="38"/>
      <c r="AV182" s="38"/>
      <c r="AX182" s="38"/>
      <c r="AZ182" s="38"/>
      <c r="BB182" s="38"/>
      <c r="BD182" s="38"/>
      <c r="BF182" s="38"/>
      <c r="BH182" s="38"/>
      <c r="BJ182" s="38"/>
      <c r="BL182" s="38"/>
      <c r="BN182" s="38"/>
      <c r="BP182" s="38"/>
      <c r="BR182" s="38"/>
      <c r="BT182" s="38"/>
    </row>
    <row r="183" spans="1:72">
      <c r="A183" s="38"/>
      <c r="B183" s="38"/>
      <c r="D183" s="38"/>
      <c r="F183" s="38"/>
      <c r="H183" s="38"/>
      <c r="J183" s="38"/>
      <c r="L183" s="38"/>
      <c r="N183" s="38"/>
      <c r="P183" s="38"/>
      <c r="R183" s="38"/>
      <c r="T183" s="38"/>
      <c r="V183" s="38"/>
      <c r="X183" s="38"/>
      <c r="Z183" s="38"/>
      <c r="AB183" s="38"/>
      <c r="AD183" s="38"/>
      <c r="AF183" s="38"/>
      <c r="AH183" s="38"/>
      <c r="AJ183" s="38"/>
      <c r="AL183" s="38"/>
      <c r="AN183" s="38"/>
      <c r="AP183" s="38"/>
      <c r="AR183" s="38"/>
      <c r="AT183" s="38"/>
      <c r="AV183" s="38"/>
      <c r="AX183" s="38"/>
      <c r="AZ183" s="38"/>
      <c r="BB183" s="38"/>
      <c r="BD183" s="38"/>
      <c r="BF183" s="38"/>
      <c r="BH183" s="38"/>
      <c r="BJ183" s="38"/>
      <c r="BL183" s="38"/>
      <c r="BN183" s="38"/>
      <c r="BP183" s="38"/>
      <c r="BR183" s="38"/>
      <c r="BT183" s="38"/>
    </row>
    <row r="184" spans="1:72">
      <c r="A184" s="38"/>
      <c r="B184" s="38"/>
      <c r="D184" s="38"/>
      <c r="F184" s="38"/>
      <c r="H184" s="38"/>
      <c r="J184" s="38"/>
      <c r="L184" s="38"/>
      <c r="N184" s="38"/>
      <c r="P184" s="38"/>
      <c r="R184" s="38"/>
      <c r="T184" s="38"/>
      <c r="V184" s="38"/>
      <c r="X184" s="38"/>
      <c r="Z184" s="38"/>
      <c r="AB184" s="38"/>
      <c r="AD184" s="38"/>
      <c r="AF184" s="38"/>
      <c r="AH184" s="38"/>
      <c r="AJ184" s="38"/>
      <c r="AL184" s="38"/>
      <c r="AN184" s="38"/>
      <c r="AP184" s="38"/>
      <c r="AR184" s="38"/>
      <c r="AT184" s="38"/>
      <c r="AV184" s="38"/>
      <c r="AX184" s="38"/>
      <c r="AZ184" s="38"/>
      <c r="BB184" s="38"/>
      <c r="BD184" s="38"/>
      <c r="BF184" s="38"/>
      <c r="BH184" s="38"/>
      <c r="BJ184" s="38"/>
      <c r="BL184" s="38"/>
      <c r="BN184" s="38"/>
      <c r="BP184" s="38"/>
      <c r="BR184" s="38"/>
      <c r="BT184" s="38"/>
    </row>
    <row r="185" spans="1:72">
      <c r="A185" s="38"/>
      <c r="B185" s="38"/>
      <c r="D185" s="38"/>
      <c r="F185" s="38"/>
      <c r="H185" s="38"/>
      <c r="J185" s="38"/>
      <c r="L185" s="38"/>
      <c r="N185" s="38"/>
      <c r="P185" s="38"/>
      <c r="R185" s="38"/>
      <c r="T185" s="38"/>
      <c r="V185" s="38"/>
      <c r="X185" s="38"/>
      <c r="Z185" s="38"/>
      <c r="AB185" s="38"/>
      <c r="AD185" s="38"/>
      <c r="AF185" s="38"/>
      <c r="AH185" s="38"/>
      <c r="AJ185" s="38"/>
      <c r="AL185" s="38"/>
      <c r="AN185" s="38"/>
      <c r="AP185" s="38"/>
      <c r="AR185" s="38"/>
      <c r="AT185" s="38"/>
      <c r="AV185" s="38"/>
      <c r="AX185" s="38"/>
      <c r="AZ185" s="38"/>
      <c r="BB185" s="38"/>
      <c r="BD185" s="38"/>
      <c r="BF185" s="38"/>
      <c r="BH185" s="38"/>
      <c r="BJ185" s="38"/>
      <c r="BL185" s="38"/>
      <c r="BN185" s="38"/>
      <c r="BP185" s="38"/>
      <c r="BR185" s="38"/>
      <c r="BT185" s="38"/>
    </row>
    <row r="186" spans="1:72">
      <c r="A186" s="38"/>
      <c r="B186" s="38"/>
      <c r="D186" s="38"/>
      <c r="F186" s="38"/>
      <c r="H186" s="38"/>
      <c r="J186" s="38"/>
      <c r="L186" s="38"/>
      <c r="N186" s="38"/>
      <c r="P186" s="38"/>
      <c r="R186" s="38"/>
      <c r="T186" s="38"/>
      <c r="V186" s="38"/>
      <c r="X186" s="38"/>
      <c r="Z186" s="38"/>
      <c r="AB186" s="38"/>
      <c r="AD186" s="38"/>
      <c r="AF186" s="38"/>
      <c r="AH186" s="38"/>
      <c r="AJ186" s="38"/>
      <c r="AL186" s="38"/>
      <c r="AN186" s="38"/>
      <c r="AP186" s="38"/>
      <c r="AR186" s="38"/>
      <c r="AT186" s="38"/>
      <c r="AV186" s="38"/>
      <c r="AX186" s="38"/>
      <c r="AZ186" s="38"/>
      <c r="BB186" s="38"/>
      <c r="BD186" s="38"/>
      <c r="BF186" s="38"/>
      <c r="BH186" s="38"/>
      <c r="BJ186" s="38"/>
      <c r="BL186" s="38"/>
      <c r="BN186" s="38"/>
      <c r="BP186" s="38"/>
      <c r="BR186" s="38"/>
      <c r="BT186" s="38"/>
    </row>
    <row r="187" spans="1:72">
      <c r="A187" s="38"/>
      <c r="B187" s="38"/>
      <c r="D187" s="38"/>
      <c r="F187" s="38"/>
      <c r="H187" s="38"/>
      <c r="J187" s="38"/>
      <c r="L187" s="38"/>
      <c r="N187" s="38"/>
      <c r="P187" s="38"/>
      <c r="R187" s="38"/>
      <c r="T187" s="38"/>
      <c r="V187" s="38"/>
      <c r="X187" s="38"/>
      <c r="Z187" s="38"/>
      <c r="AB187" s="38"/>
      <c r="AD187" s="38"/>
      <c r="AF187" s="38"/>
      <c r="AH187" s="38"/>
      <c r="AJ187" s="38"/>
      <c r="AL187" s="38"/>
      <c r="AN187" s="38"/>
      <c r="AP187" s="38"/>
      <c r="AR187" s="38"/>
      <c r="AT187" s="38"/>
      <c r="AV187" s="38"/>
      <c r="AX187" s="38"/>
      <c r="AZ187" s="38"/>
      <c r="BB187" s="38"/>
      <c r="BD187" s="38"/>
      <c r="BF187" s="38"/>
      <c r="BH187" s="38"/>
      <c r="BJ187" s="38"/>
      <c r="BL187" s="38"/>
      <c r="BN187" s="38"/>
      <c r="BP187" s="38"/>
      <c r="BR187" s="38"/>
      <c r="BT187" s="38"/>
    </row>
    <row r="188" spans="1:72">
      <c r="A188" s="38"/>
      <c r="B188" s="38"/>
      <c r="D188" s="38"/>
      <c r="F188" s="38"/>
      <c r="H188" s="38"/>
      <c r="J188" s="38"/>
      <c r="L188" s="38"/>
      <c r="N188" s="38"/>
      <c r="P188" s="38"/>
      <c r="R188" s="38"/>
      <c r="T188" s="38"/>
      <c r="V188" s="38"/>
      <c r="X188" s="38"/>
      <c r="Z188" s="38"/>
      <c r="AB188" s="38"/>
      <c r="AD188" s="38"/>
      <c r="AF188" s="38"/>
      <c r="AH188" s="38"/>
      <c r="AJ188" s="38"/>
      <c r="AL188" s="38"/>
      <c r="AN188" s="38"/>
      <c r="AP188" s="38"/>
      <c r="AR188" s="38"/>
      <c r="AT188" s="38"/>
      <c r="AV188" s="38"/>
      <c r="AX188" s="38"/>
      <c r="AZ188" s="38"/>
      <c r="BB188" s="38"/>
      <c r="BD188" s="38"/>
      <c r="BF188" s="38"/>
      <c r="BH188" s="38"/>
      <c r="BJ188" s="38"/>
      <c r="BL188" s="38"/>
      <c r="BN188" s="38"/>
      <c r="BP188" s="38"/>
      <c r="BR188" s="38"/>
      <c r="BT188" s="38"/>
    </row>
    <row r="189" spans="1:72">
      <c r="A189" s="38"/>
      <c r="B189" s="38"/>
      <c r="D189" s="38"/>
      <c r="F189" s="38"/>
      <c r="H189" s="38"/>
      <c r="J189" s="38"/>
      <c r="L189" s="38"/>
      <c r="N189" s="38"/>
      <c r="P189" s="38"/>
      <c r="R189" s="38"/>
      <c r="T189" s="38"/>
      <c r="V189" s="38"/>
      <c r="X189" s="38"/>
      <c r="Z189" s="38"/>
      <c r="AB189" s="38"/>
      <c r="AD189" s="38"/>
      <c r="AF189" s="38"/>
      <c r="AH189" s="38"/>
      <c r="AJ189" s="38"/>
      <c r="AL189" s="38"/>
      <c r="AN189" s="38"/>
      <c r="AP189" s="38"/>
      <c r="AR189" s="38"/>
      <c r="AT189" s="38"/>
      <c r="AV189" s="38"/>
      <c r="AX189" s="38"/>
      <c r="AZ189" s="38"/>
      <c r="BB189" s="38"/>
      <c r="BD189" s="38"/>
      <c r="BF189" s="38"/>
      <c r="BH189" s="38"/>
      <c r="BJ189" s="38"/>
      <c r="BL189" s="38"/>
      <c r="BN189" s="38"/>
      <c r="BP189" s="38"/>
      <c r="BR189" s="38"/>
      <c r="BT189" s="38"/>
    </row>
    <row r="190" spans="1:72">
      <c r="A190" s="38"/>
      <c r="B190" s="38"/>
      <c r="D190" s="38"/>
      <c r="F190" s="38"/>
      <c r="H190" s="38"/>
      <c r="J190" s="38"/>
      <c r="L190" s="38"/>
      <c r="N190" s="38"/>
      <c r="P190" s="38"/>
      <c r="R190" s="38"/>
      <c r="T190" s="38"/>
      <c r="V190" s="38"/>
      <c r="X190" s="38"/>
      <c r="Z190" s="38"/>
      <c r="AB190" s="38"/>
      <c r="AD190" s="38"/>
      <c r="AF190" s="38"/>
      <c r="AH190" s="38"/>
      <c r="AJ190" s="38"/>
      <c r="AL190" s="38"/>
      <c r="AN190" s="38"/>
      <c r="AP190" s="38"/>
      <c r="AR190" s="38"/>
      <c r="AT190" s="38"/>
      <c r="AV190" s="38"/>
      <c r="AX190" s="38"/>
      <c r="AZ190" s="38"/>
      <c r="BB190" s="38"/>
      <c r="BD190" s="38"/>
      <c r="BF190" s="38"/>
      <c r="BH190" s="38"/>
      <c r="BJ190" s="38"/>
      <c r="BL190" s="38"/>
      <c r="BN190" s="38"/>
      <c r="BP190" s="38"/>
      <c r="BR190" s="38"/>
      <c r="BT190" s="38"/>
    </row>
    <row r="191" spans="1:72">
      <c r="A191" s="38"/>
      <c r="B191" s="38"/>
      <c r="D191" s="38"/>
      <c r="F191" s="38"/>
      <c r="H191" s="38"/>
      <c r="J191" s="38"/>
      <c r="L191" s="38"/>
      <c r="N191" s="38"/>
      <c r="P191" s="38"/>
      <c r="R191" s="38"/>
      <c r="T191" s="38"/>
      <c r="V191" s="38"/>
      <c r="X191" s="38"/>
      <c r="Z191" s="38"/>
      <c r="AB191" s="38"/>
      <c r="AD191" s="38"/>
      <c r="AF191" s="38"/>
      <c r="AH191" s="38"/>
      <c r="AJ191" s="38"/>
      <c r="AL191" s="38"/>
      <c r="AN191" s="38"/>
      <c r="AP191" s="38"/>
      <c r="AR191" s="38"/>
      <c r="AT191" s="38"/>
      <c r="AV191" s="38"/>
      <c r="AX191" s="38"/>
      <c r="AZ191" s="38"/>
      <c r="BB191" s="38"/>
      <c r="BD191" s="38"/>
      <c r="BF191" s="38"/>
      <c r="BH191" s="38"/>
      <c r="BJ191" s="38"/>
      <c r="BL191" s="38"/>
      <c r="BN191" s="38"/>
      <c r="BP191" s="38"/>
      <c r="BR191" s="38"/>
      <c r="BT191" s="38"/>
    </row>
    <row r="192" spans="1:72">
      <c r="A192" s="38"/>
      <c r="B192" s="38"/>
      <c r="D192" s="38"/>
      <c r="F192" s="38"/>
      <c r="H192" s="38"/>
      <c r="J192" s="38"/>
      <c r="L192" s="38"/>
      <c r="N192" s="38"/>
      <c r="P192" s="38"/>
      <c r="R192" s="38"/>
      <c r="T192" s="38"/>
      <c r="V192" s="38"/>
      <c r="X192" s="38"/>
      <c r="Z192" s="38"/>
      <c r="AB192" s="38"/>
      <c r="AD192" s="38"/>
      <c r="AF192" s="38"/>
      <c r="AH192" s="38"/>
      <c r="AJ192" s="38"/>
      <c r="AL192" s="38"/>
      <c r="AN192" s="38"/>
      <c r="AP192" s="38"/>
      <c r="AR192" s="38"/>
      <c r="AT192" s="38"/>
      <c r="AV192" s="38"/>
      <c r="AX192" s="38"/>
      <c r="AZ192" s="38"/>
      <c r="BB192" s="38"/>
      <c r="BD192" s="38"/>
      <c r="BF192" s="38"/>
      <c r="BH192" s="38"/>
      <c r="BJ192" s="38"/>
      <c r="BL192" s="38"/>
      <c r="BN192" s="38"/>
      <c r="BP192" s="38"/>
      <c r="BR192" s="38"/>
      <c r="BT192" s="38"/>
    </row>
    <row r="193" spans="1:72">
      <c r="A193" s="38"/>
      <c r="B193" s="38"/>
      <c r="D193" s="38"/>
      <c r="F193" s="38"/>
      <c r="H193" s="38"/>
      <c r="J193" s="38"/>
      <c r="L193" s="38"/>
      <c r="N193" s="38"/>
      <c r="P193" s="38"/>
      <c r="R193" s="38"/>
      <c r="T193" s="38"/>
      <c r="V193" s="38"/>
      <c r="X193" s="38"/>
      <c r="Z193" s="38"/>
      <c r="AB193" s="38"/>
      <c r="AD193" s="38"/>
      <c r="AF193" s="38"/>
      <c r="AH193" s="38"/>
      <c r="AJ193" s="38"/>
      <c r="AL193" s="38"/>
      <c r="AN193" s="38"/>
      <c r="AP193" s="38"/>
      <c r="AR193" s="38"/>
      <c r="AT193" s="38"/>
      <c r="AV193" s="38"/>
      <c r="AX193" s="38"/>
      <c r="AZ193" s="38"/>
      <c r="BB193" s="38"/>
      <c r="BD193" s="38"/>
      <c r="BF193" s="38"/>
      <c r="BH193" s="38"/>
      <c r="BJ193" s="38"/>
      <c r="BL193" s="38"/>
      <c r="BN193" s="38"/>
      <c r="BP193" s="38"/>
      <c r="BR193" s="38"/>
      <c r="BT193" s="38"/>
    </row>
    <row r="194" spans="1:72">
      <c r="A194" s="38"/>
      <c r="B194" s="38"/>
      <c r="D194" s="38"/>
      <c r="F194" s="38"/>
      <c r="H194" s="38"/>
      <c r="J194" s="38"/>
      <c r="L194" s="38"/>
      <c r="N194" s="38"/>
      <c r="P194" s="38"/>
      <c r="R194" s="38"/>
      <c r="T194" s="38"/>
      <c r="V194" s="38"/>
      <c r="X194" s="38"/>
      <c r="Z194" s="38"/>
      <c r="AB194" s="38"/>
      <c r="AD194" s="38"/>
      <c r="AF194" s="38"/>
      <c r="AH194" s="38"/>
      <c r="AJ194" s="38"/>
      <c r="AL194" s="38"/>
      <c r="AN194" s="38"/>
      <c r="AP194" s="38"/>
      <c r="AR194" s="38"/>
      <c r="AT194" s="38"/>
      <c r="AV194" s="38"/>
      <c r="AX194" s="38"/>
      <c r="AZ194" s="38"/>
      <c r="BB194" s="38"/>
      <c r="BD194" s="38"/>
      <c r="BF194" s="38"/>
      <c r="BH194" s="38"/>
      <c r="BJ194" s="38"/>
      <c r="BL194" s="38"/>
      <c r="BN194" s="38"/>
      <c r="BP194" s="38"/>
      <c r="BR194" s="38"/>
      <c r="BT194" s="38"/>
    </row>
    <row r="195" spans="1:72">
      <c r="A195" s="38"/>
      <c r="B195" s="38"/>
      <c r="D195" s="38"/>
      <c r="F195" s="38"/>
      <c r="H195" s="38"/>
      <c r="J195" s="38"/>
      <c r="L195" s="38"/>
      <c r="N195" s="38"/>
      <c r="P195" s="38"/>
      <c r="R195" s="38"/>
      <c r="T195" s="38"/>
      <c r="V195" s="38"/>
      <c r="X195" s="38"/>
      <c r="Z195" s="38"/>
      <c r="AB195" s="38"/>
      <c r="AD195" s="38"/>
      <c r="AF195" s="38"/>
      <c r="AH195" s="38"/>
      <c r="AJ195" s="38"/>
      <c r="AL195" s="38"/>
      <c r="AN195" s="38"/>
      <c r="AP195" s="38"/>
      <c r="AR195" s="38"/>
      <c r="AT195" s="38"/>
      <c r="AV195" s="38"/>
      <c r="AX195" s="38"/>
      <c r="AZ195" s="38"/>
      <c r="BB195" s="38"/>
      <c r="BD195" s="38"/>
      <c r="BF195" s="38"/>
      <c r="BH195" s="38"/>
      <c r="BJ195" s="38"/>
      <c r="BL195" s="38"/>
      <c r="BN195" s="38"/>
      <c r="BP195" s="38"/>
      <c r="BR195" s="38"/>
      <c r="BT195" s="38"/>
    </row>
    <row r="196" spans="1:72">
      <c r="A196" s="38"/>
      <c r="B196" s="38"/>
      <c r="D196" s="38"/>
      <c r="F196" s="38"/>
      <c r="H196" s="38"/>
      <c r="J196" s="38"/>
      <c r="L196" s="38"/>
      <c r="N196" s="38"/>
      <c r="P196" s="38"/>
      <c r="R196" s="38"/>
      <c r="T196" s="38"/>
      <c r="V196" s="38"/>
      <c r="X196" s="38"/>
      <c r="Z196" s="38"/>
      <c r="AB196" s="38"/>
      <c r="AD196" s="38"/>
      <c r="AF196" s="38"/>
      <c r="AH196" s="38"/>
      <c r="AJ196" s="38"/>
      <c r="AL196" s="38"/>
      <c r="AN196" s="38"/>
      <c r="AP196" s="38"/>
      <c r="AR196" s="38"/>
      <c r="AT196" s="38"/>
      <c r="AV196" s="38"/>
      <c r="AX196" s="38"/>
      <c r="AZ196" s="38"/>
      <c r="BB196" s="38"/>
      <c r="BD196" s="38"/>
      <c r="BF196" s="38"/>
      <c r="BH196" s="38"/>
      <c r="BJ196" s="38"/>
      <c r="BL196" s="38"/>
      <c r="BN196" s="38"/>
      <c r="BP196" s="38"/>
      <c r="BR196" s="38"/>
      <c r="BT196" s="38"/>
    </row>
    <row r="197" spans="1:72">
      <c r="A197" s="38"/>
      <c r="B197" s="38"/>
      <c r="D197" s="38"/>
      <c r="F197" s="38"/>
      <c r="H197" s="38"/>
      <c r="J197" s="38"/>
      <c r="L197" s="38"/>
      <c r="N197" s="38"/>
      <c r="P197" s="38"/>
      <c r="R197" s="38"/>
      <c r="T197" s="38"/>
      <c r="V197" s="38"/>
      <c r="X197" s="38"/>
      <c r="Z197" s="38"/>
      <c r="AB197" s="38"/>
      <c r="AD197" s="38"/>
      <c r="AF197" s="38"/>
      <c r="AH197" s="38"/>
      <c r="AJ197" s="38"/>
      <c r="AL197" s="38"/>
      <c r="AN197" s="38"/>
      <c r="AP197" s="38"/>
      <c r="AR197" s="38"/>
      <c r="AT197" s="38"/>
      <c r="AV197" s="38"/>
      <c r="AX197" s="38"/>
      <c r="AZ197" s="38"/>
      <c r="BB197" s="38"/>
      <c r="BD197" s="38"/>
      <c r="BF197" s="38"/>
      <c r="BH197" s="38"/>
      <c r="BJ197" s="38"/>
      <c r="BL197" s="38"/>
      <c r="BN197" s="38"/>
      <c r="BP197" s="38"/>
      <c r="BR197" s="38"/>
      <c r="BT197" s="38"/>
    </row>
    <row r="198" spans="1:72">
      <c r="A198" s="38"/>
      <c r="B198" s="38"/>
      <c r="D198" s="38"/>
      <c r="F198" s="38"/>
      <c r="H198" s="38"/>
      <c r="J198" s="38"/>
      <c r="L198" s="38"/>
      <c r="N198" s="38"/>
      <c r="P198" s="38"/>
      <c r="R198" s="38"/>
      <c r="T198" s="38"/>
      <c r="V198" s="38"/>
      <c r="X198" s="38"/>
      <c r="Z198" s="38"/>
      <c r="AB198" s="38"/>
      <c r="AD198" s="38"/>
      <c r="AF198" s="38"/>
      <c r="AH198" s="38"/>
      <c r="AJ198" s="38"/>
      <c r="AL198" s="38"/>
      <c r="AN198" s="38"/>
      <c r="AP198" s="38"/>
      <c r="AR198" s="38"/>
      <c r="AT198" s="38"/>
      <c r="AV198" s="38"/>
      <c r="AX198" s="38"/>
      <c r="AZ198" s="38"/>
      <c r="BB198" s="38"/>
      <c r="BD198" s="38"/>
      <c r="BF198" s="38"/>
      <c r="BH198" s="38"/>
      <c r="BJ198" s="38"/>
      <c r="BL198" s="38"/>
      <c r="BN198" s="38"/>
      <c r="BP198" s="38"/>
      <c r="BR198" s="38"/>
      <c r="BT198" s="38"/>
    </row>
    <row r="199" spans="1:72">
      <c r="A199" s="38"/>
      <c r="B199" s="38"/>
      <c r="D199" s="38"/>
      <c r="F199" s="38"/>
      <c r="H199" s="38"/>
      <c r="J199" s="38"/>
      <c r="L199" s="38"/>
      <c r="N199" s="38"/>
      <c r="P199" s="38"/>
      <c r="R199" s="38"/>
      <c r="T199" s="38"/>
      <c r="V199" s="38"/>
      <c r="X199" s="38"/>
      <c r="Z199" s="38"/>
      <c r="AB199" s="38"/>
      <c r="AD199" s="38"/>
      <c r="AF199" s="38"/>
      <c r="AH199" s="38"/>
      <c r="AJ199" s="38"/>
      <c r="AL199" s="38"/>
      <c r="AN199" s="38"/>
      <c r="AP199" s="38"/>
      <c r="AR199" s="38"/>
      <c r="AT199" s="38"/>
      <c r="AV199" s="38"/>
      <c r="AX199" s="38"/>
      <c r="AZ199" s="38"/>
      <c r="BB199" s="38"/>
      <c r="BD199" s="38"/>
      <c r="BF199" s="38"/>
      <c r="BH199" s="38"/>
      <c r="BJ199" s="38"/>
      <c r="BL199" s="38"/>
      <c r="BN199" s="38"/>
      <c r="BP199" s="38"/>
      <c r="BR199" s="38"/>
      <c r="BT199" s="38"/>
    </row>
    <row r="200" spans="1:72">
      <c r="A200" s="38"/>
      <c r="B200" s="38"/>
      <c r="D200" s="38"/>
      <c r="F200" s="38"/>
      <c r="H200" s="38"/>
      <c r="J200" s="38"/>
      <c r="L200" s="38"/>
      <c r="N200" s="38"/>
      <c r="P200" s="38"/>
      <c r="R200" s="38"/>
      <c r="T200" s="38"/>
      <c r="V200" s="38"/>
      <c r="X200" s="38"/>
      <c r="Z200" s="38"/>
      <c r="AB200" s="38"/>
      <c r="AD200" s="38"/>
      <c r="AF200" s="38"/>
      <c r="AH200" s="38"/>
      <c r="AJ200" s="38"/>
      <c r="AL200" s="38"/>
      <c r="AN200" s="38"/>
      <c r="AP200" s="38"/>
      <c r="AR200" s="38"/>
      <c r="AT200" s="38"/>
      <c r="AV200" s="38"/>
      <c r="AX200" s="38"/>
      <c r="AZ200" s="38"/>
      <c r="BB200" s="38"/>
      <c r="BD200" s="38"/>
      <c r="BF200" s="38"/>
      <c r="BH200" s="38"/>
      <c r="BJ200" s="38"/>
      <c r="BL200" s="38"/>
      <c r="BN200" s="38"/>
      <c r="BP200" s="38"/>
      <c r="BR200" s="38"/>
      <c r="BT200" s="38"/>
    </row>
    <row r="201" spans="1:72">
      <c r="A201" s="38"/>
      <c r="B201" s="38"/>
      <c r="D201" s="38"/>
      <c r="F201" s="38"/>
      <c r="H201" s="38"/>
      <c r="J201" s="38"/>
      <c r="L201" s="38"/>
      <c r="N201" s="38"/>
      <c r="P201" s="38"/>
      <c r="R201" s="38"/>
      <c r="T201" s="38"/>
      <c r="V201" s="38"/>
      <c r="X201" s="38"/>
      <c r="Z201" s="38"/>
      <c r="AB201" s="38"/>
      <c r="AD201" s="38"/>
      <c r="AF201" s="38"/>
      <c r="AH201" s="38"/>
      <c r="AJ201" s="38"/>
      <c r="AL201" s="38"/>
      <c r="AN201" s="38"/>
      <c r="AP201" s="38"/>
      <c r="AR201" s="38"/>
      <c r="AT201" s="38"/>
      <c r="AV201" s="38"/>
      <c r="AX201" s="38"/>
      <c r="AZ201" s="38"/>
      <c r="BB201" s="38"/>
      <c r="BD201" s="38"/>
      <c r="BF201" s="38"/>
      <c r="BH201" s="38"/>
      <c r="BJ201" s="38"/>
      <c r="BL201" s="38"/>
      <c r="BN201" s="38"/>
      <c r="BP201" s="38"/>
      <c r="BR201" s="38"/>
      <c r="BT201" s="38"/>
    </row>
    <row r="202" spans="1:72">
      <c r="A202" s="38"/>
      <c r="B202" s="38"/>
      <c r="D202" s="38"/>
      <c r="F202" s="38"/>
      <c r="H202" s="38"/>
      <c r="J202" s="38"/>
      <c r="L202" s="38"/>
      <c r="N202" s="38"/>
      <c r="P202" s="38"/>
      <c r="R202" s="38"/>
      <c r="T202" s="38"/>
      <c r="V202" s="38"/>
      <c r="X202" s="38"/>
      <c r="Z202" s="38"/>
      <c r="AB202" s="38"/>
      <c r="AD202" s="38"/>
      <c r="AF202" s="38"/>
      <c r="AH202" s="38"/>
      <c r="AJ202" s="38"/>
      <c r="AL202" s="38"/>
      <c r="AN202" s="38"/>
      <c r="AP202" s="38"/>
      <c r="AR202" s="38"/>
      <c r="AT202" s="38"/>
      <c r="AV202" s="38"/>
      <c r="AX202" s="38"/>
      <c r="AZ202" s="38"/>
      <c r="BB202" s="38"/>
      <c r="BD202" s="38"/>
      <c r="BF202" s="38"/>
      <c r="BH202" s="38"/>
      <c r="BJ202" s="38"/>
      <c r="BL202" s="38"/>
      <c r="BN202" s="38"/>
      <c r="BP202" s="38"/>
      <c r="BR202" s="38"/>
      <c r="BT202" s="38"/>
    </row>
    <row r="203" spans="1:72">
      <c r="A203" s="38"/>
      <c r="B203" s="38"/>
      <c r="D203" s="38"/>
      <c r="F203" s="38"/>
      <c r="H203" s="38"/>
      <c r="J203" s="38"/>
      <c r="L203" s="38"/>
      <c r="N203" s="38"/>
      <c r="P203" s="38"/>
      <c r="R203" s="38"/>
      <c r="T203" s="38"/>
      <c r="V203" s="38"/>
      <c r="X203" s="38"/>
      <c r="Z203" s="38"/>
      <c r="AB203" s="38"/>
      <c r="AD203" s="38"/>
      <c r="AF203" s="38"/>
      <c r="AH203" s="38"/>
      <c r="AJ203" s="38"/>
      <c r="AL203" s="38"/>
      <c r="AN203" s="38"/>
      <c r="AP203" s="38"/>
      <c r="AR203" s="38"/>
      <c r="AT203" s="38"/>
      <c r="AV203" s="38"/>
      <c r="AX203" s="38"/>
      <c r="AZ203" s="38"/>
      <c r="BB203" s="38"/>
      <c r="BD203" s="38"/>
      <c r="BF203" s="38"/>
      <c r="BH203" s="38"/>
      <c r="BJ203" s="38"/>
      <c r="BL203" s="38"/>
      <c r="BN203" s="38"/>
      <c r="BP203" s="38"/>
      <c r="BR203" s="38"/>
      <c r="BT203" s="38"/>
    </row>
    <row r="204" spans="1:72">
      <c r="A204" s="38"/>
      <c r="B204" s="38"/>
      <c r="D204" s="38"/>
      <c r="F204" s="38"/>
      <c r="H204" s="38"/>
      <c r="J204" s="38"/>
      <c r="L204" s="38"/>
      <c r="N204" s="38"/>
      <c r="P204" s="38"/>
      <c r="R204" s="38"/>
      <c r="T204" s="38"/>
      <c r="V204" s="38"/>
      <c r="X204" s="38"/>
      <c r="Z204" s="38"/>
      <c r="AB204" s="38"/>
      <c r="AD204" s="38"/>
      <c r="AF204" s="38"/>
      <c r="AH204" s="38"/>
      <c r="AJ204" s="38"/>
      <c r="AL204" s="38"/>
      <c r="AN204" s="38"/>
      <c r="AP204" s="38"/>
      <c r="AR204" s="38"/>
      <c r="AT204" s="38"/>
      <c r="AV204" s="38"/>
      <c r="AX204" s="38"/>
      <c r="AZ204" s="38"/>
      <c r="BB204" s="38"/>
      <c r="BD204" s="38"/>
      <c r="BF204" s="38"/>
      <c r="BH204" s="38"/>
      <c r="BJ204" s="38"/>
      <c r="BL204" s="38"/>
      <c r="BN204" s="38"/>
      <c r="BP204" s="38"/>
      <c r="BR204" s="38"/>
      <c r="BT204" s="38"/>
    </row>
    <row r="205" spans="1:72">
      <c r="A205" s="38"/>
      <c r="B205" s="38"/>
      <c r="D205" s="38"/>
      <c r="F205" s="38"/>
      <c r="H205" s="38"/>
      <c r="J205" s="38"/>
      <c r="L205" s="38"/>
      <c r="N205" s="38"/>
      <c r="P205" s="38"/>
      <c r="R205" s="38"/>
      <c r="T205" s="38"/>
      <c r="V205" s="38"/>
      <c r="X205" s="38"/>
      <c r="Z205" s="38"/>
      <c r="AB205" s="38"/>
      <c r="AD205" s="38"/>
      <c r="AF205" s="38"/>
      <c r="AH205" s="38"/>
      <c r="AJ205" s="38"/>
      <c r="AL205" s="38"/>
      <c r="AN205" s="38"/>
      <c r="AP205" s="38"/>
      <c r="AR205" s="38"/>
      <c r="AT205" s="38"/>
      <c r="AV205" s="38"/>
      <c r="AX205" s="38"/>
      <c r="AZ205" s="38"/>
      <c r="BB205" s="38"/>
      <c r="BD205" s="38"/>
      <c r="BF205" s="38"/>
      <c r="BH205" s="38"/>
      <c r="BJ205" s="38"/>
      <c r="BL205" s="38"/>
      <c r="BN205" s="38"/>
      <c r="BP205" s="38"/>
      <c r="BR205" s="38"/>
      <c r="BT205" s="38"/>
    </row>
    <row r="206" spans="1:72">
      <c r="A206" s="38"/>
      <c r="B206" s="38"/>
      <c r="D206" s="38"/>
      <c r="F206" s="38"/>
      <c r="H206" s="38"/>
      <c r="J206" s="38"/>
      <c r="L206" s="38"/>
      <c r="N206" s="38"/>
      <c r="P206" s="38"/>
      <c r="R206" s="38"/>
      <c r="T206" s="38"/>
      <c r="V206" s="38"/>
      <c r="X206" s="38"/>
      <c r="Z206" s="38"/>
      <c r="AB206" s="38"/>
      <c r="AD206" s="38"/>
      <c r="AF206" s="38"/>
      <c r="AH206" s="38"/>
      <c r="AJ206" s="38"/>
      <c r="AL206" s="38"/>
      <c r="AN206" s="38"/>
      <c r="AP206" s="38"/>
      <c r="AR206" s="38"/>
      <c r="AT206" s="38"/>
      <c r="AV206" s="38"/>
      <c r="AX206" s="38"/>
      <c r="AZ206" s="38"/>
      <c r="BB206" s="38"/>
      <c r="BD206" s="38"/>
      <c r="BF206" s="38"/>
      <c r="BH206" s="38"/>
      <c r="BJ206" s="38"/>
      <c r="BL206" s="38"/>
      <c r="BN206" s="38"/>
      <c r="BP206" s="38"/>
      <c r="BR206" s="38"/>
      <c r="BT206" s="38"/>
    </row>
    <row r="207" spans="1:72">
      <c r="A207" s="38"/>
      <c r="B207" s="38"/>
      <c r="D207" s="38"/>
      <c r="F207" s="38"/>
      <c r="H207" s="38"/>
      <c r="J207" s="38"/>
      <c r="L207" s="38"/>
      <c r="N207" s="38"/>
      <c r="P207" s="38"/>
      <c r="R207" s="38"/>
      <c r="T207" s="38"/>
      <c r="V207" s="38"/>
      <c r="X207" s="38"/>
      <c r="Z207" s="38"/>
      <c r="AB207" s="38"/>
      <c r="AD207" s="38"/>
      <c r="AF207" s="38"/>
      <c r="AH207" s="38"/>
      <c r="AJ207" s="38"/>
      <c r="AL207" s="38"/>
      <c r="AN207" s="38"/>
      <c r="AP207" s="38"/>
      <c r="AR207" s="38"/>
      <c r="AT207" s="38"/>
      <c r="AV207" s="38"/>
      <c r="AX207" s="38"/>
      <c r="AZ207" s="38"/>
      <c r="BB207" s="38"/>
      <c r="BD207" s="38"/>
      <c r="BF207" s="38"/>
      <c r="BH207" s="38"/>
      <c r="BJ207" s="38"/>
      <c r="BL207" s="38"/>
      <c r="BN207" s="38"/>
      <c r="BP207" s="38"/>
      <c r="BR207" s="38"/>
      <c r="BT207" s="38"/>
    </row>
    <row r="208" spans="1:72">
      <c r="A208" s="38"/>
      <c r="B208" s="38"/>
      <c r="D208" s="38"/>
      <c r="F208" s="38"/>
      <c r="H208" s="38"/>
      <c r="J208" s="38"/>
      <c r="L208" s="38"/>
      <c r="N208" s="38"/>
      <c r="P208" s="38"/>
      <c r="R208" s="38"/>
      <c r="T208" s="38"/>
      <c r="V208" s="38"/>
      <c r="X208" s="38"/>
      <c r="Z208" s="38"/>
      <c r="AB208" s="38"/>
      <c r="AD208" s="38"/>
      <c r="AF208" s="38"/>
      <c r="AH208" s="38"/>
      <c r="AJ208" s="38"/>
      <c r="AL208" s="38"/>
      <c r="AN208" s="38"/>
      <c r="AP208" s="38"/>
      <c r="AR208" s="38"/>
      <c r="AT208" s="38"/>
      <c r="AV208" s="38"/>
      <c r="AX208" s="38"/>
      <c r="AZ208" s="38"/>
      <c r="BB208" s="38"/>
      <c r="BD208" s="38"/>
      <c r="BF208" s="38"/>
      <c r="BH208" s="38"/>
      <c r="BJ208" s="38"/>
      <c r="BL208" s="38"/>
      <c r="BN208" s="38"/>
      <c r="BP208" s="38"/>
      <c r="BR208" s="38"/>
      <c r="BT208" s="38"/>
    </row>
    <row r="209" spans="1:72">
      <c r="A209" s="38"/>
      <c r="B209" s="38"/>
      <c r="D209" s="38"/>
      <c r="F209" s="38"/>
      <c r="H209" s="38"/>
      <c r="J209" s="38"/>
      <c r="L209" s="38"/>
      <c r="N209" s="38"/>
      <c r="P209" s="38"/>
      <c r="R209" s="38"/>
      <c r="T209" s="38"/>
      <c r="V209" s="38"/>
      <c r="X209" s="38"/>
      <c r="Z209" s="38"/>
      <c r="AB209" s="38"/>
      <c r="AD209" s="38"/>
      <c r="AF209" s="38"/>
      <c r="AH209" s="38"/>
      <c r="AJ209" s="38"/>
      <c r="AL209" s="38"/>
      <c r="AN209" s="38"/>
      <c r="AP209" s="38"/>
      <c r="AR209" s="38"/>
      <c r="AT209" s="38"/>
      <c r="AV209" s="38"/>
      <c r="AX209" s="38"/>
      <c r="AZ209" s="38"/>
      <c r="BB209" s="38"/>
      <c r="BD209" s="38"/>
      <c r="BF209" s="38"/>
      <c r="BH209" s="38"/>
      <c r="BJ209" s="38"/>
      <c r="BL209" s="38"/>
      <c r="BN209" s="38"/>
      <c r="BP209" s="38"/>
      <c r="BR209" s="38"/>
      <c r="BT209" s="38"/>
    </row>
    <row r="210" spans="1:72">
      <c r="A210" s="38"/>
      <c r="B210" s="38"/>
      <c r="D210" s="38"/>
      <c r="F210" s="38"/>
      <c r="H210" s="38"/>
      <c r="J210" s="38"/>
      <c r="L210" s="38"/>
      <c r="N210" s="38"/>
      <c r="P210" s="38"/>
      <c r="R210" s="38"/>
      <c r="T210" s="38"/>
      <c r="V210" s="38"/>
      <c r="X210" s="38"/>
      <c r="Z210" s="38"/>
      <c r="AB210" s="38"/>
      <c r="AD210" s="38"/>
      <c r="AF210" s="38"/>
      <c r="AH210" s="38"/>
      <c r="AJ210" s="38"/>
      <c r="AL210" s="38"/>
      <c r="AN210" s="38"/>
      <c r="AP210" s="38"/>
      <c r="AR210" s="38"/>
      <c r="AT210" s="38"/>
      <c r="AV210" s="38"/>
      <c r="AX210" s="38"/>
      <c r="AZ210" s="38"/>
      <c r="BB210" s="38"/>
      <c r="BD210" s="38"/>
      <c r="BF210" s="38"/>
      <c r="BH210" s="38"/>
      <c r="BJ210" s="38"/>
      <c r="BL210" s="38"/>
      <c r="BN210" s="38"/>
      <c r="BP210" s="38"/>
      <c r="BR210" s="38"/>
      <c r="BT210" s="38"/>
    </row>
    <row r="211" spans="1:72">
      <c r="A211" s="38"/>
      <c r="B211" s="38"/>
      <c r="D211" s="38"/>
      <c r="F211" s="38"/>
      <c r="H211" s="38"/>
      <c r="J211" s="38"/>
      <c r="L211" s="38"/>
      <c r="N211" s="38"/>
      <c r="P211" s="38"/>
      <c r="R211" s="38"/>
      <c r="T211" s="38"/>
      <c r="V211" s="38"/>
      <c r="X211" s="38"/>
      <c r="Z211" s="38"/>
      <c r="AB211" s="38"/>
      <c r="AD211" s="38"/>
      <c r="AF211" s="38"/>
      <c r="AH211" s="38"/>
      <c r="AJ211" s="38"/>
      <c r="AL211" s="38"/>
      <c r="AN211" s="38"/>
      <c r="AP211" s="38"/>
      <c r="AR211" s="38"/>
      <c r="AT211" s="38"/>
      <c r="AV211" s="38"/>
      <c r="AX211" s="38"/>
      <c r="AZ211" s="38"/>
      <c r="BB211" s="38"/>
      <c r="BD211" s="38"/>
      <c r="BF211" s="38"/>
      <c r="BH211" s="38"/>
      <c r="BJ211" s="38"/>
      <c r="BL211" s="38"/>
      <c r="BN211" s="38"/>
      <c r="BP211" s="38"/>
      <c r="BR211" s="38"/>
      <c r="BT211" s="38"/>
    </row>
    <row r="212" spans="1:72">
      <c r="A212" s="38"/>
      <c r="B212" s="38"/>
      <c r="D212" s="38"/>
      <c r="F212" s="38"/>
      <c r="H212" s="38"/>
      <c r="J212" s="38"/>
      <c r="L212" s="38"/>
      <c r="N212" s="38"/>
      <c r="P212" s="38"/>
      <c r="R212" s="38"/>
      <c r="T212" s="38"/>
      <c r="V212" s="38"/>
      <c r="X212" s="38"/>
      <c r="Z212" s="38"/>
      <c r="AB212" s="38"/>
      <c r="AD212" s="38"/>
      <c r="AF212" s="38"/>
      <c r="AH212" s="38"/>
      <c r="AJ212" s="38"/>
      <c r="AL212" s="38"/>
      <c r="AN212" s="38"/>
      <c r="AP212" s="38"/>
      <c r="AR212" s="38"/>
      <c r="AT212" s="38"/>
      <c r="AV212" s="38"/>
      <c r="AX212" s="38"/>
      <c r="AZ212" s="38"/>
      <c r="BB212" s="38"/>
      <c r="BD212" s="38"/>
      <c r="BF212" s="38"/>
      <c r="BH212" s="38"/>
      <c r="BJ212" s="38"/>
      <c r="BL212" s="38"/>
      <c r="BN212" s="38"/>
      <c r="BP212" s="38"/>
      <c r="BR212" s="38"/>
      <c r="BT212" s="38"/>
    </row>
    <row r="213" spans="1:72">
      <c r="A213" s="38"/>
      <c r="B213" s="38"/>
      <c r="D213" s="38"/>
      <c r="F213" s="38"/>
      <c r="H213" s="38"/>
      <c r="J213" s="38"/>
      <c r="L213" s="38"/>
      <c r="N213" s="38"/>
      <c r="P213" s="38"/>
      <c r="R213" s="38"/>
      <c r="T213" s="38"/>
      <c r="V213" s="38"/>
      <c r="X213" s="38"/>
      <c r="Z213" s="38"/>
      <c r="AB213" s="38"/>
      <c r="AD213" s="38"/>
      <c r="AF213" s="38"/>
      <c r="AH213" s="38"/>
      <c r="AJ213" s="38"/>
      <c r="AL213" s="38"/>
      <c r="AN213" s="38"/>
      <c r="AP213" s="38"/>
      <c r="AR213" s="38"/>
      <c r="AT213" s="38"/>
      <c r="AV213" s="38"/>
      <c r="AX213" s="38"/>
      <c r="AZ213" s="38"/>
      <c r="BB213" s="38"/>
      <c r="BD213" s="38"/>
      <c r="BF213" s="38"/>
      <c r="BH213" s="38"/>
      <c r="BJ213" s="38"/>
      <c r="BL213" s="38"/>
      <c r="BN213" s="38"/>
      <c r="BP213" s="38"/>
      <c r="BR213" s="38"/>
      <c r="BT213" s="38"/>
    </row>
    <row r="214" spans="1:72">
      <c r="A214" s="38"/>
      <c r="B214" s="38"/>
      <c r="D214" s="38"/>
      <c r="F214" s="38"/>
      <c r="H214" s="38"/>
      <c r="J214" s="38"/>
      <c r="L214" s="38"/>
      <c r="N214" s="38"/>
      <c r="P214" s="38"/>
      <c r="R214" s="38"/>
      <c r="T214" s="38"/>
      <c r="V214" s="38"/>
      <c r="X214" s="38"/>
      <c r="Z214" s="38"/>
      <c r="AB214" s="38"/>
      <c r="AD214" s="38"/>
      <c r="AF214" s="38"/>
      <c r="AH214" s="38"/>
      <c r="AJ214" s="38"/>
      <c r="AL214" s="38"/>
      <c r="AN214" s="38"/>
      <c r="AP214" s="38"/>
      <c r="AR214" s="38"/>
      <c r="AT214" s="38"/>
      <c r="AV214" s="38"/>
      <c r="AX214" s="38"/>
      <c r="AZ214" s="38"/>
      <c r="BB214" s="38"/>
      <c r="BD214" s="38"/>
      <c r="BF214" s="38"/>
      <c r="BH214" s="38"/>
      <c r="BJ214" s="38"/>
      <c r="BL214" s="38"/>
      <c r="BN214" s="38"/>
      <c r="BP214" s="38"/>
      <c r="BR214" s="38"/>
      <c r="BT214" s="38"/>
    </row>
    <row r="215" spans="1:72">
      <c r="A215" s="38"/>
      <c r="B215" s="38"/>
      <c r="D215" s="38"/>
      <c r="F215" s="38"/>
      <c r="H215" s="38"/>
      <c r="J215" s="38"/>
      <c r="L215" s="38"/>
      <c r="N215" s="38"/>
      <c r="P215" s="38"/>
      <c r="R215" s="38"/>
      <c r="T215" s="38"/>
      <c r="V215" s="38"/>
      <c r="X215" s="38"/>
      <c r="Z215" s="38"/>
      <c r="AB215" s="38"/>
      <c r="AD215" s="38"/>
      <c r="AF215" s="38"/>
      <c r="AH215" s="38"/>
      <c r="AJ215" s="38"/>
      <c r="AL215" s="38"/>
      <c r="AN215" s="38"/>
      <c r="AP215" s="38"/>
      <c r="AR215" s="38"/>
      <c r="AT215" s="38"/>
      <c r="AV215" s="38"/>
      <c r="AX215" s="38"/>
      <c r="AZ215" s="38"/>
      <c r="BB215" s="38"/>
      <c r="BD215" s="38"/>
      <c r="BF215" s="38"/>
      <c r="BH215" s="38"/>
      <c r="BJ215" s="38"/>
      <c r="BL215" s="38"/>
      <c r="BN215" s="38"/>
      <c r="BP215" s="38"/>
      <c r="BR215" s="38"/>
      <c r="BT215" s="38"/>
    </row>
    <row r="216" spans="1:72">
      <c r="A216" s="38"/>
      <c r="B216" s="38"/>
      <c r="D216" s="38"/>
      <c r="F216" s="38"/>
      <c r="H216" s="38"/>
      <c r="J216" s="38"/>
      <c r="L216" s="38"/>
      <c r="N216" s="38"/>
      <c r="P216" s="38"/>
      <c r="R216" s="38"/>
      <c r="T216" s="38"/>
      <c r="V216" s="38"/>
      <c r="X216" s="38"/>
      <c r="Z216" s="38"/>
      <c r="AB216" s="38"/>
      <c r="AD216" s="38"/>
      <c r="AF216" s="38"/>
      <c r="AH216" s="38"/>
      <c r="AJ216" s="38"/>
      <c r="AL216" s="38"/>
      <c r="AN216" s="38"/>
      <c r="AP216" s="38"/>
      <c r="AR216" s="38"/>
      <c r="AT216" s="38"/>
      <c r="AV216" s="38"/>
      <c r="AX216" s="38"/>
      <c r="AZ216" s="38"/>
      <c r="BB216" s="38"/>
      <c r="BD216" s="38"/>
      <c r="BF216" s="38"/>
      <c r="BH216" s="38"/>
      <c r="BJ216" s="38"/>
      <c r="BL216" s="38"/>
      <c r="BN216" s="38"/>
      <c r="BP216" s="38"/>
      <c r="BR216" s="38"/>
      <c r="BT216" s="38"/>
    </row>
    <row r="217" spans="1:72">
      <c r="A217" s="38"/>
      <c r="B217" s="38"/>
      <c r="D217" s="38"/>
      <c r="F217" s="38"/>
      <c r="H217" s="38"/>
      <c r="J217" s="38"/>
      <c r="L217" s="38"/>
      <c r="N217" s="38"/>
      <c r="P217" s="38"/>
      <c r="R217" s="38"/>
      <c r="T217" s="38"/>
      <c r="V217" s="38"/>
      <c r="X217" s="38"/>
      <c r="Z217" s="38"/>
      <c r="AB217" s="38"/>
      <c r="AD217" s="38"/>
      <c r="AF217" s="38"/>
      <c r="AH217" s="38"/>
      <c r="AJ217" s="38"/>
      <c r="AL217" s="38"/>
      <c r="AN217" s="38"/>
      <c r="AP217" s="38"/>
      <c r="AR217" s="38"/>
      <c r="AT217" s="38"/>
      <c r="AV217" s="38"/>
      <c r="AX217" s="38"/>
      <c r="AZ217" s="38"/>
      <c r="BB217" s="38"/>
      <c r="BD217" s="38"/>
      <c r="BF217" s="38"/>
      <c r="BH217" s="38"/>
      <c r="BJ217" s="38"/>
      <c r="BL217" s="38"/>
      <c r="BN217" s="38"/>
      <c r="BP217" s="38"/>
      <c r="BR217" s="38"/>
      <c r="BT217" s="38"/>
    </row>
    <row r="218" spans="1:72">
      <c r="A218" s="38"/>
      <c r="B218" s="38"/>
      <c r="D218" s="38"/>
      <c r="F218" s="38"/>
      <c r="H218" s="38"/>
      <c r="J218" s="38"/>
      <c r="L218" s="38"/>
      <c r="N218" s="38"/>
      <c r="P218" s="38"/>
      <c r="R218" s="38"/>
      <c r="T218" s="38"/>
      <c r="V218" s="38"/>
      <c r="X218" s="38"/>
      <c r="Z218" s="38"/>
      <c r="AB218" s="38"/>
      <c r="AD218" s="38"/>
      <c r="AF218" s="38"/>
      <c r="AH218" s="38"/>
      <c r="AJ218" s="38"/>
      <c r="AL218" s="38"/>
      <c r="AN218" s="38"/>
      <c r="AP218" s="38"/>
      <c r="AR218" s="38"/>
      <c r="AT218" s="38"/>
      <c r="AV218" s="38"/>
      <c r="AX218" s="38"/>
      <c r="AZ218" s="38"/>
      <c r="BB218" s="38"/>
      <c r="BD218" s="38"/>
      <c r="BF218" s="38"/>
      <c r="BH218" s="38"/>
      <c r="BJ218" s="38"/>
      <c r="BL218" s="38"/>
      <c r="BN218" s="38"/>
      <c r="BP218" s="38"/>
      <c r="BR218" s="38"/>
      <c r="BT218" s="38"/>
    </row>
    <row r="219" spans="1:72">
      <c r="A219" s="38"/>
      <c r="B219" s="38"/>
      <c r="D219" s="38"/>
      <c r="F219" s="38"/>
      <c r="H219" s="38"/>
      <c r="J219" s="38"/>
      <c r="L219" s="38"/>
      <c r="N219" s="38"/>
      <c r="P219" s="38"/>
      <c r="R219" s="38"/>
      <c r="T219" s="38"/>
      <c r="V219" s="38"/>
      <c r="X219" s="38"/>
      <c r="Z219" s="38"/>
      <c r="AB219" s="38"/>
      <c r="AD219" s="38"/>
      <c r="AF219" s="38"/>
      <c r="AH219" s="38"/>
      <c r="AJ219" s="38"/>
      <c r="AL219" s="38"/>
      <c r="AN219" s="38"/>
      <c r="AP219" s="38"/>
      <c r="AR219" s="38"/>
      <c r="AT219" s="38"/>
      <c r="AV219" s="38"/>
      <c r="AX219" s="38"/>
      <c r="AZ219" s="38"/>
      <c r="BB219" s="38"/>
      <c r="BD219" s="38"/>
      <c r="BF219" s="38"/>
      <c r="BH219" s="38"/>
      <c r="BJ219" s="38"/>
      <c r="BL219" s="38"/>
      <c r="BN219" s="38"/>
      <c r="BP219" s="38"/>
      <c r="BR219" s="38"/>
      <c r="BT219" s="38"/>
    </row>
    <row r="220" spans="1:72">
      <c r="A220" s="38"/>
      <c r="B220" s="38"/>
      <c r="D220" s="38"/>
      <c r="F220" s="38"/>
      <c r="H220" s="38"/>
      <c r="J220" s="38"/>
      <c r="L220" s="38"/>
      <c r="N220" s="38"/>
      <c r="P220" s="38"/>
      <c r="R220" s="38"/>
      <c r="T220" s="38"/>
      <c r="V220" s="38"/>
      <c r="X220" s="38"/>
      <c r="Z220" s="38"/>
      <c r="AB220" s="38"/>
      <c r="AD220" s="38"/>
      <c r="AF220" s="38"/>
      <c r="AH220" s="38"/>
      <c r="AJ220" s="38"/>
      <c r="AL220" s="38"/>
      <c r="AN220" s="38"/>
      <c r="AP220" s="38"/>
      <c r="AR220" s="38"/>
      <c r="AT220" s="38"/>
      <c r="AV220" s="38"/>
      <c r="AX220" s="38"/>
      <c r="AZ220" s="38"/>
      <c r="BB220" s="38"/>
      <c r="BD220" s="38"/>
      <c r="BF220" s="38"/>
      <c r="BH220" s="38"/>
      <c r="BJ220" s="38"/>
      <c r="BL220" s="38"/>
      <c r="BN220" s="38"/>
      <c r="BP220" s="38"/>
      <c r="BR220" s="38"/>
      <c r="BT220" s="38"/>
    </row>
    <row r="221" spans="1:72">
      <c r="A221" s="38"/>
      <c r="B221" s="38"/>
      <c r="D221" s="38"/>
      <c r="F221" s="38"/>
      <c r="H221" s="38"/>
      <c r="J221" s="38"/>
      <c r="L221" s="38"/>
      <c r="N221" s="38"/>
      <c r="P221" s="38"/>
      <c r="R221" s="38"/>
      <c r="T221" s="38"/>
      <c r="V221" s="38"/>
      <c r="X221" s="38"/>
      <c r="Z221" s="38"/>
      <c r="AB221" s="38"/>
      <c r="AD221" s="38"/>
      <c r="AF221" s="38"/>
      <c r="AH221" s="38"/>
      <c r="AJ221" s="38"/>
      <c r="AL221" s="38"/>
      <c r="AN221" s="38"/>
      <c r="AP221" s="38"/>
      <c r="AR221" s="38"/>
      <c r="AT221" s="38"/>
      <c r="AV221" s="38"/>
      <c r="AX221" s="38"/>
      <c r="AZ221" s="38"/>
      <c r="BB221" s="38"/>
      <c r="BD221" s="38"/>
      <c r="BF221" s="38"/>
      <c r="BH221" s="38"/>
      <c r="BJ221" s="38"/>
      <c r="BL221" s="38"/>
      <c r="BN221" s="38"/>
      <c r="BP221" s="38"/>
      <c r="BR221" s="38"/>
      <c r="BT221" s="38"/>
    </row>
    <row r="222" spans="1:72">
      <c r="A222" s="38"/>
      <c r="B222" s="38"/>
      <c r="D222" s="38"/>
      <c r="F222" s="38"/>
      <c r="H222" s="38"/>
      <c r="J222" s="38"/>
      <c r="L222" s="38"/>
      <c r="N222" s="38"/>
      <c r="P222" s="38"/>
      <c r="R222" s="38"/>
      <c r="T222" s="38"/>
      <c r="V222" s="38"/>
      <c r="X222" s="38"/>
      <c r="Z222" s="38"/>
      <c r="AB222" s="38"/>
      <c r="AD222" s="38"/>
      <c r="AF222" s="38"/>
      <c r="AH222" s="38"/>
      <c r="AJ222" s="38"/>
      <c r="AL222" s="38"/>
      <c r="AN222" s="38"/>
      <c r="AP222" s="38"/>
      <c r="AR222" s="38"/>
      <c r="AT222" s="38"/>
      <c r="AV222" s="38"/>
      <c r="AX222" s="38"/>
      <c r="AZ222" s="38"/>
      <c r="BB222" s="38"/>
      <c r="BD222" s="38"/>
      <c r="BF222" s="38"/>
      <c r="BH222" s="38"/>
      <c r="BJ222" s="38"/>
      <c r="BL222" s="38"/>
      <c r="BN222" s="38"/>
      <c r="BP222" s="38"/>
      <c r="BR222" s="38"/>
      <c r="BT222" s="38"/>
    </row>
    <row r="223" spans="1:72">
      <c r="A223" s="38"/>
      <c r="B223" s="38"/>
      <c r="D223" s="38"/>
      <c r="F223" s="38"/>
      <c r="H223" s="38"/>
      <c r="J223" s="38"/>
      <c r="L223" s="38"/>
      <c r="N223" s="38"/>
      <c r="P223" s="38"/>
      <c r="R223" s="38"/>
      <c r="T223" s="38"/>
      <c r="V223" s="38"/>
      <c r="X223" s="38"/>
      <c r="Z223" s="38"/>
      <c r="AB223" s="38"/>
      <c r="AD223" s="38"/>
      <c r="AF223" s="38"/>
      <c r="AH223" s="38"/>
      <c r="AJ223" s="38"/>
      <c r="AL223" s="38"/>
      <c r="AN223" s="38"/>
      <c r="AP223" s="38"/>
      <c r="AR223" s="38"/>
      <c r="AT223" s="38"/>
      <c r="AV223" s="38"/>
      <c r="AX223" s="38"/>
      <c r="AZ223" s="38"/>
      <c r="BB223" s="38"/>
      <c r="BD223" s="38"/>
      <c r="BF223" s="38"/>
      <c r="BH223" s="38"/>
      <c r="BJ223" s="38"/>
      <c r="BL223" s="38"/>
      <c r="BN223" s="38"/>
      <c r="BP223" s="38"/>
      <c r="BR223" s="38"/>
      <c r="BT223" s="38"/>
    </row>
    <row r="224" spans="1:72">
      <c r="A224" s="38"/>
      <c r="B224" s="38"/>
      <c r="D224" s="38"/>
      <c r="F224" s="38"/>
      <c r="H224" s="38"/>
      <c r="J224" s="38"/>
      <c r="L224" s="38"/>
      <c r="N224" s="38"/>
      <c r="P224" s="38"/>
      <c r="R224" s="38"/>
      <c r="T224" s="38"/>
      <c r="V224" s="38"/>
      <c r="X224" s="38"/>
      <c r="Z224" s="38"/>
      <c r="AB224" s="38"/>
      <c r="AD224" s="38"/>
      <c r="AF224" s="38"/>
      <c r="AH224" s="38"/>
      <c r="AJ224" s="38"/>
      <c r="AL224" s="38"/>
      <c r="AN224" s="38"/>
      <c r="AP224" s="38"/>
      <c r="AR224" s="38"/>
      <c r="AT224" s="38"/>
      <c r="AV224" s="38"/>
      <c r="AX224" s="38"/>
      <c r="AZ224" s="38"/>
      <c r="BB224" s="38"/>
      <c r="BD224" s="38"/>
      <c r="BF224" s="38"/>
      <c r="BH224" s="38"/>
      <c r="BJ224" s="38"/>
      <c r="BL224" s="38"/>
      <c r="BN224" s="38"/>
      <c r="BP224" s="38"/>
      <c r="BR224" s="38"/>
      <c r="BT224" s="38"/>
    </row>
    <row r="225" spans="1:72">
      <c r="A225" s="38"/>
      <c r="B225" s="38"/>
      <c r="D225" s="38"/>
      <c r="F225" s="38"/>
      <c r="H225" s="38"/>
      <c r="J225" s="38"/>
      <c r="L225" s="38"/>
      <c r="N225" s="38"/>
      <c r="P225" s="38"/>
      <c r="R225" s="38"/>
      <c r="T225" s="38"/>
      <c r="V225" s="38"/>
      <c r="X225" s="38"/>
      <c r="Z225" s="38"/>
      <c r="AB225" s="38"/>
      <c r="AD225" s="38"/>
      <c r="AF225" s="38"/>
      <c r="AH225" s="38"/>
      <c r="AJ225" s="38"/>
      <c r="AL225" s="38"/>
      <c r="AN225" s="38"/>
      <c r="AP225" s="38"/>
      <c r="AR225" s="38"/>
      <c r="AT225" s="38"/>
      <c r="AV225" s="38"/>
      <c r="AX225" s="38"/>
      <c r="AZ225" s="38"/>
      <c r="BB225" s="38"/>
      <c r="BD225" s="38"/>
      <c r="BF225" s="38"/>
      <c r="BH225" s="38"/>
      <c r="BJ225" s="38"/>
      <c r="BL225" s="38"/>
      <c r="BN225" s="38"/>
      <c r="BP225" s="38"/>
      <c r="BR225" s="38"/>
      <c r="BT225" s="38"/>
    </row>
    <row r="226" spans="1:72">
      <c r="A226" s="38"/>
      <c r="B226" s="38"/>
      <c r="D226" s="38"/>
      <c r="F226" s="38"/>
      <c r="H226" s="38"/>
      <c r="J226" s="38"/>
      <c r="L226" s="38"/>
      <c r="N226" s="38"/>
      <c r="P226" s="38"/>
      <c r="R226" s="38"/>
      <c r="T226" s="38"/>
      <c r="V226" s="38"/>
      <c r="X226" s="38"/>
      <c r="Z226" s="38"/>
      <c r="AB226" s="38"/>
      <c r="AD226" s="38"/>
      <c r="AF226" s="38"/>
      <c r="AH226" s="38"/>
      <c r="AJ226" s="38"/>
      <c r="AL226" s="38"/>
      <c r="AN226" s="38"/>
      <c r="AP226" s="38"/>
      <c r="AR226" s="38"/>
      <c r="AT226" s="38"/>
      <c r="AV226" s="38"/>
      <c r="AX226" s="38"/>
      <c r="AZ226" s="38"/>
      <c r="BB226" s="38"/>
      <c r="BD226" s="38"/>
      <c r="BF226" s="38"/>
      <c r="BH226" s="38"/>
      <c r="BJ226" s="38"/>
      <c r="BL226" s="38"/>
      <c r="BN226" s="38"/>
      <c r="BP226" s="38"/>
      <c r="BR226" s="38"/>
      <c r="BT226" s="38"/>
    </row>
    <row r="227" spans="1:72">
      <c r="A227" s="38"/>
      <c r="B227" s="38"/>
      <c r="D227" s="38"/>
      <c r="F227" s="38"/>
      <c r="H227" s="38"/>
      <c r="J227" s="38"/>
      <c r="L227" s="38"/>
      <c r="N227" s="38"/>
      <c r="P227" s="38"/>
      <c r="R227" s="38"/>
      <c r="T227" s="38"/>
      <c r="V227" s="38"/>
      <c r="X227" s="38"/>
      <c r="Z227" s="38"/>
      <c r="AB227" s="38"/>
      <c r="AD227" s="38"/>
      <c r="AF227" s="38"/>
      <c r="AH227" s="38"/>
      <c r="AJ227" s="38"/>
      <c r="AL227" s="38"/>
      <c r="AN227" s="38"/>
      <c r="AP227" s="38"/>
      <c r="AR227" s="38"/>
      <c r="AT227" s="38"/>
      <c r="AV227" s="38"/>
      <c r="AX227" s="38"/>
      <c r="AZ227" s="38"/>
      <c r="BB227" s="38"/>
      <c r="BD227" s="38"/>
      <c r="BF227" s="38"/>
      <c r="BH227" s="38"/>
      <c r="BJ227" s="38"/>
      <c r="BL227" s="38"/>
      <c r="BN227" s="38"/>
      <c r="BP227" s="38"/>
      <c r="BR227" s="38"/>
      <c r="BT227" s="38"/>
    </row>
    <row r="228" spans="1:72">
      <c r="A228" s="38"/>
      <c r="B228" s="38"/>
      <c r="D228" s="38"/>
      <c r="F228" s="38"/>
      <c r="H228" s="38"/>
      <c r="J228" s="38"/>
      <c r="L228" s="38"/>
      <c r="N228" s="38"/>
      <c r="P228" s="38"/>
      <c r="R228" s="38"/>
      <c r="T228" s="38"/>
      <c r="V228" s="38"/>
      <c r="X228" s="38"/>
      <c r="Z228" s="38"/>
      <c r="AB228" s="38"/>
      <c r="AD228" s="38"/>
      <c r="AF228" s="38"/>
      <c r="AH228" s="38"/>
      <c r="AJ228" s="38"/>
      <c r="AL228" s="38"/>
      <c r="AN228" s="38"/>
      <c r="AP228" s="38"/>
      <c r="AR228" s="38"/>
      <c r="AT228" s="38"/>
      <c r="AV228" s="38"/>
      <c r="AX228" s="38"/>
      <c r="AZ228" s="38"/>
      <c r="BB228" s="38"/>
      <c r="BD228" s="38"/>
      <c r="BF228" s="38"/>
      <c r="BH228" s="38"/>
      <c r="BJ228" s="38"/>
      <c r="BL228" s="38"/>
      <c r="BN228" s="38"/>
      <c r="BP228" s="38"/>
      <c r="BR228" s="38"/>
      <c r="BT228" s="38"/>
    </row>
    <row r="229" spans="1:72">
      <c r="A229" s="38"/>
      <c r="B229" s="38"/>
      <c r="D229" s="38"/>
      <c r="F229" s="38"/>
      <c r="H229" s="38"/>
      <c r="J229" s="38"/>
      <c r="L229" s="38"/>
      <c r="N229" s="38"/>
      <c r="P229" s="38"/>
      <c r="R229" s="38"/>
      <c r="T229" s="38"/>
      <c r="V229" s="38"/>
      <c r="X229" s="38"/>
      <c r="Z229" s="38"/>
      <c r="AB229" s="38"/>
      <c r="AD229" s="38"/>
      <c r="AF229" s="38"/>
      <c r="AH229" s="38"/>
      <c r="AJ229" s="38"/>
      <c r="AL229" s="38"/>
      <c r="AN229" s="38"/>
      <c r="AP229" s="38"/>
      <c r="AR229" s="38"/>
      <c r="AT229" s="38"/>
      <c r="AV229" s="38"/>
      <c r="AX229" s="38"/>
      <c r="AZ229" s="38"/>
      <c r="BB229" s="38"/>
      <c r="BD229" s="38"/>
      <c r="BF229" s="38"/>
      <c r="BH229" s="38"/>
      <c r="BJ229" s="38"/>
      <c r="BL229" s="38"/>
      <c r="BN229" s="38"/>
      <c r="BP229" s="38"/>
      <c r="BR229" s="38"/>
      <c r="BT229" s="38"/>
    </row>
    <row r="230" spans="1:72">
      <c r="A230" s="38"/>
      <c r="B230" s="38"/>
      <c r="D230" s="38"/>
      <c r="F230" s="38"/>
      <c r="H230" s="38"/>
      <c r="J230" s="38"/>
      <c r="L230" s="38"/>
      <c r="N230" s="38"/>
      <c r="P230" s="38"/>
      <c r="R230" s="38"/>
      <c r="T230" s="38"/>
      <c r="V230" s="38"/>
      <c r="X230" s="38"/>
      <c r="Z230" s="38"/>
      <c r="AB230" s="38"/>
      <c r="AD230" s="38"/>
      <c r="AF230" s="38"/>
      <c r="AH230" s="38"/>
      <c r="AJ230" s="38"/>
      <c r="AL230" s="38"/>
      <c r="AN230" s="38"/>
      <c r="AP230" s="38"/>
      <c r="AR230" s="38"/>
      <c r="AT230" s="38"/>
      <c r="AV230" s="38"/>
      <c r="AX230" s="38"/>
      <c r="AZ230" s="38"/>
      <c r="BB230" s="38"/>
      <c r="BD230" s="38"/>
      <c r="BF230" s="38"/>
      <c r="BH230" s="38"/>
      <c r="BJ230" s="38"/>
      <c r="BL230" s="38"/>
      <c r="BN230" s="38"/>
      <c r="BP230" s="38"/>
      <c r="BR230" s="38"/>
      <c r="BT230" s="38"/>
    </row>
    <row r="231" spans="1:72">
      <c r="A231" s="38"/>
      <c r="B231" s="38"/>
      <c r="D231" s="38"/>
      <c r="F231" s="38"/>
      <c r="H231" s="38"/>
      <c r="J231" s="38"/>
      <c r="L231" s="38"/>
      <c r="N231" s="38"/>
      <c r="P231" s="38"/>
      <c r="R231" s="38"/>
      <c r="T231" s="38"/>
      <c r="V231" s="38"/>
      <c r="X231" s="38"/>
      <c r="Z231" s="38"/>
      <c r="AB231" s="38"/>
      <c r="AD231" s="38"/>
      <c r="AF231" s="38"/>
      <c r="AH231" s="38"/>
      <c r="AJ231" s="38"/>
      <c r="AL231" s="38"/>
      <c r="AN231" s="38"/>
      <c r="AP231" s="38"/>
      <c r="AR231" s="38"/>
      <c r="AT231" s="38"/>
      <c r="AV231" s="38"/>
      <c r="AX231" s="38"/>
      <c r="AZ231" s="38"/>
      <c r="BB231" s="38"/>
      <c r="BD231" s="38"/>
      <c r="BF231" s="38"/>
      <c r="BH231" s="38"/>
      <c r="BJ231" s="38"/>
      <c r="BL231" s="38"/>
      <c r="BN231" s="38"/>
      <c r="BP231" s="38"/>
      <c r="BR231" s="38"/>
      <c r="BT231" s="38"/>
    </row>
    <row r="232" spans="1:72">
      <c r="A232" s="38"/>
      <c r="B232" s="38"/>
      <c r="D232" s="38"/>
      <c r="F232" s="38"/>
      <c r="H232" s="38"/>
      <c r="J232" s="38"/>
      <c r="L232" s="38"/>
      <c r="N232" s="38"/>
      <c r="P232" s="38"/>
      <c r="R232" s="38"/>
      <c r="T232" s="38"/>
      <c r="V232" s="38"/>
      <c r="X232" s="38"/>
      <c r="Z232" s="38"/>
      <c r="AB232" s="38"/>
      <c r="AD232" s="38"/>
      <c r="AF232" s="38"/>
      <c r="AH232" s="38"/>
      <c r="AJ232" s="38"/>
      <c r="AL232" s="38"/>
      <c r="AN232" s="38"/>
      <c r="AP232" s="38"/>
      <c r="AR232" s="38"/>
      <c r="AT232" s="38"/>
      <c r="AV232" s="38"/>
      <c r="AX232" s="38"/>
      <c r="AZ232" s="38"/>
      <c r="BB232" s="38"/>
      <c r="BD232" s="38"/>
      <c r="BF232" s="38"/>
      <c r="BH232" s="38"/>
      <c r="BJ232" s="38"/>
      <c r="BL232" s="38"/>
      <c r="BN232" s="38"/>
      <c r="BP232" s="38"/>
      <c r="BR232" s="38"/>
      <c r="BT232" s="38"/>
    </row>
    <row r="233" spans="1:72">
      <c r="A233" s="38"/>
      <c r="B233" s="38"/>
      <c r="D233" s="38"/>
      <c r="F233" s="38"/>
      <c r="H233" s="38"/>
      <c r="J233" s="38"/>
      <c r="L233" s="38"/>
      <c r="N233" s="38"/>
      <c r="P233" s="38"/>
      <c r="R233" s="38"/>
      <c r="T233" s="38"/>
      <c r="V233" s="38"/>
      <c r="X233" s="38"/>
      <c r="Z233" s="38"/>
      <c r="AB233" s="38"/>
      <c r="AD233" s="38"/>
      <c r="AF233" s="38"/>
      <c r="AH233" s="38"/>
      <c r="AJ233" s="38"/>
      <c r="AL233" s="38"/>
      <c r="AN233" s="38"/>
      <c r="AP233" s="38"/>
      <c r="AR233" s="38"/>
      <c r="AT233" s="38"/>
      <c r="AV233" s="38"/>
      <c r="AX233" s="38"/>
      <c r="AZ233" s="38"/>
      <c r="BB233" s="38"/>
      <c r="BD233" s="38"/>
      <c r="BF233" s="38"/>
      <c r="BH233" s="38"/>
      <c r="BJ233" s="38"/>
      <c r="BL233" s="38"/>
      <c r="BN233" s="38"/>
      <c r="BP233" s="38"/>
      <c r="BR233" s="38"/>
      <c r="BT233" s="38"/>
    </row>
    <row r="234" spans="1:72">
      <c r="A234" s="38"/>
      <c r="B234" s="38"/>
      <c r="D234" s="38"/>
      <c r="F234" s="38"/>
      <c r="H234" s="38"/>
      <c r="J234" s="38"/>
      <c r="L234" s="38"/>
      <c r="N234" s="38"/>
      <c r="P234" s="38"/>
      <c r="R234" s="38"/>
      <c r="T234" s="38"/>
      <c r="V234" s="38"/>
      <c r="X234" s="38"/>
      <c r="Z234" s="38"/>
      <c r="AB234" s="38"/>
      <c r="AD234" s="38"/>
      <c r="AF234" s="38"/>
      <c r="AH234" s="38"/>
      <c r="AJ234" s="38"/>
      <c r="AL234" s="38"/>
      <c r="AN234" s="38"/>
      <c r="AP234" s="38"/>
      <c r="AR234" s="38"/>
      <c r="AT234" s="38"/>
      <c r="AV234" s="38"/>
      <c r="AX234" s="38"/>
      <c r="AZ234" s="38"/>
      <c r="BB234" s="38"/>
      <c r="BD234" s="38"/>
      <c r="BF234" s="38"/>
      <c r="BH234" s="38"/>
      <c r="BJ234" s="38"/>
      <c r="BL234" s="38"/>
      <c r="BN234" s="38"/>
      <c r="BP234" s="38"/>
      <c r="BR234" s="38"/>
      <c r="BT234" s="38"/>
    </row>
    <row r="235" spans="1:72">
      <c r="A235" s="38"/>
      <c r="B235" s="38"/>
      <c r="D235" s="38"/>
      <c r="F235" s="38"/>
      <c r="H235" s="38"/>
      <c r="J235" s="38"/>
      <c r="L235" s="38"/>
      <c r="N235" s="38"/>
      <c r="P235" s="38"/>
      <c r="R235" s="38"/>
      <c r="T235" s="38"/>
      <c r="V235" s="38"/>
      <c r="X235" s="38"/>
      <c r="Z235" s="38"/>
      <c r="AB235" s="38"/>
      <c r="AD235" s="38"/>
      <c r="AF235" s="38"/>
      <c r="AH235" s="38"/>
      <c r="AJ235" s="38"/>
      <c r="AL235" s="38"/>
      <c r="AN235" s="38"/>
      <c r="AP235" s="38"/>
      <c r="AR235" s="38"/>
      <c r="AT235" s="38"/>
      <c r="AV235" s="38"/>
      <c r="AX235" s="38"/>
      <c r="AZ235" s="38"/>
      <c r="BB235" s="38"/>
      <c r="BD235" s="38"/>
      <c r="BF235" s="38"/>
      <c r="BH235" s="38"/>
      <c r="BJ235" s="38"/>
      <c r="BL235" s="38"/>
      <c r="BN235" s="38"/>
      <c r="BP235" s="38"/>
      <c r="BR235" s="38"/>
      <c r="BT235" s="38"/>
    </row>
    <row r="236" spans="1:72">
      <c r="A236" s="38"/>
      <c r="B236" s="38"/>
      <c r="D236" s="38"/>
      <c r="F236" s="38"/>
      <c r="H236" s="38"/>
      <c r="J236" s="38"/>
      <c r="L236" s="38"/>
      <c r="N236" s="38"/>
      <c r="P236" s="38"/>
      <c r="R236" s="38"/>
      <c r="T236" s="38"/>
      <c r="V236" s="38"/>
      <c r="X236" s="38"/>
      <c r="Z236" s="38"/>
      <c r="AB236" s="38"/>
      <c r="AD236" s="38"/>
      <c r="AF236" s="38"/>
      <c r="AH236" s="38"/>
      <c r="AJ236" s="38"/>
      <c r="AL236" s="38"/>
      <c r="AN236" s="38"/>
      <c r="AP236" s="38"/>
      <c r="AR236" s="38"/>
      <c r="AT236" s="38"/>
      <c r="AV236" s="38"/>
      <c r="AX236" s="38"/>
      <c r="AZ236" s="38"/>
      <c r="BB236" s="38"/>
      <c r="BD236" s="38"/>
      <c r="BF236" s="38"/>
      <c r="BH236" s="38"/>
      <c r="BJ236" s="38"/>
      <c r="BL236" s="38"/>
      <c r="BN236" s="38"/>
      <c r="BP236" s="38"/>
      <c r="BR236" s="38"/>
      <c r="BT236" s="38"/>
    </row>
    <row r="237" spans="1:72">
      <c r="A237" s="38"/>
      <c r="B237" s="38"/>
      <c r="D237" s="38"/>
      <c r="F237" s="38"/>
      <c r="H237" s="38"/>
      <c r="J237" s="38"/>
      <c r="L237" s="38"/>
      <c r="N237" s="38"/>
      <c r="P237" s="38"/>
      <c r="R237" s="38"/>
      <c r="T237" s="38"/>
      <c r="V237" s="38"/>
      <c r="X237" s="38"/>
      <c r="Z237" s="38"/>
      <c r="AB237" s="38"/>
      <c r="AD237" s="38"/>
      <c r="AF237" s="38"/>
      <c r="AH237" s="38"/>
      <c r="AJ237" s="38"/>
      <c r="AL237" s="38"/>
      <c r="AN237" s="38"/>
      <c r="AP237" s="38"/>
      <c r="AR237" s="38"/>
      <c r="AT237" s="38"/>
      <c r="AV237" s="38"/>
      <c r="AX237" s="38"/>
      <c r="AZ237" s="38"/>
      <c r="BB237" s="38"/>
      <c r="BD237" s="38"/>
      <c r="BF237" s="38"/>
      <c r="BH237" s="38"/>
      <c r="BJ237" s="38"/>
      <c r="BL237" s="38"/>
      <c r="BN237" s="38"/>
      <c r="BP237" s="38"/>
      <c r="BR237" s="38"/>
      <c r="BT237" s="38"/>
    </row>
    <row r="238" spans="1:72">
      <c r="A238" s="38"/>
      <c r="B238" s="38"/>
      <c r="D238" s="38"/>
      <c r="F238" s="38"/>
      <c r="H238" s="38"/>
      <c r="J238" s="38"/>
      <c r="L238" s="38"/>
      <c r="N238" s="38"/>
      <c r="P238" s="38"/>
      <c r="R238" s="38"/>
      <c r="T238" s="38"/>
      <c r="V238" s="38"/>
      <c r="X238" s="38"/>
      <c r="Z238" s="38"/>
      <c r="AB238" s="38"/>
      <c r="AD238" s="38"/>
      <c r="AF238" s="38"/>
      <c r="AH238" s="38"/>
      <c r="AJ238" s="38"/>
      <c r="AL238" s="38"/>
      <c r="AN238" s="38"/>
      <c r="AP238" s="38"/>
      <c r="AR238" s="38"/>
      <c r="AT238" s="38"/>
      <c r="AV238" s="38"/>
      <c r="AX238" s="38"/>
      <c r="AZ238" s="38"/>
      <c r="BB238" s="38"/>
      <c r="BD238" s="38"/>
      <c r="BF238" s="38"/>
      <c r="BH238" s="38"/>
      <c r="BJ238" s="38"/>
      <c r="BL238" s="38"/>
      <c r="BN238" s="38"/>
      <c r="BP238" s="38"/>
      <c r="BR238" s="38"/>
      <c r="BT238" s="38"/>
    </row>
    <row r="239" spans="1:72">
      <c r="A239" s="38"/>
      <c r="B239" s="38"/>
      <c r="D239" s="38"/>
      <c r="F239" s="38"/>
      <c r="H239" s="38"/>
      <c r="J239" s="38"/>
      <c r="L239" s="38"/>
      <c r="N239" s="38"/>
      <c r="P239" s="38"/>
      <c r="R239" s="38"/>
      <c r="T239" s="38"/>
      <c r="V239" s="38"/>
      <c r="X239" s="38"/>
      <c r="Z239" s="38"/>
      <c r="AB239" s="38"/>
      <c r="AD239" s="38"/>
      <c r="AF239" s="38"/>
      <c r="AH239" s="38"/>
      <c r="AJ239" s="38"/>
      <c r="AL239" s="38"/>
      <c r="AN239" s="38"/>
      <c r="AP239" s="38"/>
      <c r="AR239" s="38"/>
      <c r="AT239" s="38"/>
      <c r="AV239" s="38"/>
      <c r="AX239" s="38"/>
      <c r="AZ239" s="38"/>
      <c r="BB239" s="38"/>
      <c r="BD239" s="38"/>
      <c r="BF239" s="38"/>
      <c r="BH239" s="38"/>
      <c r="BJ239" s="38"/>
      <c r="BL239" s="38"/>
      <c r="BN239" s="38"/>
      <c r="BP239" s="38"/>
      <c r="BR239" s="38"/>
      <c r="BT239" s="38"/>
    </row>
    <row r="240" spans="1:72">
      <c r="A240" s="38"/>
      <c r="B240" s="38"/>
      <c r="D240" s="38"/>
      <c r="F240" s="38"/>
      <c r="H240" s="38"/>
      <c r="J240" s="38"/>
      <c r="L240" s="38"/>
      <c r="N240" s="38"/>
      <c r="P240" s="38"/>
      <c r="R240" s="38"/>
      <c r="T240" s="38"/>
      <c r="V240" s="38"/>
      <c r="X240" s="38"/>
      <c r="Z240" s="38"/>
      <c r="AB240" s="38"/>
      <c r="AD240" s="38"/>
      <c r="AF240" s="38"/>
      <c r="AH240" s="38"/>
      <c r="AJ240" s="38"/>
      <c r="AL240" s="38"/>
      <c r="AN240" s="38"/>
      <c r="AP240" s="38"/>
      <c r="AR240" s="38"/>
      <c r="AT240" s="38"/>
      <c r="AV240" s="38"/>
      <c r="AX240" s="38"/>
      <c r="AZ240" s="38"/>
      <c r="BB240" s="38"/>
      <c r="BD240" s="38"/>
      <c r="BF240" s="38"/>
      <c r="BH240" s="38"/>
      <c r="BJ240" s="38"/>
      <c r="BL240" s="38"/>
      <c r="BN240" s="38"/>
      <c r="BP240" s="38"/>
      <c r="BR240" s="38"/>
      <c r="BT240" s="38"/>
    </row>
    <row r="241" spans="1:72">
      <c r="A241" s="38"/>
      <c r="B241" s="38"/>
      <c r="D241" s="38"/>
      <c r="F241" s="38"/>
      <c r="H241" s="38"/>
      <c r="J241" s="38"/>
      <c r="L241" s="38"/>
      <c r="N241" s="38"/>
      <c r="P241" s="38"/>
      <c r="R241" s="38"/>
      <c r="T241" s="38"/>
      <c r="V241" s="38"/>
      <c r="X241" s="38"/>
      <c r="Z241" s="38"/>
      <c r="AB241" s="38"/>
      <c r="AD241" s="38"/>
      <c r="AF241" s="38"/>
      <c r="AH241" s="38"/>
      <c r="AJ241" s="38"/>
      <c r="AL241" s="38"/>
      <c r="AN241" s="38"/>
      <c r="AP241" s="38"/>
      <c r="AR241" s="38"/>
      <c r="AT241" s="38"/>
      <c r="AV241" s="38"/>
      <c r="AX241" s="38"/>
      <c r="AZ241" s="38"/>
      <c r="BB241" s="38"/>
      <c r="BD241" s="38"/>
      <c r="BF241" s="38"/>
      <c r="BH241" s="38"/>
      <c r="BJ241" s="38"/>
      <c r="BL241" s="38"/>
      <c r="BN241" s="38"/>
      <c r="BP241" s="38"/>
      <c r="BR241" s="38"/>
      <c r="BT241" s="38"/>
    </row>
    <row r="242" spans="1:72">
      <c r="A242" s="38"/>
      <c r="B242" s="38"/>
      <c r="D242" s="38"/>
      <c r="F242" s="38"/>
      <c r="H242" s="38"/>
      <c r="J242" s="38"/>
      <c r="L242" s="38"/>
      <c r="N242" s="38"/>
      <c r="P242" s="38"/>
      <c r="R242" s="38"/>
      <c r="T242" s="38"/>
      <c r="V242" s="38"/>
      <c r="X242" s="38"/>
      <c r="Z242" s="38"/>
      <c r="AB242" s="38"/>
      <c r="AD242" s="38"/>
      <c r="AF242" s="38"/>
      <c r="AH242" s="38"/>
      <c r="AJ242" s="38"/>
      <c r="AL242" s="38"/>
      <c r="AN242" s="38"/>
      <c r="AP242" s="38"/>
      <c r="AR242" s="38"/>
      <c r="AT242" s="38"/>
      <c r="AV242" s="38"/>
      <c r="AX242" s="38"/>
      <c r="AZ242" s="38"/>
      <c r="BB242" s="38"/>
      <c r="BD242" s="38"/>
      <c r="BF242" s="38"/>
      <c r="BH242" s="38"/>
      <c r="BJ242" s="38"/>
      <c r="BL242" s="38"/>
      <c r="BN242" s="38"/>
      <c r="BP242" s="38"/>
      <c r="BR242" s="38"/>
      <c r="BT242" s="38"/>
    </row>
    <row r="243" spans="1:72">
      <c r="A243" s="38"/>
      <c r="B243" s="38"/>
      <c r="D243" s="38"/>
      <c r="F243" s="38"/>
      <c r="H243" s="38"/>
      <c r="J243" s="38"/>
      <c r="L243" s="38"/>
      <c r="N243" s="38"/>
      <c r="P243" s="38"/>
      <c r="R243" s="38"/>
      <c r="T243" s="38"/>
      <c r="V243" s="38"/>
      <c r="X243" s="38"/>
      <c r="Z243" s="38"/>
      <c r="AB243" s="38"/>
      <c r="AD243" s="38"/>
      <c r="AF243" s="38"/>
      <c r="AH243" s="38"/>
      <c r="AJ243" s="38"/>
      <c r="AL243" s="38"/>
      <c r="AN243" s="38"/>
      <c r="AP243" s="38"/>
      <c r="AR243" s="38"/>
      <c r="AT243" s="38"/>
      <c r="AV243" s="38"/>
      <c r="AX243" s="38"/>
      <c r="AZ243" s="38"/>
      <c r="BB243" s="38"/>
      <c r="BD243" s="38"/>
      <c r="BF243" s="38"/>
      <c r="BH243" s="38"/>
      <c r="BJ243" s="38"/>
      <c r="BL243" s="38"/>
      <c r="BN243" s="38"/>
      <c r="BP243" s="38"/>
      <c r="BR243" s="38"/>
      <c r="BT243" s="38"/>
    </row>
    <row r="244" spans="1:72">
      <c r="A244" s="38"/>
      <c r="B244" s="38"/>
      <c r="D244" s="38"/>
      <c r="F244" s="38"/>
      <c r="H244" s="38"/>
      <c r="J244" s="38"/>
      <c r="L244" s="38"/>
      <c r="N244" s="38"/>
      <c r="P244" s="38"/>
      <c r="R244" s="38"/>
      <c r="T244" s="38"/>
      <c r="V244" s="38"/>
      <c r="X244" s="38"/>
      <c r="Z244" s="38"/>
      <c r="AB244" s="38"/>
      <c r="AD244" s="38"/>
      <c r="AF244" s="38"/>
      <c r="AH244" s="38"/>
      <c r="AJ244" s="38"/>
      <c r="AL244" s="38"/>
      <c r="AN244" s="38"/>
      <c r="AP244" s="38"/>
      <c r="AR244" s="38"/>
      <c r="AT244" s="38"/>
      <c r="AV244" s="38"/>
      <c r="AX244" s="38"/>
      <c r="AZ244" s="38"/>
      <c r="BB244" s="38"/>
      <c r="BD244" s="38"/>
      <c r="BF244" s="38"/>
      <c r="BH244" s="38"/>
      <c r="BJ244" s="38"/>
      <c r="BL244" s="38"/>
      <c r="BN244" s="38"/>
      <c r="BP244" s="38"/>
      <c r="BR244" s="38"/>
      <c r="BT244" s="38"/>
    </row>
    <row r="245" spans="1:72">
      <c r="A245" s="38"/>
      <c r="B245" s="38"/>
      <c r="D245" s="38"/>
      <c r="F245" s="38"/>
      <c r="H245" s="38"/>
      <c r="J245" s="38"/>
      <c r="L245" s="38"/>
      <c r="N245" s="38"/>
      <c r="P245" s="38"/>
      <c r="R245" s="38"/>
      <c r="T245" s="38"/>
      <c r="V245" s="38"/>
      <c r="X245" s="38"/>
      <c r="Z245" s="38"/>
      <c r="AB245" s="38"/>
      <c r="AD245" s="38"/>
      <c r="AF245" s="38"/>
      <c r="AH245" s="38"/>
      <c r="AJ245" s="38"/>
      <c r="AL245" s="38"/>
      <c r="AN245" s="38"/>
      <c r="AP245" s="38"/>
      <c r="AR245" s="38"/>
      <c r="AT245" s="38"/>
      <c r="AV245" s="38"/>
      <c r="AX245" s="38"/>
      <c r="AZ245" s="38"/>
      <c r="BB245" s="38"/>
      <c r="BD245" s="38"/>
      <c r="BF245" s="38"/>
      <c r="BH245" s="38"/>
      <c r="BJ245" s="38"/>
      <c r="BL245" s="38"/>
      <c r="BN245" s="38"/>
      <c r="BP245" s="38"/>
      <c r="BR245" s="38"/>
      <c r="BT245" s="38"/>
    </row>
    <row r="246" spans="1:72">
      <c r="A246" s="38"/>
      <c r="B246" s="38"/>
      <c r="D246" s="38"/>
      <c r="F246" s="38"/>
      <c r="H246" s="38"/>
      <c r="J246" s="38"/>
      <c r="L246" s="38"/>
      <c r="N246" s="38"/>
      <c r="P246" s="38"/>
      <c r="R246" s="38"/>
      <c r="T246" s="38"/>
      <c r="V246" s="38"/>
      <c r="X246" s="38"/>
      <c r="Z246" s="38"/>
      <c r="AB246" s="38"/>
      <c r="AD246" s="38"/>
      <c r="AF246" s="38"/>
      <c r="AH246" s="38"/>
      <c r="AJ246" s="38"/>
      <c r="AL246" s="38"/>
      <c r="AN246" s="38"/>
      <c r="AP246" s="38"/>
      <c r="AR246" s="38"/>
      <c r="AT246" s="38"/>
      <c r="AV246" s="38"/>
      <c r="AX246" s="38"/>
      <c r="AZ246" s="38"/>
      <c r="BB246" s="38"/>
      <c r="BD246" s="38"/>
      <c r="BF246" s="38"/>
      <c r="BH246" s="38"/>
      <c r="BJ246" s="38"/>
      <c r="BL246" s="38"/>
      <c r="BN246" s="38"/>
      <c r="BP246" s="38"/>
      <c r="BR246" s="38"/>
      <c r="BT246" s="38"/>
    </row>
    <row r="247" spans="1:72">
      <c r="A247" s="38"/>
      <c r="B247" s="38"/>
      <c r="D247" s="38"/>
      <c r="F247" s="38"/>
      <c r="H247" s="38"/>
      <c r="J247" s="38"/>
      <c r="L247" s="38"/>
      <c r="N247" s="38"/>
      <c r="P247" s="38"/>
      <c r="R247" s="38"/>
      <c r="T247" s="38"/>
      <c r="V247" s="38"/>
      <c r="X247" s="38"/>
      <c r="Z247" s="38"/>
      <c r="AB247" s="38"/>
      <c r="AD247" s="38"/>
      <c r="AF247" s="38"/>
      <c r="AH247" s="38"/>
      <c r="AJ247" s="38"/>
      <c r="AL247" s="38"/>
      <c r="AN247" s="38"/>
      <c r="AP247" s="38"/>
      <c r="AR247" s="38"/>
      <c r="AT247" s="38"/>
      <c r="AV247" s="38"/>
      <c r="AX247" s="38"/>
      <c r="AZ247" s="38"/>
      <c r="BB247" s="38"/>
      <c r="BD247" s="38"/>
      <c r="BF247" s="38"/>
      <c r="BH247" s="38"/>
      <c r="BJ247" s="38"/>
      <c r="BL247" s="38"/>
      <c r="BN247" s="38"/>
      <c r="BP247" s="38"/>
      <c r="BR247" s="38"/>
      <c r="BT247" s="38"/>
    </row>
    <row r="248" spans="1:72">
      <c r="A248" s="38"/>
      <c r="B248" s="38"/>
      <c r="D248" s="38"/>
      <c r="F248" s="38"/>
      <c r="H248" s="38"/>
      <c r="J248" s="38"/>
      <c r="L248" s="38"/>
      <c r="N248" s="38"/>
      <c r="P248" s="38"/>
      <c r="R248" s="38"/>
      <c r="T248" s="38"/>
      <c r="V248" s="38"/>
      <c r="X248" s="38"/>
      <c r="Z248" s="38"/>
      <c r="AB248" s="38"/>
      <c r="AD248" s="38"/>
      <c r="AF248" s="38"/>
      <c r="AH248" s="38"/>
      <c r="AJ248" s="38"/>
      <c r="AL248" s="38"/>
      <c r="AN248" s="38"/>
      <c r="AP248" s="38"/>
      <c r="AR248" s="38"/>
      <c r="AT248" s="38"/>
      <c r="AV248" s="38"/>
      <c r="AX248" s="38"/>
      <c r="AZ248" s="38"/>
      <c r="BB248" s="38"/>
      <c r="BD248" s="38"/>
      <c r="BF248" s="38"/>
      <c r="BH248" s="38"/>
      <c r="BJ248" s="38"/>
      <c r="BL248" s="38"/>
      <c r="BN248" s="38"/>
      <c r="BP248" s="38"/>
      <c r="BR248" s="38"/>
      <c r="BT248" s="38"/>
    </row>
    <row r="249" spans="1:72">
      <c r="A249" s="38"/>
      <c r="B249" s="38"/>
      <c r="D249" s="38"/>
      <c r="F249" s="38"/>
      <c r="H249" s="38"/>
      <c r="J249" s="38"/>
      <c r="L249" s="38"/>
      <c r="N249" s="38"/>
      <c r="P249" s="38"/>
      <c r="R249" s="38"/>
      <c r="T249" s="38"/>
      <c r="V249" s="38"/>
      <c r="X249" s="38"/>
      <c r="Z249" s="38"/>
      <c r="AB249" s="38"/>
      <c r="AD249" s="38"/>
      <c r="AF249" s="38"/>
      <c r="AH249" s="38"/>
      <c r="AJ249" s="38"/>
      <c r="AL249" s="38"/>
      <c r="AN249" s="38"/>
      <c r="AP249" s="38"/>
      <c r="AR249" s="38"/>
      <c r="AT249" s="38"/>
      <c r="AV249" s="38"/>
      <c r="AX249" s="38"/>
      <c r="AZ249" s="38"/>
      <c r="BB249" s="38"/>
      <c r="BD249" s="38"/>
      <c r="BF249" s="38"/>
      <c r="BH249" s="38"/>
      <c r="BJ249" s="38"/>
      <c r="BL249" s="38"/>
      <c r="BN249" s="38"/>
      <c r="BP249" s="38"/>
      <c r="BR249" s="38"/>
      <c r="BT249" s="38"/>
    </row>
    <row r="250" spans="1:72">
      <c r="A250" s="38"/>
      <c r="B250" s="38"/>
      <c r="D250" s="38"/>
      <c r="F250" s="38"/>
      <c r="H250" s="38"/>
      <c r="J250" s="38"/>
      <c r="L250" s="38"/>
      <c r="N250" s="38"/>
      <c r="P250" s="38"/>
      <c r="R250" s="38"/>
      <c r="T250" s="38"/>
      <c r="V250" s="38"/>
      <c r="X250" s="38"/>
      <c r="Z250" s="38"/>
      <c r="AB250" s="38"/>
      <c r="AD250" s="38"/>
      <c r="AF250" s="38"/>
      <c r="AH250" s="38"/>
      <c r="AJ250" s="38"/>
      <c r="AL250" s="38"/>
      <c r="AN250" s="38"/>
      <c r="AP250" s="38"/>
      <c r="AR250" s="38"/>
      <c r="AT250" s="38"/>
      <c r="AV250" s="38"/>
      <c r="AX250" s="38"/>
      <c r="AZ250" s="38"/>
      <c r="BB250" s="38"/>
      <c r="BD250" s="38"/>
      <c r="BF250" s="38"/>
      <c r="BH250" s="38"/>
      <c r="BJ250" s="38"/>
      <c r="BL250" s="38"/>
      <c r="BN250" s="38"/>
      <c r="BP250" s="38"/>
      <c r="BR250" s="38"/>
      <c r="BT250" s="38"/>
    </row>
    <row r="251" spans="1:72">
      <c r="A251" s="38"/>
      <c r="B251" s="38"/>
      <c r="D251" s="38"/>
      <c r="F251" s="38"/>
      <c r="H251" s="38"/>
      <c r="J251" s="38"/>
      <c r="L251" s="38"/>
      <c r="N251" s="38"/>
      <c r="P251" s="38"/>
      <c r="R251" s="38"/>
      <c r="T251" s="38"/>
      <c r="V251" s="38"/>
      <c r="X251" s="38"/>
      <c r="Z251" s="38"/>
      <c r="AB251" s="38"/>
      <c r="AD251" s="38"/>
      <c r="AF251" s="38"/>
      <c r="AH251" s="38"/>
      <c r="AJ251" s="38"/>
      <c r="AL251" s="38"/>
      <c r="AN251" s="38"/>
      <c r="AP251" s="38"/>
      <c r="AR251" s="38"/>
      <c r="AT251" s="38"/>
      <c r="AV251" s="38"/>
      <c r="AX251" s="38"/>
      <c r="AZ251" s="38"/>
      <c r="BB251" s="38"/>
      <c r="BD251" s="38"/>
      <c r="BF251" s="38"/>
      <c r="BH251" s="38"/>
      <c r="BJ251" s="38"/>
      <c r="BL251" s="38"/>
      <c r="BN251" s="38"/>
      <c r="BP251" s="38"/>
      <c r="BR251" s="38"/>
      <c r="BT251" s="38"/>
    </row>
    <row r="252" spans="1:72">
      <c r="A252" s="38"/>
      <c r="B252" s="38"/>
      <c r="D252" s="38"/>
      <c r="F252" s="38"/>
      <c r="H252" s="38"/>
      <c r="J252" s="38"/>
      <c r="L252" s="38"/>
      <c r="N252" s="38"/>
      <c r="P252" s="38"/>
      <c r="R252" s="38"/>
      <c r="T252" s="38"/>
      <c r="V252" s="38"/>
      <c r="X252" s="38"/>
      <c r="Z252" s="38"/>
      <c r="AB252" s="38"/>
      <c r="AD252" s="38"/>
      <c r="AF252" s="38"/>
      <c r="AH252" s="38"/>
      <c r="AJ252" s="38"/>
      <c r="AL252" s="38"/>
      <c r="AN252" s="38"/>
      <c r="AP252" s="38"/>
      <c r="AR252" s="38"/>
      <c r="AT252" s="38"/>
      <c r="AV252" s="38"/>
      <c r="AX252" s="38"/>
      <c r="AZ252" s="38"/>
      <c r="BB252" s="38"/>
      <c r="BD252" s="38"/>
      <c r="BF252" s="38"/>
      <c r="BH252" s="38"/>
      <c r="BJ252" s="38"/>
      <c r="BL252" s="38"/>
      <c r="BN252" s="38"/>
      <c r="BP252" s="38"/>
      <c r="BR252" s="38"/>
      <c r="BT252" s="38"/>
    </row>
    <row r="253" spans="1:72">
      <c r="A253" s="38"/>
      <c r="B253" s="38"/>
      <c r="D253" s="38"/>
      <c r="F253" s="38"/>
      <c r="H253" s="38"/>
      <c r="J253" s="38"/>
      <c r="L253" s="38"/>
      <c r="N253" s="38"/>
      <c r="P253" s="38"/>
      <c r="R253" s="38"/>
      <c r="T253" s="38"/>
      <c r="V253" s="38"/>
      <c r="X253" s="38"/>
      <c r="Z253" s="38"/>
      <c r="AB253" s="38"/>
      <c r="AD253" s="38"/>
      <c r="AF253" s="38"/>
      <c r="AH253" s="38"/>
      <c r="AJ253" s="38"/>
      <c r="AL253" s="38"/>
      <c r="AN253" s="38"/>
      <c r="AP253" s="38"/>
      <c r="AR253" s="38"/>
      <c r="AT253" s="38"/>
      <c r="AV253" s="38"/>
      <c r="AX253" s="38"/>
      <c r="AZ253" s="38"/>
      <c r="BB253" s="38"/>
      <c r="BD253" s="38"/>
      <c r="BF253" s="38"/>
      <c r="BH253" s="38"/>
      <c r="BJ253" s="38"/>
      <c r="BL253" s="38"/>
      <c r="BN253" s="38"/>
      <c r="BP253" s="38"/>
      <c r="BR253" s="38"/>
      <c r="BT253" s="38"/>
    </row>
    <row r="254" spans="1:72">
      <c r="A254" s="38"/>
      <c r="B254" s="38"/>
      <c r="D254" s="38"/>
      <c r="F254" s="38"/>
      <c r="H254" s="38"/>
      <c r="J254" s="38"/>
      <c r="L254" s="38"/>
      <c r="N254" s="38"/>
      <c r="P254" s="38"/>
      <c r="R254" s="38"/>
      <c r="T254" s="38"/>
      <c r="V254" s="38"/>
      <c r="X254" s="38"/>
      <c r="Z254" s="38"/>
      <c r="AB254" s="38"/>
      <c r="AD254" s="38"/>
      <c r="AF254" s="38"/>
      <c r="AH254" s="38"/>
      <c r="AJ254" s="38"/>
      <c r="AL254" s="38"/>
      <c r="AN254" s="38"/>
      <c r="AP254" s="38"/>
      <c r="AR254" s="38"/>
      <c r="AT254" s="38"/>
      <c r="AV254" s="38"/>
      <c r="AX254" s="38"/>
      <c r="AZ254" s="38"/>
      <c r="BB254" s="38"/>
      <c r="BD254" s="38"/>
      <c r="BF254" s="38"/>
      <c r="BH254" s="38"/>
      <c r="BJ254" s="38"/>
      <c r="BL254" s="38"/>
      <c r="BN254" s="38"/>
      <c r="BP254" s="38"/>
      <c r="BR254" s="38"/>
      <c r="BT254" s="38"/>
    </row>
    <row r="255" spans="1:72">
      <c r="A255" s="38"/>
      <c r="B255" s="38"/>
      <c r="D255" s="38"/>
      <c r="F255" s="38"/>
      <c r="H255" s="38"/>
      <c r="J255" s="38"/>
      <c r="L255" s="38"/>
      <c r="N255" s="38"/>
      <c r="P255" s="38"/>
      <c r="R255" s="38"/>
      <c r="T255" s="38"/>
      <c r="V255" s="38"/>
      <c r="X255" s="38"/>
      <c r="Z255" s="38"/>
      <c r="AB255" s="38"/>
      <c r="AD255" s="38"/>
      <c r="AF255" s="38"/>
      <c r="AH255" s="38"/>
      <c r="AJ255" s="38"/>
      <c r="AL255" s="38"/>
      <c r="AN255" s="38"/>
      <c r="AP255" s="38"/>
      <c r="AR255" s="38"/>
      <c r="AT255" s="38"/>
      <c r="AV255" s="38"/>
      <c r="AX255" s="38"/>
      <c r="AZ255" s="38"/>
      <c r="BB255" s="38"/>
      <c r="BD255" s="38"/>
      <c r="BF255" s="38"/>
      <c r="BH255" s="38"/>
      <c r="BJ255" s="38"/>
      <c r="BL255" s="38"/>
      <c r="BN255" s="38"/>
      <c r="BP255" s="38"/>
      <c r="BR255" s="38"/>
      <c r="BT255" s="38"/>
    </row>
    <row r="256" spans="1:72">
      <c r="A256" s="38"/>
      <c r="B256" s="38"/>
      <c r="D256" s="38"/>
      <c r="F256" s="38"/>
      <c r="H256" s="38"/>
      <c r="J256" s="38"/>
      <c r="L256" s="38"/>
      <c r="N256" s="38"/>
      <c r="P256" s="38"/>
      <c r="R256" s="38"/>
      <c r="T256" s="38"/>
      <c r="V256" s="38"/>
      <c r="X256" s="38"/>
      <c r="Z256" s="38"/>
      <c r="AB256" s="38"/>
      <c r="AD256" s="38"/>
      <c r="AF256" s="38"/>
      <c r="AH256" s="38"/>
      <c r="AJ256" s="38"/>
      <c r="AL256" s="38"/>
      <c r="AN256" s="38"/>
      <c r="AP256" s="38"/>
      <c r="AR256" s="38"/>
      <c r="AT256" s="38"/>
      <c r="AV256" s="38"/>
      <c r="AX256" s="38"/>
      <c r="AZ256" s="38"/>
      <c r="BB256" s="38"/>
      <c r="BD256" s="38"/>
      <c r="BF256" s="38"/>
      <c r="BH256" s="38"/>
      <c r="BJ256" s="38"/>
      <c r="BL256" s="38"/>
      <c r="BN256" s="38"/>
      <c r="BP256" s="38"/>
      <c r="BR256" s="38"/>
      <c r="BT256" s="38"/>
    </row>
    <row r="257" spans="1:72">
      <c r="A257" s="38"/>
      <c r="B257" s="38"/>
      <c r="D257" s="38"/>
      <c r="F257" s="38"/>
      <c r="H257" s="38"/>
      <c r="J257" s="38"/>
      <c r="L257" s="38"/>
      <c r="N257" s="38"/>
      <c r="P257" s="38"/>
      <c r="R257" s="38"/>
      <c r="T257" s="38"/>
      <c r="V257" s="38"/>
      <c r="X257" s="38"/>
      <c r="Z257" s="38"/>
      <c r="AB257" s="38"/>
      <c r="AD257" s="38"/>
      <c r="AF257" s="38"/>
      <c r="AH257" s="38"/>
      <c r="AJ257" s="38"/>
      <c r="AL257" s="38"/>
      <c r="AN257" s="38"/>
      <c r="AP257" s="38"/>
      <c r="AR257" s="38"/>
      <c r="AT257" s="38"/>
      <c r="AV257" s="38"/>
      <c r="AX257" s="38"/>
      <c r="AZ257" s="38"/>
      <c r="BB257" s="38"/>
      <c r="BD257" s="38"/>
      <c r="BF257" s="38"/>
      <c r="BH257" s="38"/>
      <c r="BJ257" s="38"/>
      <c r="BL257" s="38"/>
      <c r="BN257" s="38"/>
      <c r="BP257" s="38"/>
      <c r="BR257" s="38"/>
      <c r="BT257" s="38"/>
    </row>
    <row r="258" spans="1:72">
      <c r="A258" s="38"/>
      <c r="B258" s="38"/>
      <c r="D258" s="38"/>
      <c r="F258" s="38"/>
      <c r="H258" s="38"/>
      <c r="J258" s="38"/>
      <c r="L258" s="38"/>
      <c r="N258" s="38"/>
      <c r="P258" s="38"/>
      <c r="R258" s="38"/>
      <c r="T258" s="38"/>
      <c r="V258" s="38"/>
      <c r="X258" s="38"/>
      <c r="Z258" s="38"/>
      <c r="AB258" s="38"/>
      <c r="AD258" s="38"/>
      <c r="AF258" s="38"/>
      <c r="AH258" s="38"/>
      <c r="AJ258" s="38"/>
      <c r="AL258" s="38"/>
      <c r="AN258" s="38"/>
      <c r="AP258" s="38"/>
      <c r="AR258" s="38"/>
      <c r="AT258" s="38"/>
      <c r="AV258" s="38"/>
      <c r="AX258" s="38"/>
      <c r="AZ258" s="38"/>
      <c r="BB258" s="38"/>
      <c r="BD258" s="38"/>
      <c r="BF258" s="38"/>
      <c r="BH258" s="38"/>
      <c r="BJ258" s="38"/>
      <c r="BL258" s="38"/>
      <c r="BN258" s="38"/>
      <c r="BP258" s="38"/>
      <c r="BR258" s="38"/>
      <c r="BT258" s="38"/>
    </row>
    <row r="259" spans="1:72">
      <c r="A259" s="38"/>
      <c r="B259" s="38"/>
      <c r="D259" s="38"/>
      <c r="F259" s="38"/>
      <c r="H259" s="38"/>
      <c r="J259" s="38"/>
      <c r="L259" s="38"/>
      <c r="N259" s="38"/>
      <c r="P259" s="38"/>
      <c r="R259" s="38"/>
      <c r="T259" s="38"/>
      <c r="V259" s="38"/>
      <c r="X259" s="38"/>
      <c r="Z259" s="38"/>
      <c r="AB259" s="38"/>
      <c r="AD259" s="38"/>
      <c r="AF259" s="38"/>
      <c r="AH259" s="38"/>
      <c r="AJ259" s="38"/>
      <c r="AL259" s="38"/>
      <c r="AN259" s="38"/>
      <c r="AP259" s="38"/>
      <c r="AR259" s="38"/>
      <c r="AT259" s="38"/>
      <c r="AV259" s="38"/>
      <c r="AX259" s="38"/>
      <c r="AZ259" s="38"/>
      <c r="BB259" s="38"/>
      <c r="BD259" s="38"/>
      <c r="BF259" s="38"/>
      <c r="BH259" s="38"/>
      <c r="BJ259" s="38"/>
      <c r="BL259" s="38"/>
      <c r="BN259" s="38"/>
      <c r="BP259" s="38"/>
      <c r="BR259" s="38"/>
      <c r="BT259" s="38"/>
    </row>
    <row r="260" spans="1:72">
      <c r="A260" s="38"/>
      <c r="B260" s="38"/>
      <c r="D260" s="38"/>
      <c r="F260" s="38"/>
      <c r="H260" s="38"/>
      <c r="J260" s="38"/>
      <c r="L260" s="38"/>
      <c r="N260" s="38"/>
      <c r="P260" s="38"/>
      <c r="R260" s="38"/>
      <c r="T260" s="38"/>
      <c r="V260" s="38"/>
      <c r="X260" s="38"/>
      <c r="Z260" s="38"/>
      <c r="AB260" s="38"/>
      <c r="AD260" s="38"/>
      <c r="AF260" s="38"/>
      <c r="AH260" s="38"/>
      <c r="AJ260" s="38"/>
      <c r="AL260" s="38"/>
      <c r="AN260" s="38"/>
      <c r="AP260" s="38"/>
      <c r="AR260" s="38"/>
      <c r="AT260" s="38"/>
      <c r="AV260" s="38"/>
      <c r="AX260" s="38"/>
      <c r="AZ260" s="38"/>
      <c r="BB260" s="38"/>
      <c r="BD260" s="38"/>
      <c r="BF260" s="38"/>
      <c r="BH260" s="38"/>
      <c r="BJ260" s="38"/>
      <c r="BL260" s="38"/>
      <c r="BN260" s="38"/>
      <c r="BP260" s="38"/>
      <c r="BR260" s="38"/>
      <c r="BT260" s="38"/>
    </row>
    <row r="261" spans="1:72">
      <c r="A261" s="38"/>
      <c r="B261" s="38"/>
      <c r="D261" s="38"/>
      <c r="F261" s="38"/>
      <c r="H261" s="38"/>
      <c r="J261" s="38"/>
      <c r="L261" s="38"/>
      <c r="N261" s="38"/>
      <c r="P261" s="38"/>
      <c r="R261" s="38"/>
      <c r="T261" s="38"/>
      <c r="V261" s="38"/>
      <c r="X261" s="38"/>
      <c r="Z261" s="38"/>
      <c r="AB261" s="38"/>
      <c r="AD261" s="38"/>
      <c r="AF261" s="38"/>
      <c r="AH261" s="38"/>
      <c r="AJ261" s="38"/>
      <c r="AL261" s="38"/>
      <c r="AN261" s="38"/>
      <c r="AP261" s="38"/>
      <c r="AR261" s="38"/>
      <c r="AT261" s="38"/>
      <c r="AV261" s="38"/>
      <c r="AX261" s="38"/>
      <c r="AZ261" s="38"/>
      <c r="BB261" s="38"/>
      <c r="BD261" s="38"/>
      <c r="BF261" s="38"/>
      <c r="BH261" s="38"/>
      <c r="BJ261" s="38"/>
      <c r="BL261" s="38"/>
      <c r="BN261" s="38"/>
      <c r="BP261" s="38"/>
      <c r="BR261" s="38"/>
      <c r="BT261" s="38"/>
    </row>
    <row r="262" spans="1:72">
      <c r="A262" s="38"/>
      <c r="B262" s="38"/>
      <c r="D262" s="38"/>
      <c r="F262" s="38"/>
      <c r="H262" s="38"/>
      <c r="J262" s="38"/>
      <c r="L262" s="38"/>
      <c r="N262" s="38"/>
      <c r="P262" s="38"/>
      <c r="R262" s="38"/>
      <c r="T262" s="38"/>
      <c r="V262" s="38"/>
      <c r="X262" s="38"/>
      <c r="Z262" s="38"/>
      <c r="AB262" s="38"/>
      <c r="AD262" s="38"/>
      <c r="AF262" s="38"/>
      <c r="AH262" s="38"/>
      <c r="AJ262" s="38"/>
      <c r="AL262" s="38"/>
      <c r="AN262" s="38"/>
      <c r="AP262" s="38"/>
      <c r="AR262" s="38"/>
      <c r="AT262" s="38"/>
      <c r="AV262" s="38"/>
      <c r="AX262" s="38"/>
      <c r="AZ262" s="38"/>
      <c r="BB262" s="38"/>
      <c r="BD262" s="38"/>
      <c r="BF262" s="38"/>
      <c r="BH262" s="38"/>
      <c r="BJ262" s="38"/>
      <c r="BL262" s="38"/>
      <c r="BN262" s="38"/>
      <c r="BP262" s="38"/>
      <c r="BR262" s="38"/>
      <c r="BT262" s="38"/>
    </row>
    <row r="263" spans="1:72">
      <c r="A263" s="38"/>
      <c r="B263" s="38"/>
      <c r="D263" s="38"/>
      <c r="F263" s="38"/>
      <c r="H263" s="38"/>
      <c r="J263" s="38"/>
      <c r="L263" s="38"/>
      <c r="N263" s="38"/>
      <c r="P263" s="38"/>
      <c r="R263" s="38"/>
      <c r="T263" s="38"/>
      <c r="V263" s="38"/>
      <c r="X263" s="38"/>
      <c r="Z263" s="38"/>
      <c r="AB263" s="38"/>
      <c r="AD263" s="38"/>
      <c r="AF263" s="38"/>
      <c r="AH263" s="38"/>
      <c r="AJ263" s="38"/>
      <c r="AL263" s="38"/>
      <c r="AN263" s="38"/>
      <c r="AP263" s="38"/>
      <c r="AR263" s="38"/>
      <c r="AT263" s="38"/>
      <c r="AV263" s="38"/>
      <c r="AX263" s="38"/>
      <c r="AZ263" s="38"/>
      <c r="BB263" s="38"/>
      <c r="BD263" s="38"/>
      <c r="BF263" s="38"/>
      <c r="BH263" s="38"/>
      <c r="BJ263" s="38"/>
      <c r="BL263" s="38"/>
      <c r="BN263" s="38"/>
      <c r="BP263" s="38"/>
      <c r="BR263" s="38"/>
      <c r="BT263" s="38"/>
    </row>
    <row r="264" spans="1:72">
      <c r="A264" s="38"/>
      <c r="B264" s="38"/>
      <c r="D264" s="38"/>
      <c r="F264" s="38"/>
      <c r="H264" s="38"/>
      <c r="J264" s="38"/>
      <c r="L264" s="38"/>
      <c r="N264" s="38"/>
      <c r="P264" s="38"/>
      <c r="R264" s="38"/>
      <c r="T264" s="38"/>
      <c r="V264" s="38"/>
      <c r="X264" s="38"/>
      <c r="Z264" s="38"/>
      <c r="AB264" s="38"/>
      <c r="AD264" s="38"/>
      <c r="AF264" s="38"/>
      <c r="AH264" s="38"/>
      <c r="AJ264" s="38"/>
      <c r="AL264" s="38"/>
      <c r="AN264" s="38"/>
      <c r="AP264" s="38"/>
      <c r="AR264" s="38"/>
      <c r="AT264" s="38"/>
      <c r="AV264" s="38"/>
      <c r="AX264" s="38"/>
      <c r="AZ264" s="38"/>
      <c r="BB264" s="38"/>
      <c r="BD264" s="38"/>
      <c r="BF264" s="38"/>
      <c r="BH264" s="38"/>
      <c r="BJ264" s="38"/>
      <c r="BL264" s="38"/>
      <c r="BN264" s="38"/>
      <c r="BP264" s="38"/>
      <c r="BR264" s="38"/>
      <c r="BT264" s="38"/>
    </row>
    <row r="265" spans="1:72">
      <c r="A265" s="38"/>
      <c r="B265" s="38"/>
      <c r="D265" s="38"/>
      <c r="F265" s="38"/>
      <c r="H265" s="38"/>
      <c r="J265" s="38"/>
      <c r="L265" s="38"/>
      <c r="N265" s="38"/>
      <c r="P265" s="38"/>
      <c r="R265" s="38"/>
      <c r="T265" s="38"/>
      <c r="V265" s="38"/>
      <c r="X265" s="38"/>
      <c r="Z265" s="38"/>
      <c r="AB265" s="38"/>
      <c r="AD265" s="38"/>
      <c r="AF265" s="38"/>
      <c r="AH265" s="38"/>
      <c r="AJ265" s="38"/>
      <c r="AL265" s="38"/>
      <c r="AN265" s="38"/>
      <c r="AP265" s="38"/>
      <c r="AR265" s="38"/>
      <c r="AT265" s="38"/>
      <c r="AV265" s="38"/>
      <c r="AX265" s="38"/>
      <c r="AZ265" s="38"/>
      <c r="BB265" s="38"/>
      <c r="BD265" s="38"/>
      <c r="BF265" s="38"/>
      <c r="BH265" s="38"/>
      <c r="BJ265" s="38"/>
      <c r="BL265" s="38"/>
      <c r="BN265" s="38"/>
      <c r="BP265" s="38"/>
      <c r="BR265" s="38"/>
      <c r="BT265" s="38"/>
    </row>
    <row r="266" spans="1:72">
      <c r="A266" s="38"/>
      <c r="B266" s="38"/>
      <c r="D266" s="38"/>
      <c r="F266" s="38"/>
      <c r="H266" s="38"/>
      <c r="J266" s="38"/>
      <c r="L266" s="38"/>
      <c r="N266" s="38"/>
      <c r="P266" s="38"/>
      <c r="R266" s="38"/>
      <c r="T266" s="38"/>
      <c r="V266" s="38"/>
      <c r="X266" s="38"/>
      <c r="Z266" s="38"/>
      <c r="AB266" s="38"/>
      <c r="AD266" s="38"/>
      <c r="AF266" s="38"/>
      <c r="AH266" s="38"/>
      <c r="AJ266" s="38"/>
      <c r="AL266" s="38"/>
      <c r="AN266" s="38"/>
      <c r="AP266" s="38"/>
      <c r="AR266" s="38"/>
      <c r="AT266" s="38"/>
      <c r="AV266" s="38"/>
      <c r="AX266" s="38"/>
      <c r="AZ266" s="38"/>
      <c r="BB266" s="38"/>
      <c r="BD266" s="38"/>
      <c r="BF266" s="38"/>
      <c r="BH266" s="38"/>
      <c r="BJ266" s="38"/>
      <c r="BL266" s="38"/>
      <c r="BN266" s="38"/>
      <c r="BP266" s="38"/>
      <c r="BR266" s="38"/>
      <c r="BT266" s="38"/>
    </row>
    <row r="267" spans="1:72">
      <c r="A267" s="38"/>
      <c r="B267" s="38"/>
      <c r="D267" s="38"/>
      <c r="F267" s="38"/>
      <c r="H267" s="38"/>
      <c r="J267" s="38"/>
      <c r="L267" s="38"/>
      <c r="N267" s="38"/>
      <c r="P267" s="38"/>
      <c r="R267" s="38"/>
      <c r="T267" s="38"/>
      <c r="V267" s="38"/>
      <c r="X267" s="38"/>
      <c r="Z267" s="38"/>
      <c r="AB267" s="38"/>
      <c r="AD267" s="38"/>
      <c r="AF267" s="38"/>
      <c r="AH267" s="38"/>
      <c r="AJ267" s="38"/>
      <c r="AL267" s="38"/>
      <c r="AN267" s="38"/>
      <c r="AP267" s="38"/>
      <c r="AR267" s="38"/>
      <c r="AT267" s="38"/>
      <c r="AV267" s="38"/>
      <c r="AX267" s="38"/>
      <c r="AZ267" s="38"/>
      <c r="BB267" s="38"/>
      <c r="BD267" s="38"/>
      <c r="BF267" s="38"/>
      <c r="BH267" s="38"/>
      <c r="BJ267" s="38"/>
      <c r="BL267" s="38"/>
      <c r="BN267" s="38"/>
      <c r="BP267" s="38"/>
      <c r="BR267" s="38"/>
      <c r="BT267" s="38"/>
    </row>
    <row r="268" spans="1:72">
      <c r="A268" s="38"/>
      <c r="B268" s="38"/>
      <c r="D268" s="38"/>
      <c r="F268" s="38"/>
      <c r="H268" s="38"/>
      <c r="J268" s="38"/>
      <c r="L268" s="38"/>
      <c r="N268" s="38"/>
      <c r="P268" s="38"/>
      <c r="R268" s="38"/>
      <c r="T268" s="38"/>
      <c r="V268" s="38"/>
      <c r="X268" s="38"/>
      <c r="Z268" s="38"/>
      <c r="AB268" s="38"/>
      <c r="AD268" s="38"/>
      <c r="AF268" s="38"/>
      <c r="AH268" s="38"/>
      <c r="AJ268" s="38"/>
      <c r="AL268" s="38"/>
      <c r="AN268" s="38"/>
      <c r="AP268" s="38"/>
      <c r="AR268" s="38"/>
      <c r="AT268" s="38"/>
      <c r="AV268" s="38"/>
      <c r="AX268" s="38"/>
      <c r="AZ268" s="38"/>
      <c r="BB268" s="38"/>
      <c r="BD268" s="38"/>
      <c r="BF268" s="38"/>
      <c r="BH268" s="38"/>
      <c r="BJ268" s="38"/>
      <c r="BL268" s="38"/>
      <c r="BN268" s="38"/>
      <c r="BP268" s="38"/>
      <c r="BR268" s="38"/>
      <c r="BT268" s="38"/>
    </row>
    <row r="269" spans="1:72">
      <c r="A269" s="38"/>
      <c r="B269" s="38"/>
      <c r="D269" s="38"/>
      <c r="F269" s="38"/>
      <c r="H269" s="38"/>
      <c r="J269" s="38"/>
      <c r="L269" s="38"/>
      <c r="N269" s="38"/>
      <c r="P269" s="38"/>
      <c r="R269" s="38"/>
      <c r="T269" s="38"/>
      <c r="V269" s="38"/>
      <c r="X269" s="38"/>
      <c r="Z269" s="38"/>
      <c r="AB269" s="38"/>
      <c r="AD269" s="38"/>
      <c r="AF269" s="38"/>
      <c r="AH269" s="38"/>
      <c r="AJ269" s="38"/>
      <c r="AL269" s="38"/>
      <c r="AN269" s="38"/>
      <c r="AP269" s="38"/>
      <c r="AR269" s="38"/>
      <c r="AT269" s="38"/>
      <c r="AV269" s="38"/>
      <c r="AX269" s="38"/>
      <c r="AZ269" s="38"/>
      <c r="BB269" s="38"/>
      <c r="BD269" s="38"/>
      <c r="BF269" s="38"/>
      <c r="BH269" s="38"/>
      <c r="BJ269" s="38"/>
      <c r="BL269" s="38"/>
      <c r="BN269" s="38"/>
      <c r="BP269" s="38"/>
      <c r="BR269" s="38"/>
      <c r="BT269" s="38"/>
    </row>
    <row r="270" spans="1:72">
      <c r="A270" s="38"/>
      <c r="B270" s="38"/>
      <c r="D270" s="38"/>
      <c r="F270" s="38"/>
      <c r="H270" s="38"/>
      <c r="J270" s="38"/>
      <c r="L270" s="38"/>
      <c r="N270" s="38"/>
      <c r="P270" s="38"/>
      <c r="R270" s="38"/>
      <c r="T270" s="38"/>
      <c r="V270" s="38"/>
      <c r="X270" s="38"/>
      <c r="Z270" s="38"/>
      <c r="AB270" s="38"/>
      <c r="AD270" s="38"/>
      <c r="AF270" s="38"/>
      <c r="AH270" s="38"/>
      <c r="AJ270" s="38"/>
      <c r="AL270" s="38"/>
      <c r="AN270" s="38"/>
      <c r="AP270" s="38"/>
      <c r="AR270" s="38"/>
      <c r="AT270" s="38"/>
      <c r="AV270" s="38"/>
      <c r="AX270" s="38"/>
      <c r="AZ270" s="38"/>
      <c r="BB270" s="38"/>
      <c r="BD270" s="38"/>
      <c r="BF270" s="38"/>
      <c r="BH270" s="38"/>
      <c r="BJ270" s="38"/>
      <c r="BL270" s="38"/>
      <c r="BN270" s="38"/>
      <c r="BP270" s="38"/>
      <c r="BR270" s="38"/>
      <c r="BT270" s="38"/>
    </row>
    <row r="271" spans="1:72">
      <c r="A271" s="38"/>
      <c r="B271" s="38"/>
      <c r="D271" s="38"/>
      <c r="F271" s="38"/>
      <c r="H271" s="38"/>
      <c r="J271" s="38"/>
      <c r="L271" s="38"/>
      <c r="N271" s="38"/>
      <c r="P271" s="38"/>
      <c r="R271" s="38"/>
      <c r="T271" s="38"/>
      <c r="V271" s="38"/>
      <c r="X271" s="38"/>
      <c r="Z271" s="38"/>
      <c r="AB271" s="38"/>
      <c r="AD271" s="38"/>
      <c r="AF271" s="38"/>
      <c r="AH271" s="38"/>
      <c r="AJ271" s="38"/>
      <c r="AL271" s="38"/>
      <c r="AN271" s="38"/>
      <c r="AP271" s="38"/>
      <c r="AR271" s="38"/>
      <c r="AT271" s="38"/>
      <c r="AV271" s="38"/>
      <c r="AX271" s="38"/>
      <c r="AZ271" s="38"/>
      <c r="BB271" s="38"/>
      <c r="BD271" s="38"/>
      <c r="BF271" s="38"/>
      <c r="BH271" s="38"/>
      <c r="BJ271" s="38"/>
      <c r="BL271" s="38"/>
      <c r="BN271" s="38"/>
      <c r="BP271" s="38"/>
      <c r="BR271" s="38"/>
      <c r="BT271" s="38"/>
    </row>
    <row r="272" spans="1:72">
      <c r="A272" s="38"/>
      <c r="B272" s="38"/>
      <c r="D272" s="38"/>
      <c r="F272" s="38"/>
      <c r="H272" s="38"/>
      <c r="J272" s="38"/>
      <c r="L272" s="38"/>
      <c r="N272" s="38"/>
      <c r="P272" s="38"/>
      <c r="R272" s="38"/>
      <c r="T272" s="38"/>
      <c r="V272" s="38"/>
      <c r="X272" s="38"/>
      <c r="Z272" s="38"/>
      <c r="AB272" s="38"/>
      <c r="AD272" s="38"/>
      <c r="AF272" s="38"/>
      <c r="AH272" s="38"/>
      <c r="AJ272" s="38"/>
      <c r="AL272" s="38"/>
      <c r="AN272" s="38"/>
      <c r="AP272" s="38"/>
      <c r="AR272" s="38"/>
      <c r="AT272" s="38"/>
      <c r="AV272" s="38"/>
      <c r="AX272" s="38"/>
      <c r="AZ272" s="38"/>
      <c r="BB272" s="38"/>
      <c r="BD272" s="38"/>
      <c r="BF272" s="38"/>
      <c r="BH272" s="38"/>
      <c r="BJ272" s="38"/>
      <c r="BL272" s="38"/>
      <c r="BN272" s="38"/>
      <c r="BP272" s="38"/>
      <c r="BR272" s="38"/>
      <c r="BT272" s="38"/>
    </row>
    <row r="273" spans="1:72">
      <c r="A273" s="38"/>
      <c r="B273" s="38"/>
      <c r="D273" s="38"/>
      <c r="F273" s="38"/>
      <c r="H273" s="38"/>
      <c r="J273" s="38"/>
      <c r="L273" s="38"/>
      <c r="N273" s="38"/>
      <c r="P273" s="38"/>
      <c r="R273" s="38"/>
      <c r="T273" s="38"/>
      <c r="V273" s="38"/>
      <c r="X273" s="38"/>
      <c r="Z273" s="38"/>
      <c r="AB273" s="38"/>
      <c r="AD273" s="38"/>
      <c r="AF273" s="38"/>
      <c r="AH273" s="38"/>
      <c r="AJ273" s="38"/>
      <c r="AL273" s="38"/>
      <c r="AN273" s="38"/>
      <c r="AP273" s="38"/>
      <c r="AR273" s="38"/>
      <c r="AT273" s="38"/>
      <c r="AV273" s="38"/>
      <c r="AX273" s="38"/>
      <c r="AZ273" s="38"/>
      <c r="BB273" s="38"/>
      <c r="BD273" s="38"/>
      <c r="BF273" s="38"/>
      <c r="BH273" s="38"/>
      <c r="BJ273" s="38"/>
      <c r="BL273" s="38"/>
      <c r="BN273" s="38"/>
      <c r="BP273" s="38"/>
      <c r="BR273" s="38"/>
      <c r="BT273" s="38"/>
    </row>
    <row r="274" spans="1:72">
      <c r="A274" s="38"/>
      <c r="B274" s="38"/>
      <c r="D274" s="38"/>
      <c r="F274" s="38"/>
      <c r="H274" s="38"/>
      <c r="J274" s="38"/>
      <c r="L274" s="38"/>
      <c r="N274" s="38"/>
      <c r="P274" s="38"/>
      <c r="R274" s="38"/>
      <c r="T274" s="38"/>
      <c r="V274" s="38"/>
      <c r="X274" s="38"/>
      <c r="Z274" s="38"/>
      <c r="AB274" s="38"/>
      <c r="AD274" s="38"/>
      <c r="AF274" s="38"/>
      <c r="AH274" s="38"/>
      <c r="AJ274" s="38"/>
      <c r="AL274" s="38"/>
      <c r="AN274" s="38"/>
      <c r="AP274" s="38"/>
      <c r="AR274" s="38"/>
      <c r="AT274" s="38"/>
      <c r="AV274" s="38"/>
      <c r="AX274" s="38"/>
      <c r="AZ274" s="38"/>
      <c r="BB274" s="38"/>
      <c r="BD274" s="38"/>
      <c r="BF274" s="38"/>
      <c r="BH274" s="38"/>
      <c r="BJ274" s="38"/>
      <c r="BL274" s="38"/>
      <c r="BN274" s="38"/>
      <c r="BP274" s="38"/>
      <c r="BR274" s="38"/>
      <c r="BT274" s="38"/>
    </row>
    <row r="275" spans="1:72">
      <c r="A275" s="38"/>
      <c r="B275" s="38"/>
      <c r="D275" s="38"/>
      <c r="F275" s="38"/>
      <c r="H275" s="38"/>
      <c r="J275" s="38"/>
      <c r="L275" s="38"/>
      <c r="N275" s="38"/>
      <c r="P275" s="38"/>
      <c r="R275" s="38"/>
      <c r="T275" s="38"/>
      <c r="V275" s="38"/>
      <c r="X275" s="38"/>
      <c r="Z275" s="38"/>
      <c r="AB275" s="38"/>
      <c r="AD275" s="38"/>
      <c r="AF275" s="38"/>
      <c r="AH275" s="38"/>
      <c r="AJ275" s="38"/>
      <c r="AL275" s="38"/>
      <c r="AN275" s="38"/>
      <c r="AP275" s="38"/>
      <c r="AR275" s="38"/>
      <c r="AT275" s="38"/>
      <c r="AV275" s="38"/>
      <c r="AX275" s="38"/>
      <c r="AZ275" s="38"/>
      <c r="BB275" s="38"/>
      <c r="BD275" s="38"/>
      <c r="BF275" s="38"/>
      <c r="BH275" s="38"/>
      <c r="BJ275" s="38"/>
      <c r="BL275" s="38"/>
      <c r="BN275" s="38"/>
      <c r="BP275" s="38"/>
      <c r="BR275" s="38"/>
      <c r="BT275" s="38"/>
    </row>
    <row r="276" spans="1:72">
      <c r="A276" s="38"/>
      <c r="B276" s="38"/>
      <c r="D276" s="38"/>
      <c r="F276" s="38"/>
      <c r="H276" s="38"/>
      <c r="J276" s="38"/>
      <c r="L276" s="38"/>
      <c r="N276" s="38"/>
      <c r="P276" s="38"/>
      <c r="R276" s="38"/>
      <c r="T276" s="38"/>
      <c r="V276" s="38"/>
      <c r="X276" s="38"/>
      <c r="Z276" s="38"/>
      <c r="AB276" s="38"/>
      <c r="AD276" s="38"/>
      <c r="AF276" s="38"/>
      <c r="AH276" s="38"/>
      <c r="AJ276" s="38"/>
      <c r="AL276" s="38"/>
      <c r="AN276" s="38"/>
      <c r="AP276" s="38"/>
      <c r="AR276" s="38"/>
      <c r="AT276" s="38"/>
      <c r="AV276" s="38"/>
      <c r="AX276" s="38"/>
      <c r="AZ276" s="38"/>
      <c r="BB276" s="38"/>
      <c r="BD276" s="38"/>
      <c r="BF276" s="38"/>
      <c r="BH276" s="38"/>
      <c r="BJ276" s="38"/>
      <c r="BL276" s="38"/>
      <c r="BN276" s="38"/>
      <c r="BP276" s="38"/>
      <c r="BR276" s="38"/>
      <c r="BT276" s="38"/>
    </row>
    <row r="277" spans="1:72">
      <c r="A277" s="38"/>
      <c r="B277" s="38"/>
      <c r="D277" s="38"/>
      <c r="F277" s="38"/>
      <c r="H277" s="38"/>
      <c r="J277" s="38"/>
      <c r="L277" s="38"/>
      <c r="N277" s="38"/>
      <c r="P277" s="38"/>
      <c r="R277" s="38"/>
      <c r="T277" s="38"/>
      <c r="V277" s="38"/>
      <c r="X277" s="38"/>
      <c r="Z277" s="38"/>
      <c r="AB277" s="38"/>
      <c r="AD277" s="38"/>
      <c r="AF277" s="38"/>
      <c r="AH277" s="38"/>
      <c r="AJ277" s="38"/>
      <c r="AL277" s="38"/>
      <c r="AN277" s="38"/>
      <c r="AP277" s="38"/>
      <c r="AR277" s="38"/>
      <c r="AT277" s="38"/>
      <c r="AV277" s="38"/>
      <c r="AX277" s="38"/>
      <c r="AZ277" s="38"/>
      <c r="BB277" s="38"/>
      <c r="BD277" s="38"/>
      <c r="BF277" s="38"/>
      <c r="BH277" s="38"/>
      <c r="BJ277" s="38"/>
      <c r="BL277" s="38"/>
      <c r="BN277" s="38"/>
      <c r="BP277" s="38"/>
      <c r="BR277" s="38"/>
      <c r="BT277" s="38"/>
    </row>
    <row r="278" spans="1:72">
      <c r="A278" s="38"/>
      <c r="B278" s="38"/>
      <c r="D278" s="38"/>
      <c r="F278" s="38"/>
      <c r="H278" s="38"/>
      <c r="J278" s="38"/>
      <c r="L278" s="38"/>
      <c r="N278" s="38"/>
      <c r="P278" s="38"/>
      <c r="R278" s="38"/>
      <c r="T278" s="38"/>
      <c r="V278" s="38"/>
      <c r="X278" s="38"/>
      <c r="Z278" s="38"/>
      <c r="AB278" s="38"/>
      <c r="AD278" s="38"/>
      <c r="AF278" s="38"/>
      <c r="AH278" s="38"/>
      <c r="AJ278" s="38"/>
      <c r="AL278" s="38"/>
      <c r="AN278" s="38"/>
      <c r="AP278" s="38"/>
      <c r="AR278" s="38"/>
      <c r="AT278" s="38"/>
      <c r="AV278" s="38"/>
      <c r="AX278" s="38"/>
      <c r="AZ278" s="38"/>
      <c r="BB278" s="38"/>
      <c r="BD278" s="38"/>
      <c r="BF278" s="38"/>
      <c r="BH278" s="38"/>
      <c r="BJ278" s="38"/>
      <c r="BL278" s="38"/>
      <c r="BN278" s="38"/>
      <c r="BP278" s="38"/>
      <c r="BR278" s="38"/>
      <c r="BT278" s="38"/>
    </row>
    <row r="279" spans="1:72">
      <c r="A279" s="38"/>
      <c r="B279" s="38"/>
      <c r="D279" s="38"/>
      <c r="F279" s="38"/>
      <c r="H279" s="38"/>
      <c r="J279" s="38"/>
      <c r="L279" s="38"/>
      <c r="N279" s="38"/>
      <c r="P279" s="38"/>
      <c r="R279" s="38"/>
      <c r="T279" s="38"/>
      <c r="V279" s="38"/>
      <c r="X279" s="38"/>
      <c r="Z279" s="38"/>
      <c r="AB279" s="38"/>
      <c r="AD279" s="38"/>
      <c r="AF279" s="38"/>
      <c r="AH279" s="38"/>
      <c r="AJ279" s="38"/>
      <c r="AL279" s="38"/>
      <c r="AN279" s="38"/>
      <c r="AP279" s="38"/>
      <c r="AR279" s="38"/>
      <c r="AT279" s="38"/>
      <c r="AV279" s="38"/>
      <c r="AX279" s="38"/>
      <c r="AZ279" s="38"/>
      <c r="BB279" s="38"/>
      <c r="BD279" s="38"/>
      <c r="BF279" s="38"/>
      <c r="BH279" s="38"/>
      <c r="BJ279" s="38"/>
      <c r="BL279" s="38"/>
      <c r="BN279" s="38"/>
      <c r="BP279" s="38"/>
      <c r="BR279" s="38"/>
      <c r="BT279" s="38"/>
    </row>
    <row r="280" spans="1:72">
      <c r="A280" s="38"/>
      <c r="B280" s="38"/>
      <c r="D280" s="38"/>
      <c r="F280" s="38"/>
      <c r="H280" s="38"/>
      <c r="J280" s="38"/>
      <c r="L280" s="38"/>
      <c r="N280" s="38"/>
      <c r="P280" s="38"/>
      <c r="R280" s="38"/>
      <c r="T280" s="38"/>
      <c r="V280" s="38"/>
      <c r="X280" s="38"/>
      <c r="Z280" s="38"/>
      <c r="AB280" s="38"/>
      <c r="AD280" s="38"/>
      <c r="AF280" s="38"/>
      <c r="AH280" s="38"/>
      <c r="AJ280" s="38"/>
      <c r="AL280" s="38"/>
      <c r="AN280" s="38"/>
      <c r="AP280" s="38"/>
      <c r="AR280" s="38"/>
      <c r="AT280" s="38"/>
      <c r="AV280" s="38"/>
      <c r="AX280" s="38"/>
      <c r="AZ280" s="38"/>
      <c r="BB280" s="38"/>
      <c r="BD280" s="38"/>
      <c r="BF280" s="38"/>
      <c r="BH280" s="38"/>
      <c r="BJ280" s="38"/>
      <c r="BL280" s="38"/>
      <c r="BN280" s="38"/>
      <c r="BP280" s="38"/>
      <c r="BR280" s="38"/>
      <c r="BT280" s="38"/>
    </row>
    <row r="281" spans="1:72">
      <c r="A281" s="38"/>
      <c r="B281" s="38"/>
      <c r="D281" s="38"/>
      <c r="F281" s="38"/>
      <c r="H281" s="38"/>
      <c r="J281" s="38"/>
      <c r="L281" s="38"/>
      <c r="N281" s="38"/>
      <c r="P281" s="38"/>
      <c r="R281" s="38"/>
      <c r="T281" s="38"/>
      <c r="V281" s="38"/>
      <c r="X281" s="38"/>
      <c r="Z281" s="38"/>
      <c r="AB281" s="38"/>
      <c r="AD281" s="38"/>
      <c r="AF281" s="38"/>
      <c r="AH281" s="38"/>
      <c r="AJ281" s="38"/>
      <c r="AL281" s="38"/>
      <c r="AN281" s="38"/>
      <c r="AP281" s="38"/>
      <c r="AR281" s="38"/>
      <c r="AT281" s="38"/>
      <c r="AV281" s="38"/>
      <c r="AX281" s="38"/>
      <c r="AZ281" s="38"/>
      <c r="BB281" s="38"/>
      <c r="BD281" s="38"/>
      <c r="BF281" s="38"/>
      <c r="BH281" s="38"/>
      <c r="BJ281" s="38"/>
      <c r="BL281" s="38"/>
      <c r="BN281" s="38"/>
      <c r="BP281" s="38"/>
      <c r="BR281" s="38"/>
      <c r="BT281" s="38"/>
    </row>
    <row r="282" spans="1:72">
      <c r="A282" s="38"/>
      <c r="B282" s="38"/>
      <c r="D282" s="38"/>
      <c r="F282" s="38"/>
      <c r="H282" s="38"/>
      <c r="J282" s="38"/>
      <c r="L282" s="38"/>
      <c r="N282" s="38"/>
      <c r="P282" s="38"/>
      <c r="R282" s="38"/>
      <c r="T282" s="38"/>
      <c r="V282" s="38"/>
      <c r="X282" s="38"/>
      <c r="Z282" s="38"/>
      <c r="AB282" s="38"/>
      <c r="AD282" s="38"/>
      <c r="AF282" s="38"/>
      <c r="AH282" s="38"/>
      <c r="AJ282" s="38"/>
      <c r="AL282" s="38"/>
      <c r="AN282" s="38"/>
      <c r="AP282" s="38"/>
      <c r="AR282" s="38"/>
      <c r="AT282" s="38"/>
      <c r="AV282" s="38"/>
      <c r="AX282" s="38"/>
      <c r="AZ282" s="38"/>
      <c r="BB282" s="38"/>
      <c r="BD282" s="38"/>
      <c r="BF282" s="38"/>
      <c r="BH282" s="38"/>
      <c r="BJ282" s="38"/>
      <c r="BL282" s="38"/>
      <c r="BN282" s="38"/>
      <c r="BP282" s="38"/>
      <c r="BR282" s="38"/>
      <c r="BT282" s="38"/>
    </row>
    <row r="283" spans="1:72">
      <c r="A283" s="38"/>
      <c r="B283" s="38"/>
      <c r="D283" s="38"/>
      <c r="F283" s="38"/>
      <c r="H283" s="38"/>
      <c r="J283" s="38"/>
      <c r="L283" s="38"/>
      <c r="N283" s="38"/>
      <c r="P283" s="38"/>
      <c r="R283" s="38"/>
      <c r="T283" s="38"/>
      <c r="V283" s="38"/>
      <c r="X283" s="38"/>
      <c r="Z283" s="38"/>
      <c r="AB283" s="38"/>
      <c r="AD283" s="38"/>
      <c r="AF283" s="38"/>
      <c r="AH283" s="38"/>
      <c r="AJ283" s="38"/>
      <c r="AL283" s="38"/>
      <c r="AN283" s="38"/>
      <c r="AP283" s="38"/>
      <c r="AR283" s="38"/>
      <c r="AT283" s="38"/>
      <c r="AV283" s="38"/>
      <c r="AX283" s="38"/>
      <c r="AZ283" s="38"/>
      <c r="BB283" s="38"/>
      <c r="BD283" s="38"/>
      <c r="BF283" s="38"/>
      <c r="BH283" s="38"/>
      <c r="BJ283" s="38"/>
      <c r="BL283" s="38"/>
      <c r="BN283" s="38"/>
      <c r="BP283" s="38"/>
      <c r="BR283" s="38"/>
      <c r="BT283" s="38"/>
    </row>
    <row r="284" spans="1:72">
      <c r="A284" s="38"/>
      <c r="B284" s="38"/>
      <c r="D284" s="38"/>
      <c r="F284" s="38"/>
      <c r="H284" s="38"/>
      <c r="J284" s="38"/>
      <c r="L284" s="38"/>
      <c r="N284" s="38"/>
      <c r="P284" s="38"/>
      <c r="R284" s="38"/>
      <c r="T284" s="38"/>
      <c r="V284" s="38"/>
      <c r="X284" s="38"/>
      <c r="Z284" s="38"/>
      <c r="AB284" s="38"/>
      <c r="AD284" s="38"/>
      <c r="AF284" s="38"/>
      <c r="AH284" s="38"/>
      <c r="AJ284" s="38"/>
      <c r="AL284" s="38"/>
      <c r="AN284" s="38"/>
      <c r="AP284" s="38"/>
      <c r="AR284" s="38"/>
      <c r="AT284" s="38"/>
      <c r="AV284" s="38"/>
      <c r="AX284" s="38"/>
      <c r="AZ284" s="38"/>
      <c r="BB284" s="38"/>
      <c r="BD284" s="38"/>
      <c r="BF284" s="38"/>
      <c r="BH284" s="38"/>
      <c r="BJ284" s="38"/>
      <c r="BL284" s="38"/>
      <c r="BN284" s="38"/>
      <c r="BP284" s="38"/>
      <c r="BR284" s="38"/>
      <c r="BT284" s="38"/>
    </row>
    <row r="285" spans="1:72">
      <c r="A285" s="38"/>
      <c r="B285" s="38"/>
      <c r="D285" s="38"/>
      <c r="F285" s="38"/>
      <c r="H285" s="38"/>
      <c r="J285" s="38"/>
      <c r="L285" s="38"/>
      <c r="N285" s="38"/>
      <c r="P285" s="38"/>
      <c r="R285" s="38"/>
      <c r="T285" s="38"/>
      <c r="V285" s="38"/>
      <c r="X285" s="38"/>
      <c r="Z285" s="38"/>
      <c r="AB285" s="38"/>
      <c r="AD285" s="38"/>
      <c r="AF285" s="38"/>
      <c r="AH285" s="38"/>
      <c r="AJ285" s="38"/>
      <c r="AL285" s="38"/>
      <c r="AN285" s="38"/>
      <c r="AP285" s="38"/>
      <c r="AR285" s="38"/>
      <c r="AT285" s="38"/>
      <c r="AV285" s="38"/>
      <c r="AX285" s="38"/>
      <c r="AZ285" s="38"/>
      <c r="BB285" s="38"/>
      <c r="BD285" s="38"/>
      <c r="BF285" s="38"/>
      <c r="BH285" s="38"/>
      <c r="BJ285" s="38"/>
      <c r="BL285" s="38"/>
      <c r="BN285" s="38"/>
      <c r="BP285" s="38"/>
      <c r="BR285" s="38"/>
      <c r="BT285" s="38"/>
    </row>
    <row r="286" spans="1:72">
      <c r="A286" s="38"/>
      <c r="B286" s="38"/>
      <c r="D286" s="38"/>
      <c r="F286" s="38"/>
      <c r="H286" s="38"/>
      <c r="J286" s="38"/>
      <c r="L286" s="38"/>
      <c r="N286" s="38"/>
      <c r="P286" s="38"/>
      <c r="R286" s="38"/>
      <c r="T286" s="38"/>
      <c r="V286" s="38"/>
      <c r="X286" s="38"/>
      <c r="Z286" s="38"/>
      <c r="AB286" s="38"/>
      <c r="AD286" s="38"/>
      <c r="AF286" s="38"/>
      <c r="AH286" s="38"/>
      <c r="AJ286" s="38"/>
      <c r="AL286" s="38"/>
      <c r="AN286" s="38"/>
      <c r="AP286" s="38"/>
      <c r="AR286" s="38"/>
      <c r="AT286" s="38"/>
      <c r="AV286" s="38"/>
      <c r="AX286" s="38"/>
      <c r="AZ286" s="38"/>
      <c r="BB286" s="38"/>
      <c r="BD286" s="38"/>
      <c r="BF286" s="38"/>
      <c r="BH286" s="38"/>
      <c r="BJ286" s="38"/>
      <c r="BL286" s="38"/>
      <c r="BN286" s="38"/>
      <c r="BP286" s="38"/>
      <c r="BR286" s="38"/>
      <c r="BT286" s="38"/>
    </row>
    <row r="287" spans="1:72">
      <c r="A287" s="38"/>
      <c r="B287" s="38"/>
      <c r="D287" s="38"/>
      <c r="F287" s="38"/>
      <c r="H287" s="38"/>
      <c r="J287" s="38"/>
      <c r="L287" s="38"/>
      <c r="N287" s="38"/>
      <c r="P287" s="38"/>
      <c r="R287" s="38"/>
      <c r="T287" s="38"/>
      <c r="V287" s="38"/>
      <c r="X287" s="38"/>
      <c r="Z287" s="38"/>
      <c r="AB287" s="38"/>
      <c r="AD287" s="38"/>
      <c r="AF287" s="38"/>
      <c r="AH287" s="38"/>
      <c r="AJ287" s="38"/>
      <c r="AL287" s="38"/>
      <c r="AN287" s="38"/>
      <c r="AP287" s="38"/>
      <c r="AR287" s="38"/>
      <c r="AT287" s="38"/>
      <c r="AV287" s="38"/>
      <c r="AX287" s="38"/>
      <c r="AZ287" s="38"/>
      <c r="BB287" s="38"/>
      <c r="BD287" s="38"/>
      <c r="BF287" s="38"/>
      <c r="BH287" s="38"/>
      <c r="BJ287" s="38"/>
      <c r="BL287" s="38"/>
      <c r="BN287" s="38"/>
      <c r="BP287" s="38"/>
      <c r="BR287" s="38"/>
      <c r="BT287" s="38"/>
    </row>
    <row r="288" spans="1:72">
      <c r="A288" s="38"/>
      <c r="B288" s="38"/>
      <c r="D288" s="38"/>
      <c r="F288" s="38"/>
      <c r="H288" s="38"/>
      <c r="J288" s="38"/>
      <c r="L288" s="38"/>
      <c r="N288" s="38"/>
      <c r="P288" s="38"/>
      <c r="R288" s="38"/>
      <c r="T288" s="38"/>
      <c r="V288" s="38"/>
      <c r="X288" s="38"/>
      <c r="Z288" s="38"/>
      <c r="AB288" s="38"/>
      <c r="AD288" s="38"/>
      <c r="AF288" s="38"/>
      <c r="AH288" s="38"/>
      <c r="AJ288" s="38"/>
      <c r="AL288" s="38"/>
      <c r="AN288" s="38"/>
      <c r="AP288" s="38"/>
      <c r="AR288" s="38"/>
      <c r="AT288" s="38"/>
      <c r="AV288" s="38"/>
      <c r="AX288" s="38"/>
      <c r="AZ288" s="38"/>
      <c r="BB288" s="38"/>
      <c r="BD288" s="38"/>
      <c r="BF288" s="38"/>
      <c r="BH288" s="38"/>
      <c r="BJ288" s="38"/>
      <c r="BL288" s="38"/>
      <c r="BN288" s="38"/>
      <c r="BP288" s="38"/>
      <c r="BR288" s="38"/>
      <c r="BT288" s="38"/>
    </row>
    <row r="289" spans="1:72">
      <c r="A289" s="38"/>
      <c r="B289" s="38"/>
      <c r="D289" s="38"/>
      <c r="F289" s="38"/>
      <c r="H289" s="38"/>
      <c r="J289" s="38"/>
      <c r="L289" s="38"/>
      <c r="N289" s="38"/>
      <c r="P289" s="38"/>
      <c r="R289" s="38"/>
      <c r="T289" s="38"/>
      <c r="V289" s="38"/>
      <c r="X289" s="38"/>
      <c r="Z289" s="38"/>
      <c r="AB289" s="38"/>
      <c r="AD289" s="38"/>
      <c r="AF289" s="38"/>
      <c r="AH289" s="38"/>
      <c r="AJ289" s="38"/>
      <c r="AL289" s="38"/>
      <c r="AN289" s="38"/>
      <c r="AP289" s="38"/>
      <c r="AR289" s="38"/>
      <c r="AT289" s="38"/>
      <c r="AV289" s="38"/>
      <c r="AX289" s="38"/>
      <c r="AZ289" s="38"/>
      <c r="BB289" s="38"/>
      <c r="BD289" s="38"/>
      <c r="BF289" s="38"/>
      <c r="BH289" s="38"/>
      <c r="BJ289" s="38"/>
      <c r="BL289" s="38"/>
      <c r="BN289" s="38"/>
      <c r="BP289" s="38"/>
      <c r="BR289" s="38"/>
      <c r="BT289" s="38"/>
    </row>
    <row r="290" spans="1:72">
      <c r="A290" s="38"/>
      <c r="B290" s="38"/>
      <c r="D290" s="38"/>
      <c r="F290" s="38"/>
      <c r="H290" s="38"/>
      <c r="J290" s="38"/>
      <c r="L290" s="38"/>
      <c r="N290" s="38"/>
      <c r="P290" s="38"/>
      <c r="R290" s="38"/>
      <c r="T290" s="38"/>
      <c r="V290" s="38"/>
      <c r="X290" s="38"/>
      <c r="Z290" s="38"/>
      <c r="AB290" s="38"/>
      <c r="AD290" s="38"/>
      <c r="AF290" s="38"/>
      <c r="AH290" s="38"/>
      <c r="AJ290" s="38"/>
      <c r="AL290" s="38"/>
      <c r="AN290" s="38"/>
      <c r="AP290" s="38"/>
      <c r="AR290" s="38"/>
      <c r="AT290" s="38"/>
      <c r="AV290" s="38"/>
      <c r="AX290" s="38"/>
      <c r="AZ290" s="38"/>
      <c r="BB290" s="38"/>
      <c r="BD290" s="38"/>
      <c r="BF290" s="38"/>
      <c r="BH290" s="38"/>
      <c r="BJ290" s="38"/>
      <c r="BL290" s="38"/>
      <c r="BN290" s="38"/>
      <c r="BP290" s="38"/>
      <c r="BR290" s="38"/>
      <c r="BT290" s="38"/>
    </row>
    <row r="291" spans="1:72">
      <c r="A291" s="38"/>
      <c r="B291" s="38"/>
      <c r="D291" s="38"/>
      <c r="F291" s="38"/>
      <c r="H291" s="38"/>
      <c r="J291" s="38"/>
      <c r="L291" s="38"/>
      <c r="N291" s="38"/>
      <c r="P291" s="38"/>
      <c r="R291" s="38"/>
      <c r="T291" s="38"/>
      <c r="V291" s="38"/>
      <c r="X291" s="38"/>
      <c r="Z291" s="38"/>
      <c r="AB291" s="38"/>
      <c r="AD291" s="38"/>
      <c r="AF291" s="38"/>
      <c r="AH291" s="38"/>
      <c r="AJ291" s="38"/>
      <c r="AL291" s="38"/>
      <c r="AN291" s="38"/>
      <c r="AP291" s="38"/>
      <c r="AR291" s="38"/>
      <c r="AT291" s="38"/>
      <c r="AV291" s="38"/>
      <c r="AX291" s="38"/>
      <c r="AZ291" s="38"/>
      <c r="BB291" s="38"/>
      <c r="BD291" s="38"/>
      <c r="BF291" s="38"/>
      <c r="BH291" s="38"/>
      <c r="BJ291" s="38"/>
      <c r="BL291" s="38"/>
      <c r="BN291" s="38"/>
      <c r="BP291" s="38"/>
      <c r="BR291" s="38"/>
      <c r="BT291" s="38"/>
    </row>
    <row r="292" spans="1:72">
      <c r="A292" s="38"/>
      <c r="B292" s="38"/>
      <c r="D292" s="38"/>
      <c r="F292" s="38"/>
      <c r="H292" s="38"/>
      <c r="J292" s="38"/>
      <c r="L292" s="38"/>
      <c r="N292" s="38"/>
      <c r="P292" s="38"/>
      <c r="R292" s="38"/>
      <c r="T292" s="38"/>
      <c r="V292" s="38"/>
      <c r="X292" s="38"/>
      <c r="Z292" s="38"/>
      <c r="AB292" s="38"/>
      <c r="AD292" s="38"/>
      <c r="AF292" s="38"/>
      <c r="AH292" s="38"/>
      <c r="AJ292" s="38"/>
      <c r="AL292" s="38"/>
      <c r="AN292" s="38"/>
      <c r="AP292" s="38"/>
      <c r="AR292" s="38"/>
      <c r="AT292" s="38"/>
      <c r="AV292" s="38"/>
      <c r="AX292" s="38"/>
      <c r="AZ292" s="38"/>
      <c r="BB292" s="38"/>
      <c r="BD292" s="38"/>
      <c r="BF292" s="38"/>
      <c r="BH292" s="38"/>
      <c r="BJ292" s="38"/>
      <c r="BL292" s="38"/>
      <c r="BN292" s="38"/>
      <c r="BP292" s="38"/>
      <c r="BR292" s="38"/>
      <c r="BT292" s="38"/>
    </row>
    <row r="293" spans="1:72">
      <c r="A293" s="38"/>
      <c r="B293" s="38"/>
      <c r="D293" s="38"/>
      <c r="F293" s="38"/>
      <c r="H293" s="38"/>
      <c r="J293" s="38"/>
      <c r="L293" s="38"/>
      <c r="N293" s="38"/>
      <c r="P293" s="38"/>
      <c r="R293" s="38"/>
      <c r="T293" s="38"/>
      <c r="V293" s="38"/>
      <c r="X293" s="38"/>
      <c r="Z293" s="38"/>
      <c r="AB293" s="38"/>
      <c r="AD293" s="38"/>
      <c r="AF293" s="38"/>
      <c r="AH293" s="38"/>
      <c r="AJ293" s="38"/>
      <c r="AL293" s="38"/>
      <c r="AN293" s="38"/>
      <c r="AP293" s="38"/>
      <c r="AR293" s="38"/>
      <c r="AT293" s="38"/>
      <c r="AV293" s="38"/>
      <c r="AX293" s="38"/>
      <c r="AZ293" s="38"/>
      <c r="BB293" s="38"/>
      <c r="BD293" s="38"/>
      <c r="BF293" s="38"/>
      <c r="BH293" s="38"/>
      <c r="BJ293" s="38"/>
      <c r="BL293" s="38"/>
      <c r="BN293" s="38"/>
      <c r="BP293" s="38"/>
      <c r="BR293" s="38"/>
      <c r="BT293" s="38"/>
    </row>
    <row r="294" spans="1:72">
      <c r="A294" s="38"/>
      <c r="B294" s="38"/>
      <c r="D294" s="38"/>
      <c r="F294" s="38"/>
      <c r="H294" s="38"/>
      <c r="J294" s="38"/>
      <c r="L294" s="38"/>
      <c r="N294" s="38"/>
      <c r="P294" s="38"/>
      <c r="R294" s="38"/>
      <c r="T294" s="38"/>
      <c r="V294" s="38"/>
      <c r="X294" s="38"/>
      <c r="Z294" s="38"/>
      <c r="AB294" s="38"/>
      <c r="AD294" s="38"/>
      <c r="AF294" s="38"/>
      <c r="AH294" s="38"/>
      <c r="AJ294" s="38"/>
      <c r="AL294" s="38"/>
      <c r="AN294" s="38"/>
      <c r="AP294" s="38"/>
      <c r="AR294" s="38"/>
      <c r="AT294" s="38"/>
      <c r="AV294" s="38"/>
      <c r="AX294" s="38"/>
      <c r="AZ294" s="38"/>
      <c r="BB294" s="38"/>
      <c r="BD294" s="38"/>
      <c r="BF294" s="38"/>
      <c r="BH294" s="38"/>
      <c r="BJ294" s="38"/>
      <c r="BL294" s="38"/>
      <c r="BN294" s="38"/>
      <c r="BP294" s="38"/>
      <c r="BR294" s="38"/>
      <c r="BT294" s="38"/>
    </row>
    <row r="295" spans="1:72">
      <c r="A295" s="38"/>
      <c r="B295" s="38"/>
      <c r="D295" s="38"/>
      <c r="F295" s="38"/>
      <c r="H295" s="38"/>
      <c r="J295" s="38"/>
      <c r="L295" s="38"/>
      <c r="N295" s="38"/>
      <c r="P295" s="38"/>
      <c r="R295" s="38"/>
      <c r="T295" s="38"/>
      <c r="V295" s="38"/>
      <c r="X295" s="38"/>
      <c r="Z295" s="38"/>
      <c r="AB295" s="38"/>
      <c r="AD295" s="38"/>
      <c r="AF295" s="38"/>
      <c r="AH295" s="38"/>
      <c r="AJ295" s="38"/>
      <c r="AL295" s="38"/>
      <c r="AN295" s="38"/>
      <c r="AP295" s="38"/>
      <c r="AR295" s="38"/>
      <c r="AT295" s="38"/>
      <c r="AV295" s="38"/>
      <c r="AX295" s="38"/>
      <c r="AZ295" s="38"/>
      <c r="BB295" s="38"/>
      <c r="BD295" s="38"/>
      <c r="BF295" s="38"/>
      <c r="BH295" s="38"/>
      <c r="BJ295" s="38"/>
      <c r="BL295" s="38"/>
      <c r="BN295" s="38"/>
      <c r="BP295" s="38"/>
      <c r="BR295" s="38"/>
      <c r="BT295" s="38"/>
    </row>
    <row r="296" spans="1:72">
      <c r="A296" s="38"/>
      <c r="B296" s="38"/>
      <c r="D296" s="38"/>
      <c r="F296" s="38"/>
      <c r="H296" s="38"/>
      <c r="J296" s="38"/>
      <c r="L296" s="38"/>
      <c r="N296" s="38"/>
      <c r="P296" s="38"/>
      <c r="R296" s="38"/>
      <c r="T296" s="38"/>
      <c r="V296" s="38"/>
      <c r="X296" s="38"/>
      <c r="Z296" s="38"/>
      <c r="AB296" s="38"/>
      <c r="AD296" s="38"/>
      <c r="AF296" s="38"/>
      <c r="AH296" s="38"/>
      <c r="AJ296" s="38"/>
      <c r="AL296" s="38"/>
      <c r="AN296" s="38"/>
      <c r="AP296" s="38"/>
      <c r="AR296" s="38"/>
      <c r="AT296" s="38"/>
      <c r="AV296" s="38"/>
      <c r="AX296" s="38"/>
      <c r="AZ296" s="38"/>
      <c r="BB296" s="38"/>
      <c r="BD296" s="38"/>
      <c r="BF296" s="38"/>
      <c r="BH296" s="38"/>
      <c r="BJ296" s="38"/>
      <c r="BL296" s="38"/>
      <c r="BN296" s="38"/>
      <c r="BP296" s="38"/>
      <c r="BR296" s="38"/>
      <c r="BT296" s="38"/>
    </row>
    <row r="297" spans="1:72">
      <c r="A297" s="38"/>
      <c r="B297" s="38"/>
      <c r="D297" s="38"/>
      <c r="F297" s="38"/>
      <c r="H297" s="38"/>
      <c r="J297" s="38"/>
      <c r="L297" s="38"/>
      <c r="N297" s="38"/>
      <c r="P297" s="38"/>
      <c r="R297" s="38"/>
      <c r="T297" s="38"/>
      <c r="V297" s="38"/>
      <c r="X297" s="38"/>
      <c r="Z297" s="38"/>
      <c r="AB297" s="38"/>
      <c r="AD297" s="38"/>
      <c r="AF297" s="38"/>
      <c r="AH297" s="38"/>
      <c r="AJ297" s="38"/>
      <c r="AL297" s="38"/>
      <c r="AN297" s="38"/>
      <c r="AP297" s="38"/>
      <c r="AR297" s="38"/>
      <c r="AT297" s="38"/>
      <c r="AV297" s="38"/>
      <c r="AX297" s="38"/>
      <c r="AZ297" s="38"/>
      <c r="BB297" s="38"/>
      <c r="BD297" s="38"/>
      <c r="BF297" s="38"/>
      <c r="BH297" s="38"/>
      <c r="BJ297" s="38"/>
      <c r="BL297" s="38"/>
      <c r="BN297" s="38"/>
      <c r="BP297" s="38"/>
      <c r="BR297" s="38"/>
      <c r="BT297" s="38"/>
    </row>
    <row r="298" spans="1:72">
      <c r="A298" s="38"/>
      <c r="B298" s="38"/>
      <c r="D298" s="38"/>
      <c r="F298" s="38"/>
      <c r="H298" s="38"/>
      <c r="J298" s="38"/>
      <c r="L298" s="38"/>
      <c r="N298" s="38"/>
      <c r="P298" s="38"/>
      <c r="R298" s="38"/>
      <c r="T298" s="38"/>
      <c r="V298" s="38"/>
      <c r="X298" s="38"/>
      <c r="Z298" s="38"/>
      <c r="AB298" s="38"/>
      <c r="AD298" s="38"/>
      <c r="AF298" s="38"/>
      <c r="AH298" s="38"/>
      <c r="AJ298" s="38"/>
      <c r="AL298" s="38"/>
      <c r="AN298" s="38"/>
      <c r="AP298" s="38"/>
      <c r="AR298" s="38"/>
      <c r="AT298" s="38"/>
      <c r="AV298" s="38"/>
      <c r="AX298" s="38"/>
      <c r="AZ298" s="38"/>
      <c r="BB298" s="38"/>
      <c r="BD298" s="38"/>
      <c r="BF298" s="38"/>
      <c r="BH298" s="38"/>
      <c r="BJ298" s="38"/>
      <c r="BL298" s="38"/>
      <c r="BN298" s="38"/>
      <c r="BP298" s="38"/>
      <c r="BR298" s="38"/>
      <c r="BT298" s="38"/>
    </row>
    <row r="299" spans="1:72">
      <c r="A299" s="38"/>
      <c r="B299" s="38"/>
      <c r="D299" s="38"/>
      <c r="F299" s="38"/>
      <c r="H299" s="38"/>
      <c r="J299" s="38"/>
      <c r="L299" s="38"/>
      <c r="N299" s="38"/>
      <c r="P299" s="38"/>
      <c r="R299" s="38"/>
      <c r="T299" s="38"/>
      <c r="V299" s="38"/>
      <c r="X299" s="38"/>
      <c r="Z299" s="38"/>
      <c r="AB299" s="38"/>
      <c r="AD299" s="38"/>
      <c r="AF299" s="38"/>
      <c r="AH299" s="38"/>
      <c r="AJ299" s="38"/>
      <c r="AL299" s="38"/>
      <c r="AN299" s="38"/>
      <c r="AP299" s="38"/>
      <c r="AR299" s="38"/>
      <c r="AT299" s="38"/>
      <c r="AV299" s="38"/>
      <c r="AX299" s="38"/>
      <c r="AZ299" s="38"/>
      <c r="BB299" s="38"/>
      <c r="BD299" s="38"/>
      <c r="BF299" s="38"/>
      <c r="BH299" s="38"/>
      <c r="BJ299" s="38"/>
      <c r="BL299" s="38"/>
      <c r="BN299" s="38"/>
      <c r="BP299" s="38"/>
      <c r="BR299" s="38"/>
      <c r="BT299" s="38"/>
    </row>
    <row r="300" spans="1:72">
      <c r="A300" s="38"/>
      <c r="B300" s="38"/>
      <c r="D300" s="38"/>
      <c r="F300" s="38"/>
      <c r="H300" s="38"/>
      <c r="J300" s="38"/>
      <c r="L300" s="38"/>
      <c r="N300" s="38"/>
      <c r="P300" s="38"/>
      <c r="R300" s="38"/>
      <c r="T300" s="38"/>
      <c r="V300" s="38"/>
      <c r="X300" s="38"/>
      <c r="Z300" s="38"/>
      <c r="AB300" s="38"/>
      <c r="AD300" s="38"/>
      <c r="AF300" s="38"/>
      <c r="AH300" s="38"/>
      <c r="AJ300" s="38"/>
      <c r="AL300" s="38"/>
      <c r="AN300" s="38"/>
      <c r="AP300" s="38"/>
      <c r="AR300" s="38"/>
      <c r="AT300" s="38"/>
      <c r="AV300" s="38"/>
      <c r="AX300" s="38"/>
      <c r="AZ300" s="38"/>
      <c r="BB300" s="38"/>
      <c r="BD300" s="38"/>
      <c r="BF300" s="38"/>
      <c r="BH300" s="38"/>
      <c r="BJ300" s="38"/>
      <c r="BL300" s="38"/>
      <c r="BN300" s="38"/>
      <c r="BP300" s="38"/>
      <c r="BR300" s="38"/>
      <c r="BT300" s="38"/>
    </row>
    <row r="301" spans="1:72">
      <c r="A301" s="38"/>
      <c r="B301" s="38"/>
      <c r="D301" s="38"/>
      <c r="F301" s="38"/>
      <c r="H301" s="38"/>
      <c r="J301" s="38"/>
      <c r="L301" s="38"/>
      <c r="N301" s="38"/>
      <c r="P301" s="38"/>
      <c r="R301" s="38"/>
      <c r="T301" s="38"/>
      <c r="V301" s="38"/>
      <c r="X301" s="38"/>
      <c r="Z301" s="38"/>
      <c r="AB301" s="38"/>
      <c r="AD301" s="38"/>
      <c r="AF301" s="38"/>
      <c r="AH301" s="38"/>
      <c r="AJ301" s="38"/>
      <c r="AL301" s="38"/>
      <c r="AN301" s="38"/>
      <c r="AP301" s="38"/>
      <c r="AR301" s="38"/>
      <c r="AT301" s="38"/>
      <c r="AV301" s="38"/>
      <c r="AX301" s="38"/>
      <c r="AZ301" s="38"/>
      <c r="BB301" s="38"/>
      <c r="BD301" s="38"/>
      <c r="BF301" s="38"/>
      <c r="BH301" s="38"/>
      <c r="BJ301" s="38"/>
      <c r="BL301" s="38"/>
      <c r="BN301" s="38"/>
      <c r="BP301" s="38"/>
      <c r="BR301" s="38"/>
      <c r="BT301" s="38"/>
    </row>
    <row r="302" spans="1:72">
      <c r="A302" s="38"/>
      <c r="B302" s="38"/>
      <c r="D302" s="38"/>
      <c r="F302" s="38"/>
      <c r="H302" s="38"/>
      <c r="J302" s="38"/>
      <c r="L302" s="38"/>
      <c r="N302" s="38"/>
      <c r="P302" s="38"/>
      <c r="R302" s="38"/>
      <c r="T302" s="38"/>
      <c r="V302" s="38"/>
      <c r="X302" s="38"/>
      <c r="Z302" s="38"/>
      <c r="AB302" s="38"/>
      <c r="AD302" s="38"/>
      <c r="AF302" s="38"/>
      <c r="AH302" s="38"/>
      <c r="AJ302" s="38"/>
      <c r="AL302" s="38"/>
      <c r="AN302" s="38"/>
      <c r="AP302" s="38"/>
      <c r="AR302" s="38"/>
      <c r="AT302" s="38"/>
      <c r="AV302" s="38"/>
      <c r="AX302" s="38"/>
      <c r="AZ302" s="38"/>
      <c r="BB302" s="38"/>
      <c r="BD302" s="38"/>
      <c r="BF302" s="38"/>
      <c r="BH302" s="38"/>
      <c r="BJ302" s="38"/>
      <c r="BL302" s="38"/>
      <c r="BN302" s="38"/>
      <c r="BP302" s="38"/>
      <c r="BR302" s="38"/>
      <c r="BT302" s="38"/>
    </row>
    <row r="303" spans="1:72">
      <c r="A303" s="38"/>
      <c r="B303" s="38"/>
      <c r="D303" s="38"/>
      <c r="F303" s="38"/>
      <c r="H303" s="38"/>
      <c r="J303" s="38"/>
      <c r="L303" s="38"/>
      <c r="N303" s="38"/>
      <c r="P303" s="38"/>
      <c r="R303" s="38"/>
      <c r="T303" s="38"/>
      <c r="V303" s="38"/>
      <c r="X303" s="38"/>
      <c r="Z303" s="38"/>
      <c r="AB303" s="38"/>
      <c r="AD303" s="38"/>
      <c r="AF303" s="38"/>
      <c r="AH303" s="38"/>
      <c r="AJ303" s="38"/>
      <c r="AL303" s="38"/>
      <c r="AN303" s="38"/>
      <c r="AP303" s="38"/>
      <c r="AR303" s="38"/>
      <c r="AT303" s="38"/>
      <c r="AV303" s="38"/>
      <c r="AX303" s="38"/>
      <c r="AZ303" s="38"/>
      <c r="BB303" s="38"/>
      <c r="BD303" s="38"/>
      <c r="BF303" s="38"/>
      <c r="BH303" s="38"/>
      <c r="BJ303" s="38"/>
      <c r="BL303" s="38"/>
      <c r="BN303" s="38"/>
      <c r="BP303" s="38"/>
      <c r="BR303" s="38"/>
      <c r="BT303" s="38"/>
    </row>
    <row r="304" spans="1:72">
      <c r="A304" s="38"/>
      <c r="B304" s="38"/>
      <c r="D304" s="38"/>
      <c r="F304" s="38"/>
      <c r="H304" s="38"/>
      <c r="J304" s="38"/>
      <c r="L304" s="38"/>
      <c r="N304" s="38"/>
      <c r="P304" s="38"/>
      <c r="R304" s="38"/>
      <c r="T304" s="38"/>
      <c r="V304" s="38"/>
      <c r="X304" s="38"/>
      <c r="Z304" s="38"/>
      <c r="AB304" s="38"/>
      <c r="AD304" s="38"/>
      <c r="AF304" s="38"/>
      <c r="AH304" s="38"/>
      <c r="AJ304" s="38"/>
      <c r="AL304" s="38"/>
      <c r="AN304" s="38"/>
      <c r="AP304" s="38"/>
      <c r="AR304" s="38"/>
      <c r="AT304" s="38"/>
      <c r="AV304" s="38"/>
      <c r="AX304" s="38"/>
      <c r="AZ304" s="38"/>
      <c r="BB304" s="38"/>
      <c r="BD304" s="38"/>
      <c r="BF304" s="38"/>
      <c r="BH304" s="38"/>
      <c r="BJ304" s="38"/>
      <c r="BL304" s="38"/>
      <c r="BN304" s="38"/>
      <c r="BP304" s="38"/>
      <c r="BR304" s="38"/>
      <c r="BT304" s="38"/>
    </row>
    <row r="305" spans="1:72">
      <c r="A305" s="38"/>
      <c r="B305" s="38"/>
      <c r="D305" s="38"/>
      <c r="F305" s="38"/>
      <c r="H305" s="38"/>
      <c r="J305" s="38"/>
      <c r="L305" s="38"/>
      <c r="N305" s="38"/>
      <c r="P305" s="38"/>
      <c r="R305" s="38"/>
      <c r="T305" s="38"/>
      <c r="V305" s="38"/>
      <c r="X305" s="38"/>
      <c r="Z305" s="38"/>
      <c r="AB305" s="38"/>
      <c r="AD305" s="38"/>
      <c r="AF305" s="38"/>
      <c r="AH305" s="38"/>
      <c r="AJ305" s="38"/>
      <c r="AL305" s="38"/>
      <c r="AN305" s="38"/>
      <c r="AP305" s="38"/>
      <c r="AR305" s="38"/>
      <c r="AT305" s="38"/>
      <c r="AV305" s="38"/>
      <c r="AX305" s="38"/>
      <c r="AZ305" s="38"/>
      <c r="BB305" s="38"/>
      <c r="BD305" s="38"/>
      <c r="BF305" s="38"/>
      <c r="BH305" s="38"/>
      <c r="BJ305" s="38"/>
      <c r="BL305" s="38"/>
      <c r="BN305" s="38"/>
      <c r="BP305" s="38"/>
      <c r="BR305" s="38"/>
      <c r="BT305" s="38"/>
    </row>
    <row r="306" spans="1:72">
      <c r="A306" s="38"/>
      <c r="B306" s="38"/>
      <c r="D306" s="38"/>
      <c r="F306" s="38"/>
      <c r="H306" s="38"/>
      <c r="J306" s="38"/>
      <c r="L306" s="38"/>
      <c r="N306" s="38"/>
      <c r="P306" s="38"/>
      <c r="R306" s="38"/>
      <c r="T306" s="38"/>
      <c r="V306" s="38"/>
      <c r="X306" s="38"/>
      <c r="Z306" s="38"/>
      <c r="AB306" s="38"/>
      <c r="AD306" s="38"/>
      <c r="AF306" s="38"/>
      <c r="AH306" s="38"/>
      <c r="AJ306" s="38"/>
      <c r="AL306" s="38"/>
      <c r="AN306" s="38"/>
      <c r="AP306" s="38"/>
      <c r="AR306" s="38"/>
      <c r="AT306" s="38"/>
      <c r="AV306" s="38"/>
      <c r="AX306" s="38"/>
      <c r="AZ306" s="38"/>
      <c r="BB306" s="38"/>
      <c r="BD306" s="38"/>
      <c r="BF306" s="38"/>
      <c r="BH306" s="38"/>
      <c r="BJ306" s="38"/>
      <c r="BL306" s="38"/>
      <c r="BN306" s="38"/>
      <c r="BP306" s="38"/>
      <c r="BR306" s="38"/>
      <c r="BT306" s="38"/>
    </row>
    <row r="307" spans="1:72">
      <c r="A307" s="38"/>
      <c r="B307" s="38"/>
      <c r="D307" s="38"/>
      <c r="F307" s="38"/>
      <c r="H307" s="38"/>
      <c r="J307" s="38"/>
      <c r="L307" s="38"/>
      <c r="N307" s="38"/>
      <c r="P307" s="38"/>
      <c r="R307" s="38"/>
      <c r="T307" s="38"/>
      <c r="V307" s="38"/>
      <c r="X307" s="38"/>
      <c r="Z307" s="38"/>
      <c r="AB307" s="38"/>
      <c r="AD307" s="38"/>
      <c r="AF307" s="38"/>
      <c r="AH307" s="38"/>
      <c r="AJ307" s="38"/>
      <c r="AL307" s="38"/>
      <c r="AN307" s="38"/>
      <c r="AP307" s="38"/>
      <c r="AR307" s="38"/>
      <c r="AT307" s="38"/>
      <c r="AV307" s="38"/>
      <c r="AX307" s="38"/>
      <c r="AZ307" s="38"/>
      <c r="BB307" s="38"/>
      <c r="BD307" s="38"/>
      <c r="BF307" s="38"/>
      <c r="BH307" s="38"/>
      <c r="BJ307" s="38"/>
      <c r="BL307" s="38"/>
      <c r="BN307" s="38"/>
      <c r="BP307" s="38"/>
      <c r="BR307" s="38"/>
      <c r="BT307" s="38"/>
    </row>
    <row r="308" spans="1:72">
      <c r="A308" s="38"/>
      <c r="B308" s="38"/>
      <c r="D308" s="38"/>
      <c r="F308" s="38"/>
      <c r="H308" s="38"/>
      <c r="J308" s="38"/>
      <c r="L308" s="38"/>
      <c r="N308" s="38"/>
      <c r="P308" s="38"/>
      <c r="R308" s="38"/>
      <c r="T308" s="38"/>
      <c r="V308" s="38"/>
      <c r="X308" s="38"/>
      <c r="Z308" s="38"/>
      <c r="AB308" s="38"/>
      <c r="AD308" s="38"/>
      <c r="AF308" s="38"/>
      <c r="AH308" s="38"/>
      <c r="AJ308" s="38"/>
      <c r="AL308" s="38"/>
      <c r="AN308" s="38"/>
      <c r="AP308" s="38"/>
      <c r="AR308" s="38"/>
      <c r="AT308" s="38"/>
      <c r="AV308" s="38"/>
      <c r="AX308" s="38"/>
      <c r="AZ308" s="38"/>
      <c r="BB308" s="38"/>
      <c r="BD308" s="38"/>
      <c r="BF308" s="38"/>
      <c r="BH308" s="38"/>
      <c r="BJ308" s="38"/>
      <c r="BL308" s="38"/>
      <c r="BN308" s="38"/>
      <c r="BP308" s="38"/>
      <c r="BR308" s="38"/>
      <c r="BT308" s="38"/>
    </row>
    <row r="309" spans="1:72">
      <c r="A309" s="38"/>
      <c r="B309" s="38"/>
      <c r="D309" s="38"/>
      <c r="F309" s="38"/>
      <c r="H309" s="38"/>
      <c r="J309" s="38"/>
      <c r="L309" s="38"/>
      <c r="N309" s="38"/>
      <c r="P309" s="38"/>
      <c r="R309" s="38"/>
      <c r="T309" s="38"/>
      <c r="V309" s="38"/>
      <c r="X309" s="38"/>
      <c r="Z309" s="38"/>
      <c r="AB309" s="38"/>
      <c r="AD309" s="38"/>
      <c r="AF309" s="38"/>
      <c r="AH309" s="38"/>
      <c r="AJ309" s="38"/>
      <c r="AL309" s="38"/>
      <c r="AN309" s="38"/>
      <c r="AP309" s="38"/>
      <c r="AR309" s="38"/>
      <c r="AT309" s="38"/>
      <c r="AV309" s="38"/>
      <c r="AX309" s="38"/>
      <c r="AZ309" s="38"/>
      <c r="BB309" s="38"/>
      <c r="BD309" s="38"/>
      <c r="BF309" s="38"/>
      <c r="BH309" s="38"/>
      <c r="BJ309" s="38"/>
      <c r="BL309" s="38"/>
      <c r="BN309" s="38"/>
      <c r="BP309" s="38"/>
      <c r="BR309" s="38"/>
      <c r="BT309" s="38"/>
    </row>
    <row r="310" spans="1:72">
      <c r="A310" s="38"/>
      <c r="B310" s="38"/>
      <c r="D310" s="38"/>
      <c r="F310" s="38"/>
      <c r="H310" s="38"/>
      <c r="J310" s="38"/>
      <c r="L310" s="38"/>
      <c r="N310" s="38"/>
      <c r="P310" s="38"/>
      <c r="R310" s="38"/>
      <c r="T310" s="38"/>
      <c r="V310" s="38"/>
      <c r="X310" s="38"/>
      <c r="Z310" s="38"/>
      <c r="AB310" s="38"/>
      <c r="AD310" s="38"/>
      <c r="AF310" s="38"/>
      <c r="AH310" s="38"/>
      <c r="AJ310" s="38"/>
      <c r="AL310" s="38"/>
      <c r="AN310" s="38"/>
      <c r="AP310" s="38"/>
      <c r="AR310" s="38"/>
      <c r="AT310" s="38"/>
      <c r="AV310" s="38"/>
      <c r="AX310" s="38"/>
      <c r="AZ310" s="38"/>
      <c r="BB310" s="38"/>
      <c r="BD310" s="38"/>
      <c r="BF310" s="38"/>
      <c r="BH310" s="38"/>
      <c r="BJ310" s="38"/>
      <c r="BL310" s="38"/>
      <c r="BN310" s="38"/>
      <c r="BP310" s="38"/>
      <c r="BR310" s="38"/>
      <c r="BT310" s="38"/>
    </row>
    <row r="311" spans="1:72">
      <c r="A311" s="38"/>
      <c r="B311" s="38"/>
      <c r="D311" s="38"/>
      <c r="F311" s="38"/>
      <c r="H311" s="38"/>
      <c r="J311" s="38"/>
      <c r="L311" s="38"/>
      <c r="N311" s="38"/>
      <c r="P311" s="38"/>
      <c r="R311" s="38"/>
      <c r="T311" s="38"/>
      <c r="V311" s="38"/>
      <c r="X311" s="38"/>
      <c r="Z311" s="38"/>
      <c r="AB311" s="38"/>
      <c r="AD311" s="38"/>
      <c r="AF311" s="38"/>
      <c r="AH311" s="38"/>
      <c r="AJ311" s="38"/>
      <c r="AL311" s="38"/>
      <c r="AN311" s="38"/>
      <c r="AP311" s="38"/>
      <c r="AR311" s="38"/>
      <c r="AT311" s="38"/>
      <c r="AV311" s="38"/>
      <c r="AX311" s="38"/>
      <c r="AZ311" s="38"/>
      <c r="BB311" s="38"/>
      <c r="BD311" s="38"/>
      <c r="BF311" s="38"/>
      <c r="BH311" s="38"/>
      <c r="BJ311" s="38"/>
      <c r="BL311" s="38"/>
      <c r="BN311" s="38"/>
      <c r="BP311" s="38"/>
      <c r="BR311" s="38"/>
      <c r="BT311" s="38"/>
    </row>
    <row r="312" spans="1:72">
      <c r="A312" s="38"/>
      <c r="B312" s="38"/>
      <c r="D312" s="38"/>
      <c r="F312" s="38"/>
      <c r="H312" s="38"/>
      <c r="J312" s="38"/>
      <c r="L312" s="38"/>
      <c r="N312" s="38"/>
      <c r="P312" s="38"/>
      <c r="R312" s="38"/>
      <c r="T312" s="38"/>
      <c r="V312" s="38"/>
      <c r="X312" s="38"/>
      <c r="Z312" s="38"/>
      <c r="AB312" s="38"/>
      <c r="AD312" s="38"/>
      <c r="AF312" s="38"/>
      <c r="AH312" s="38"/>
      <c r="AJ312" s="38"/>
      <c r="AL312" s="38"/>
      <c r="AN312" s="38"/>
      <c r="AP312" s="38"/>
      <c r="AR312" s="38"/>
      <c r="AT312" s="38"/>
      <c r="AV312" s="38"/>
      <c r="AX312" s="38"/>
      <c r="AZ312" s="38"/>
      <c r="BB312" s="38"/>
      <c r="BD312" s="38"/>
      <c r="BF312" s="38"/>
      <c r="BH312" s="38"/>
      <c r="BJ312" s="38"/>
      <c r="BL312" s="38"/>
      <c r="BN312" s="38"/>
      <c r="BP312" s="38"/>
      <c r="BR312" s="38"/>
      <c r="BT312" s="38"/>
    </row>
    <row r="313" spans="1:72">
      <c r="A313" s="38"/>
      <c r="B313" s="38"/>
      <c r="D313" s="38"/>
      <c r="F313" s="38"/>
      <c r="H313" s="38"/>
      <c r="J313" s="38"/>
      <c r="L313" s="38"/>
      <c r="N313" s="38"/>
      <c r="P313" s="38"/>
      <c r="R313" s="38"/>
      <c r="T313" s="38"/>
      <c r="V313" s="38"/>
      <c r="X313" s="38"/>
      <c r="Z313" s="38"/>
      <c r="AB313" s="38"/>
      <c r="AD313" s="38"/>
      <c r="AF313" s="38"/>
      <c r="AH313" s="38"/>
      <c r="AJ313" s="38"/>
      <c r="AL313" s="38"/>
      <c r="AN313" s="38"/>
      <c r="AP313" s="38"/>
      <c r="AR313" s="38"/>
      <c r="AT313" s="38"/>
      <c r="AV313" s="38"/>
      <c r="AX313" s="38"/>
      <c r="AZ313" s="38"/>
      <c r="BB313" s="38"/>
      <c r="BD313" s="38"/>
      <c r="BF313" s="38"/>
      <c r="BH313" s="38"/>
      <c r="BJ313" s="38"/>
      <c r="BL313" s="38"/>
      <c r="BN313" s="38"/>
      <c r="BP313" s="38"/>
      <c r="BR313" s="38"/>
      <c r="BT313" s="38"/>
    </row>
    <row r="314" spans="1:72">
      <c r="A314" s="38"/>
      <c r="B314" s="38"/>
      <c r="D314" s="38"/>
      <c r="F314" s="38"/>
      <c r="H314" s="38"/>
      <c r="J314" s="38"/>
      <c r="L314" s="38"/>
      <c r="N314" s="38"/>
      <c r="P314" s="38"/>
      <c r="R314" s="38"/>
      <c r="T314" s="38"/>
      <c r="V314" s="38"/>
      <c r="X314" s="38"/>
      <c r="Z314" s="38"/>
      <c r="AB314" s="38"/>
      <c r="AD314" s="38"/>
      <c r="AF314" s="38"/>
      <c r="AH314" s="38"/>
      <c r="AJ314" s="38"/>
      <c r="AL314" s="38"/>
      <c r="AN314" s="38"/>
      <c r="AP314" s="38"/>
      <c r="AR314" s="38"/>
      <c r="AT314" s="38"/>
      <c r="AV314" s="38"/>
      <c r="AX314" s="38"/>
      <c r="AZ314" s="38"/>
      <c r="BB314" s="38"/>
      <c r="BD314" s="38"/>
      <c r="BF314" s="38"/>
      <c r="BH314" s="38"/>
      <c r="BJ314" s="38"/>
      <c r="BL314" s="38"/>
      <c r="BN314" s="38"/>
      <c r="BP314" s="38"/>
      <c r="BR314" s="38"/>
      <c r="BT314" s="38"/>
    </row>
    <row r="315" spans="1:72">
      <c r="A315" s="38"/>
      <c r="B315" s="38"/>
      <c r="D315" s="38"/>
      <c r="F315" s="38"/>
      <c r="H315" s="38"/>
      <c r="J315" s="38"/>
      <c r="L315" s="38"/>
      <c r="N315" s="38"/>
      <c r="P315" s="38"/>
      <c r="R315" s="38"/>
      <c r="T315" s="38"/>
      <c r="V315" s="38"/>
      <c r="X315" s="38"/>
      <c r="Z315" s="38"/>
      <c r="AB315" s="38"/>
      <c r="AD315" s="38"/>
      <c r="AF315" s="38"/>
      <c r="AH315" s="38"/>
      <c r="AJ315" s="38"/>
      <c r="AL315" s="38"/>
      <c r="AN315" s="38"/>
      <c r="AP315" s="38"/>
      <c r="AR315" s="38"/>
      <c r="AT315" s="38"/>
      <c r="AV315" s="38"/>
      <c r="AX315" s="38"/>
      <c r="AZ315" s="38"/>
      <c r="BB315" s="38"/>
      <c r="BD315" s="38"/>
      <c r="BF315" s="38"/>
      <c r="BH315" s="38"/>
      <c r="BJ315" s="38"/>
      <c r="BL315" s="38"/>
      <c r="BN315" s="38"/>
      <c r="BP315" s="38"/>
      <c r="BR315" s="38"/>
      <c r="BT315" s="38"/>
    </row>
    <row r="316" spans="1:72">
      <c r="A316" s="38"/>
      <c r="B316" s="38"/>
      <c r="D316" s="38"/>
      <c r="F316" s="38"/>
      <c r="H316" s="38"/>
      <c r="J316" s="38"/>
      <c r="L316" s="38"/>
      <c r="N316" s="38"/>
      <c r="P316" s="38"/>
      <c r="R316" s="38"/>
      <c r="T316" s="38"/>
      <c r="V316" s="38"/>
      <c r="X316" s="38"/>
      <c r="Z316" s="38"/>
      <c r="AB316" s="38"/>
      <c r="AD316" s="38"/>
      <c r="AF316" s="38"/>
      <c r="AH316" s="38"/>
      <c r="AJ316" s="38"/>
      <c r="AL316" s="38"/>
      <c r="AN316" s="38"/>
      <c r="AP316" s="38"/>
      <c r="AR316" s="38"/>
      <c r="AT316" s="38"/>
      <c r="AV316" s="38"/>
      <c r="AX316" s="38"/>
      <c r="AZ316" s="38"/>
      <c r="BB316" s="38"/>
      <c r="BD316" s="38"/>
      <c r="BF316" s="38"/>
      <c r="BH316" s="38"/>
      <c r="BJ316" s="38"/>
      <c r="BL316" s="38"/>
      <c r="BN316" s="38"/>
      <c r="BP316" s="38"/>
      <c r="BR316" s="38"/>
      <c r="BT316" s="38"/>
    </row>
    <row r="317" spans="1:72">
      <c r="A317" s="38"/>
      <c r="B317" s="38"/>
      <c r="D317" s="38"/>
      <c r="F317" s="38"/>
      <c r="H317" s="38"/>
      <c r="J317" s="38"/>
      <c r="L317" s="38"/>
      <c r="N317" s="38"/>
      <c r="P317" s="38"/>
      <c r="R317" s="38"/>
      <c r="T317" s="38"/>
      <c r="V317" s="38"/>
      <c r="X317" s="38"/>
      <c r="Z317" s="38"/>
      <c r="AB317" s="38"/>
      <c r="AD317" s="38"/>
      <c r="AF317" s="38"/>
      <c r="AH317" s="38"/>
      <c r="AJ317" s="38"/>
      <c r="AL317" s="38"/>
      <c r="AN317" s="38"/>
      <c r="AP317" s="38"/>
      <c r="AR317" s="38"/>
      <c r="AT317" s="38"/>
      <c r="AV317" s="38"/>
      <c r="AX317" s="38"/>
      <c r="AZ317" s="38"/>
      <c r="BB317" s="38"/>
      <c r="BD317" s="38"/>
      <c r="BF317" s="38"/>
      <c r="BH317" s="38"/>
      <c r="BJ317" s="38"/>
      <c r="BL317" s="38"/>
      <c r="BN317" s="38"/>
      <c r="BP317" s="38"/>
      <c r="BR317" s="38"/>
      <c r="BT317" s="38"/>
    </row>
    <row r="318" spans="1:72">
      <c r="A318" s="38"/>
      <c r="B318" s="38"/>
      <c r="D318" s="38"/>
      <c r="F318" s="38"/>
      <c r="H318" s="38"/>
      <c r="J318" s="38"/>
      <c r="L318" s="38"/>
      <c r="N318" s="38"/>
      <c r="P318" s="38"/>
      <c r="R318" s="38"/>
      <c r="T318" s="38"/>
      <c r="V318" s="38"/>
      <c r="X318" s="38"/>
      <c r="Z318" s="38"/>
      <c r="AB318" s="38"/>
      <c r="AD318" s="38"/>
      <c r="AF318" s="38"/>
      <c r="AH318" s="38"/>
      <c r="AJ318" s="38"/>
      <c r="AL318" s="38"/>
      <c r="AN318" s="38"/>
      <c r="AP318" s="38"/>
      <c r="AR318" s="38"/>
      <c r="AT318" s="38"/>
      <c r="AV318" s="38"/>
      <c r="AX318" s="38"/>
      <c r="AZ318" s="38"/>
      <c r="BB318" s="38"/>
      <c r="BD318" s="38"/>
      <c r="BF318" s="38"/>
      <c r="BH318" s="38"/>
      <c r="BJ318" s="38"/>
      <c r="BL318" s="38"/>
      <c r="BN318" s="38"/>
      <c r="BP318" s="38"/>
      <c r="BR318" s="38"/>
      <c r="BT318" s="38"/>
    </row>
    <row r="319" spans="1:72">
      <c r="A319" s="38"/>
      <c r="B319" s="38"/>
      <c r="D319" s="38"/>
      <c r="F319" s="38"/>
      <c r="H319" s="38"/>
      <c r="J319" s="38"/>
      <c r="L319" s="38"/>
      <c r="N319" s="38"/>
      <c r="P319" s="38"/>
      <c r="R319" s="38"/>
      <c r="T319" s="38"/>
      <c r="V319" s="38"/>
      <c r="X319" s="38"/>
      <c r="Z319" s="38"/>
      <c r="AB319" s="38"/>
      <c r="AD319" s="38"/>
      <c r="AF319" s="38"/>
      <c r="AH319" s="38"/>
      <c r="AJ319" s="38"/>
      <c r="AL319" s="38"/>
      <c r="AN319" s="38"/>
      <c r="AP319" s="38"/>
      <c r="AR319" s="38"/>
      <c r="AT319" s="38"/>
      <c r="AV319" s="38"/>
      <c r="AX319" s="38"/>
      <c r="AZ319" s="38"/>
      <c r="BB319" s="38"/>
      <c r="BD319" s="38"/>
      <c r="BF319" s="38"/>
      <c r="BH319" s="38"/>
      <c r="BJ319" s="38"/>
      <c r="BL319" s="38"/>
      <c r="BN319" s="38"/>
      <c r="BP319" s="38"/>
      <c r="BR319" s="38"/>
      <c r="BT319" s="38"/>
    </row>
    <row r="320" spans="1:72">
      <c r="A320" s="38"/>
      <c r="B320" s="38"/>
      <c r="D320" s="38"/>
      <c r="F320" s="38"/>
      <c r="H320" s="38"/>
      <c r="J320" s="38"/>
      <c r="L320" s="38"/>
      <c r="N320" s="38"/>
      <c r="P320" s="38"/>
      <c r="R320" s="38"/>
      <c r="T320" s="38"/>
      <c r="V320" s="38"/>
      <c r="X320" s="38"/>
      <c r="Z320" s="38"/>
      <c r="AB320" s="38"/>
      <c r="AD320" s="38"/>
      <c r="AF320" s="38"/>
      <c r="AH320" s="38"/>
      <c r="AJ320" s="38"/>
      <c r="AL320" s="38"/>
      <c r="AN320" s="38"/>
      <c r="AP320" s="38"/>
      <c r="AR320" s="38"/>
      <c r="AT320" s="38"/>
      <c r="AV320" s="38"/>
      <c r="AX320" s="38"/>
      <c r="AZ320" s="38"/>
      <c r="BB320" s="38"/>
      <c r="BD320" s="38"/>
      <c r="BF320" s="38"/>
      <c r="BH320" s="38"/>
      <c r="BJ320" s="38"/>
      <c r="BL320" s="38"/>
      <c r="BN320" s="38"/>
      <c r="BP320" s="38"/>
      <c r="BR320" s="38"/>
      <c r="BT320" s="38"/>
    </row>
    <row r="321" spans="1:72">
      <c r="A321" s="38"/>
      <c r="B321" s="38"/>
      <c r="D321" s="38"/>
      <c r="F321" s="38"/>
      <c r="H321" s="38"/>
      <c r="J321" s="38"/>
      <c r="L321" s="38"/>
      <c r="N321" s="38"/>
      <c r="P321" s="38"/>
      <c r="R321" s="38"/>
      <c r="T321" s="38"/>
      <c r="V321" s="38"/>
      <c r="X321" s="38"/>
      <c r="Z321" s="38"/>
      <c r="AB321" s="38"/>
      <c r="AD321" s="38"/>
      <c r="AF321" s="38"/>
      <c r="AH321" s="38"/>
      <c r="AJ321" s="38"/>
      <c r="AL321" s="38"/>
      <c r="AN321" s="38"/>
      <c r="AP321" s="38"/>
      <c r="AR321" s="38"/>
      <c r="AT321" s="38"/>
      <c r="AV321" s="38"/>
      <c r="AX321" s="38"/>
      <c r="AZ321" s="38"/>
      <c r="BB321" s="38"/>
      <c r="BD321" s="38"/>
      <c r="BF321" s="38"/>
      <c r="BH321" s="38"/>
      <c r="BJ321" s="38"/>
      <c r="BL321" s="38"/>
      <c r="BN321" s="38"/>
      <c r="BP321" s="38"/>
      <c r="BR321" s="38"/>
      <c r="BT321" s="38"/>
    </row>
    <row r="322" spans="1:72">
      <c r="A322" s="38"/>
      <c r="B322" s="38"/>
      <c r="D322" s="38"/>
      <c r="F322" s="38"/>
      <c r="H322" s="38"/>
      <c r="J322" s="38"/>
      <c r="L322" s="38"/>
      <c r="N322" s="38"/>
      <c r="P322" s="38"/>
      <c r="R322" s="38"/>
      <c r="T322" s="38"/>
      <c r="V322" s="38"/>
      <c r="X322" s="38"/>
      <c r="Z322" s="38"/>
      <c r="AB322" s="38"/>
      <c r="AD322" s="38"/>
      <c r="AF322" s="38"/>
      <c r="AH322" s="38"/>
      <c r="AJ322" s="38"/>
      <c r="AL322" s="38"/>
      <c r="AN322" s="38"/>
      <c r="AP322" s="38"/>
      <c r="AR322" s="38"/>
      <c r="AT322" s="38"/>
      <c r="AV322" s="38"/>
      <c r="AX322" s="38"/>
      <c r="AZ322" s="38"/>
      <c r="BB322" s="38"/>
      <c r="BD322" s="38"/>
      <c r="BF322" s="38"/>
      <c r="BH322" s="38"/>
      <c r="BJ322" s="38"/>
      <c r="BL322" s="38"/>
      <c r="BN322" s="38"/>
      <c r="BP322" s="38"/>
      <c r="BR322" s="38"/>
      <c r="BT322" s="38"/>
    </row>
    <row r="323" spans="1:72">
      <c r="A323" s="38"/>
      <c r="B323" s="38"/>
      <c r="D323" s="38"/>
      <c r="F323" s="38"/>
      <c r="H323" s="38"/>
      <c r="J323" s="38"/>
      <c r="L323" s="38"/>
      <c r="N323" s="38"/>
      <c r="P323" s="38"/>
      <c r="R323" s="38"/>
      <c r="T323" s="38"/>
      <c r="V323" s="38"/>
      <c r="X323" s="38"/>
      <c r="Z323" s="38"/>
      <c r="AB323" s="38"/>
      <c r="AD323" s="38"/>
      <c r="AF323" s="38"/>
      <c r="AH323" s="38"/>
      <c r="AJ323" s="38"/>
      <c r="AL323" s="38"/>
      <c r="AN323" s="38"/>
      <c r="AP323" s="38"/>
      <c r="AR323" s="38"/>
      <c r="AT323" s="38"/>
      <c r="AV323" s="38"/>
      <c r="AX323" s="38"/>
      <c r="AZ323" s="38"/>
      <c r="BB323" s="38"/>
      <c r="BD323" s="38"/>
      <c r="BF323" s="38"/>
      <c r="BH323" s="38"/>
      <c r="BJ323" s="38"/>
      <c r="BL323" s="38"/>
      <c r="BN323" s="38"/>
      <c r="BP323" s="38"/>
      <c r="BR323" s="38"/>
      <c r="BT323" s="38"/>
    </row>
    <row r="324" spans="1:72">
      <c r="A324" s="38"/>
      <c r="B324" s="38"/>
      <c r="D324" s="38"/>
      <c r="F324" s="38"/>
      <c r="H324" s="38"/>
      <c r="J324" s="38"/>
      <c r="L324" s="38"/>
      <c r="N324" s="38"/>
      <c r="P324" s="38"/>
      <c r="R324" s="38"/>
      <c r="T324" s="38"/>
      <c r="V324" s="38"/>
      <c r="X324" s="38"/>
      <c r="Z324" s="38"/>
      <c r="AB324" s="38"/>
      <c r="AD324" s="38"/>
      <c r="AF324" s="38"/>
      <c r="AH324" s="38"/>
      <c r="AJ324" s="38"/>
      <c r="AL324" s="38"/>
      <c r="AN324" s="38"/>
      <c r="AP324" s="38"/>
      <c r="AR324" s="38"/>
      <c r="AT324" s="38"/>
      <c r="AV324" s="38"/>
      <c r="AX324" s="38"/>
      <c r="AZ324" s="38"/>
      <c r="BB324" s="38"/>
      <c r="BD324" s="38"/>
      <c r="BF324" s="38"/>
      <c r="BH324" s="38"/>
      <c r="BJ324" s="38"/>
      <c r="BL324" s="38"/>
      <c r="BN324" s="38"/>
      <c r="BP324" s="38"/>
      <c r="BR324" s="38"/>
      <c r="BT324" s="38"/>
    </row>
    <row r="325" spans="1:72">
      <c r="A325" s="38"/>
      <c r="B325" s="38"/>
      <c r="D325" s="38"/>
      <c r="F325" s="38"/>
      <c r="H325" s="38"/>
      <c r="J325" s="38"/>
      <c r="L325" s="38"/>
      <c r="N325" s="38"/>
      <c r="P325" s="38"/>
      <c r="R325" s="38"/>
      <c r="T325" s="38"/>
      <c r="V325" s="38"/>
      <c r="X325" s="38"/>
      <c r="Z325" s="38"/>
      <c r="AB325" s="38"/>
      <c r="AD325" s="38"/>
      <c r="AF325" s="38"/>
      <c r="AH325" s="38"/>
      <c r="AJ325" s="38"/>
      <c r="AL325" s="38"/>
      <c r="AN325" s="38"/>
      <c r="AP325" s="38"/>
      <c r="AR325" s="38"/>
      <c r="AT325" s="38"/>
      <c r="AV325" s="38"/>
      <c r="AX325" s="38"/>
      <c r="AZ325" s="38"/>
      <c r="BB325" s="38"/>
      <c r="BD325" s="38"/>
      <c r="BF325" s="38"/>
      <c r="BH325" s="38"/>
      <c r="BJ325" s="38"/>
      <c r="BL325" s="38"/>
      <c r="BN325" s="38"/>
      <c r="BP325" s="38"/>
      <c r="BR325" s="38"/>
      <c r="BT325" s="38"/>
    </row>
    <row r="326" spans="1:72">
      <c r="A326" s="38"/>
      <c r="B326" s="38"/>
      <c r="D326" s="38"/>
      <c r="F326" s="38"/>
      <c r="H326" s="38"/>
      <c r="J326" s="38"/>
      <c r="L326" s="38"/>
      <c r="N326" s="38"/>
      <c r="P326" s="38"/>
      <c r="R326" s="38"/>
      <c r="T326" s="38"/>
      <c r="V326" s="38"/>
      <c r="X326" s="38"/>
      <c r="Z326" s="38"/>
      <c r="AB326" s="38"/>
      <c r="AD326" s="38"/>
      <c r="AF326" s="38"/>
      <c r="AH326" s="38"/>
      <c r="AJ326" s="38"/>
      <c r="AL326" s="38"/>
      <c r="AN326" s="38"/>
      <c r="AP326" s="38"/>
      <c r="AR326" s="38"/>
      <c r="AT326" s="38"/>
      <c r="AV326" s="38"/>
      <c r="AX326" s="38"/>
      <c r="AZ326" s="38"/>
      <c r="BB326" s="38"/>
      <c r="BD326" s="38"/>
      <c r="BF326" s="38"/>
      <c r="BH326" s="38"/>
      <c r="BJ326" s="38"/>
      <c r="BL326" s="38"/>
      <c r="BN326" s="38"/>
      <c r="BP326" s="38"/>
      <c r="BR326" s="38"/>
      <c r="BT326" s="38"/>
    </row>
    <row r="327" spans="1:72">
      <c r="A327" s="38"/>
      <c r="B327" s="38"/>
      <c r="D327" s="38"/>
      <c r="F327" s="38"/>
      <c r="H327" s="38"/>
      <c r="J327" s="38"/>
      <c r="L327" s="38"/>
      <c r="N327" s="38"/>
      <c r="P327" s="38"/>
      <c r="R327" s="38"/>
      <c r="T327" s="38"/>
      <c r="V327" s="38"/>
      <c r="X327" s="38"/>
      <c r="Z327" s="38"/>
      <c r="AB327" s="38"/>
      <c r="AD327" s="38"/>
      <c r="AF327" s="38"/>
      <c r="AH327" s="38"/>
      <c r="AJ327" s="38"/>
      <c r="AL327" s="38"/>
      <c r="AN327" s="38"/>
      <c r="AP327" s="38"/>
      <c r="AR327" s="38"/>
      <c r="AT327" s="38"/>
      <c r="AV327" s="38"/>
      <c r="AX327" s="38"/>
      <c r="AZ327" s="38"/>
      <c r="BB327" s="38"/>
      <c r="BD327" s="38"/>
      <c r="BF327" s="38"/>
      <c r="BH327" s="38"/>
      <c r="BJ327" s="38"/>
      <c r="BL327" s="38"/>
      <c r="BN327" s="38"/>
      <c r="BP327" s="38"/>
      <c r="BR327" s="38"/>
      <c r="BT327" s="38"/>
    </row>
    <row r="328" spans="1:72">
      <c r="A328" s="38"/>
      <c r="B328" s="38"/>
      <c r="D328" s="38"/>
      <c r="F328" s="38"/>
      <c r="H328" s="38"/>
      <c r="J328" s="38"/>
      <c r="L328" s="38"/>
      <c r="N328" s="38"/>
      <c r="P328" s="38"/>
      <c r="R328" s="38"/>
      <c r="T328" s="38"/>
      <c r="V328" s="38"/>
      <c r="X328" s="38"/>
      <c r="Z328" s="38"/>
      <c r="AB328" s="38"/>
      <c r="AD328" s="38"/>
      <c r="AF328" s="38"/>
      <c r="AH328" s="38"/>
      <c r="AJ328" s="38"/>
      <c r="AL328" s="38"/>
      <c r="AN328" s="38"/>
      <c r="AP328" s="38"/>
      <c r="AR328" s="38"/>
      <c r="AT328" s="38"/>
      <c r="AV328" s="38"/>
      <c r="AX328" s="38"/>
      <c r="AZ328" s="38"/>
      <c r="BB328" s="38"/>
      <c r="BD328" s="38"/>
      <c r="BF328" s="38"/>
      <c r="BH328" s="38"/>
      <c r="BJ328" s="38"/>
      <c r="BL328" s="38"/>
      <c r="BN328" s="38"/>
      <c r="BP328" s="38"/>
      <c r="BR328" s="38"/>
      <c r="BT328" s="38"/>
    </row>
    <row r="329" spans="1:72">
      <c r="A329" s="38"/>
      <c r="B329" s="38"/>
      <c r="D329" s="38"/>
      <c r="F329" s="38"/>
      <c r="H329" s="38"/>
      <c r="J329" s="38"/>
      <c r="L329" s="38"/>
      <c r="N329" s="38"/>
      <c r="P329" s="38"/>
      <c r="R329" s="38"/>
      <c r="T329" s="38"/>
      <c r="V329" s="38"/>
      <c r="X329" s="38"/>
      <c r="Z329" s="38"/>
      <c r="AB329" s="38"/>
      <c r="AD329" s="38"/>
      <c r="AF329" s="38"/>
      <c r="AH329" s="38"/>
      <c r="AJ329" s="38"/>
      <c r="AL329" s="38"/>
      <c r="AN329" s="38"/>
      <c r="AP329" s="38"/>
      <c r="AR329" s="38"/>
      <c r="AT329" s="38"/>
      <c r="AV329" s="38"/>
      <c r="AX329" s="38"/>
      <c r="AZ329" s="38"/>
      <c r="BB329" s="38"/>
      <c r="BD329" s="38"/>
      <c r="BF329" s="38"/>
      <c r="BH329" s="38"/>
      <c r="BJ329" s="38"/>
      <c r="BL329" s="38"/>
      <c r="BN329" s="38"/>
      <c r="BP329" s="38"/>
      <c r="BR329" s="38"/>
      <c r="BT329" s="38"/>
    </row>
    <row r="330" spans="1:72">
      <c r="A330" s="38"/>
      <c r="B330" s="38"/>
      <c r="D330" s="38"/>
      <c r="F330" s="38"/>
      <c r="H330" s="38"/>
      <c r="J330" s="38"/>
      <c r="L330" s="38"/>
      <c r="N330" s="38"/>
      <c r="P330" s="38"/>
      <c r="R330" s="38"/>
      <c r="T330" s="38"/>
      <c r="V330" s="38"/>
      <c r="X330" s="38"/>
      <c r="Z330" s="38"/>
      <c r="AB330" s="38"/>
      <c r="AD330" s="38"/>
      <c r="AF330" s="38"/>
      <c r="AH330" s="38"/>
      <c r="AJ330" s="38"/>
      <c r="AL330" s="38"/>
      <c r="AN330" s="38"/>
      <c r="AP330" s="38"/>
      <c r="AR330" s="38"/>
      <c r="AT330" s="38"/>
      <c r="AV330" s="38"/>
      <c r="AX330" s="38"/>
      <c r="AZ330" s="38"/>
      <c r="BB330" s="38"/>
      <c r="BD330" s="38"/>
      <c r="BF330" s="38"/>
      <c r="BH330" s="38"/>
      <c r="BJ330" s="38"/>
      <c r="BL330" s="38"/>
      <c r="BN330" s="38"/>
      <c r="BP330" s="38"/>
      <c r="BR330" s="38"/>
      <c r="BT330" s="38"/>
    </row>
    <row r="331" spans="1:72">
      <c r="A331" s="38"/>
      <c r="B331" s="38"/>
      <c r="D331" s="38"/>
      <c r="F331" s="38"/>
      <c r="H331" s="38"/>
      <c r="J331" s="38"/>
      <c r="L331" s="38"/>
      <c r="N331" s="38"/>
      <c r="P331" s="38"/>
      <c r="R331" s="38"/>
      <c r="T331" s="38"/>
      <c r="V331" s="38"/>
      <c r="X331" s="38"/>
      <c r="Z331" s="38"/>
      <c r="AB331" s="38"/>
      <c r="AD331" s="38"/>
      <c r="AF331" s="38"/>
      <c r="AH331" s="38"/>
      <c r="AJ331" s="38"/>
      <c r="AL331" s="38"/>
      <c r="AN331" s="38"/>
      <c r="AP331" s="38"/>
      <c r="AR331" s="38"/>
      <c r="AT331" s="38"/>
      <c r="AV331" s="38"/>
      <c r="AX331" s="38"/>
      <c r="AZ331" s="38"/>
      <c r="BB331" s="38"/>
      <c r="BD331" s="38"/>
      <c r="BF331" s="38"/>
      <c r="BH331" s="38"/>
      <c r="BJ331" s="38"/>
      <c r="BL331" s="38"/>
      <c r="BN331" s="38"/>
      <c r="BP331" s="38"/>
      <c r="BR331" s="38"/>
      <c r="BT331" s="38"/>
    </row>
    <row r="332" spans="1:72">
      <c r="A332" s="38"/>
      <c r="B332" s="38"/>
      <c r="D332" s="38"/>
      <c r="F332" s="38"/>
      <c r="H332" s="38"/>
      <c r="J332" s="38"/>
      <c r="L332" s="38"/>
      <c r="N332" s="38"/>
      <c r="P332" s="38"/>
      <c r="R332" s="38"/>
      <c r="T332" s="38"/>
      <c r="V332" s="38"/>
      <c r="X332" s="38"/>
      <c r="Z332" s="38"/>
      <c r="AB332" s="38"/>
      <c r="AD332" s="38"/>
      <c r="AF332" s="38"/>
      <c r="AH332" s="38"/>
      <c r="AJ332" s="38"/>
      <c r="AL332" s="38"/>
      <c r="AN332" s="38"/>
      <c r="AP332" s="38"/>
      <c r="AR332" s="38"/>
      <c r="AT332" s="38"/>
      <c r="AV332" s="38"/>
      <c r="AX332" s="38"/>
      <c r="AZ332" s="38"/>
      <c r="BB332" s="38"/>
      <c r="BD332" s="38"/>
      <c r="BF332" s="38"/>
      <c r="BH332" s="38"/>
      <c r="BJ332" s="38"/>
      <c r="BL332" s="38"/>
      <c r="BN332" s="38"/>
      <c r="BP332" s="38"/>
      <c r="BR332" s="38"/>
      <c r="BT332" s="38"/>
    </row>
    <row r="333" spans="1:72">
      <c r="A333" s="38"/>
      <c r="B333" s="38"/>
      <c r="D333" s="38"/>
      <c r="F333" s="38"/>
      <c r="H333" s="38"/>
      <c r="J333" s="38"/>
      <c r="L333" s="38"/>
      <c r="N333" s="38"/>
      <c r="P333" s="38"/>
      <c r="R333" s="38"/>
      <c r="T333" s="38"/>
      <c r="V333" s="38"/>
      <c r="X333" s="38"/>
      <c r="Z333" s="38"/>
      <c r="AB333" s="38"/>
      <c r="AD333" s="38"/>
      <c r="AF333" s="38"/>
      <c r="AH333" s="38"/>
      <c r="AJ333" s="38"/>
      <c r="AL333" s="38"/>
      <c r="AN333" s="38"/>
      <c r="AP333" s="38"/>
      <c r="AR333" s="38"/>
      <c r="AT333" s="38"/>
      <c r="AV333" s="38"/>
      <c r="AX333" s="38"/>
      <c r="AZ333" s="38"/>
      <c r="BB333" s="38"/>
      <c r="BD333" s="38"/>
      <c r="BF333" s="38"/>
      <c r="BH333" s="38"/>
      <c r="BJ333" s="38"/>
      <c r="BL333" s="38"/>
      <c r="BN333" s="38"/>
      <c r="BP333" s="38"/>
      <c r="BR333" s="38"/>
      <c r="BT333" s="38"/>
    </row>
    <row r="334" spans="1:72">
      <c r="A334" s="38"/>
      <c r="B334" s="38"/>
      <c r="D334" s="38"/>
      <c r="F334" s="38"/>
      <c r="H334" s="38"/>
      <c r="J334" s="38"/>
      <c r="L334" s="38"/>
      <c r="N334" s="38"/>
      <c r="P334" s="38"/>
      <c r="R334" s="38"/>
      <c r="T334" s="38"/>
      <c r="V334" s="38"/>
      <c r="X334" s="38"/>
      <c r="Z334" s="38"/>
      <c r="AB334" s="38"/>
      <c r="AD334" s="38"/>
      <c r="AF334" s="38"/>
      <c r="AH334" s="38"/>
      <c r="AJ334" s="38"/>
      <c r="AL334" s="38"/>
      <c r="AN334" s="38"/>
      <c r="AP334" s="38"/>
      <c r="AR334" s="38"/>
      <c r="AT334" s="38"/>
      <c r="AV334" s="38"/>
      <c r="AX334" s="38"/>
      <c r="AZ334" s="38"/>
      <c r="BB334" s="38"/>
      <c r="BD334" s="38"/>
      <c r="BF334" s="38"/>
      <c r="BH334" s="38"/>
      <c r="BJ334" s="38"/>
      <c r="BL334" s="38"/>
      <c r="BN334" s="38"/>
      <c r="BP334" s="38"/>
      <c r="BR334" s="38"/>
      <c r="BT334" s="38"/>
    </row>
    <row r="335" spans="1:72">
      <c r="A335" s="38"/>
      <c r="B335" s="38"/>
      <c r="D335" s="38"/>
      <c r="F335" s="38"/>
      <c r="H335" s="38"/>
      <c r="J335" s="38"/>
      <c r="L335" s="38"/>
      <c r="N335" s="38"/>
      <c r="P335" s="38"/>
      <c r="R335" s="38"/>
      <c r="T335" s="38"/>
      <c r="V335" s="38"/>
      <c r="X335" s="38"/>
      <c r="Z335" s="38"/>
      <c r="AB335" s="38"/>
      <c r="AD335" s="38"/>
      <c r="AF335" s="38"/>
      <c r="AH335" s="38"/>
      <c r="AJ335" s="38"/>
      <c r="AL335" s="38"/>
      <c r="AN335" s="38"/>
      <c r="AP335" s="38"/>
      <c r="AR335" s="38"/>
      <c r="AT335" s="38"/>
      <c r="AV335" s="38"/>
      <c r="AX335" s="38"/>
      <c r="AZ335" s="38"/>
      <c r="BB335" s="38"/>
      <c r="BD335" s="38"/>
      <c r="BF335" s="38"/>
      <c r="BH335" s="38"/>
      <c r="BJ335" s="38"/>
      <c r="BL335" s="38"/>
      <c r="BN335" s="38"/>
      <c r="BP335" s="38"/>
      <c r="BR335" s="38"/>
      <c r="BT335" s="38"/>
    </row>
    <row r="336" spans="1:72">
      <c r="A336" s="38"/>
      <c r="B336" s="38"/>
      <c r="D336" s="38"/>
      <c r="F336" s="38"/>
      <c r="H336" s="38"/>
      <c r="J336" s="38"/>
      <c r="L336" s="38"/>
      <c r="N336" s="38"/>
      <c r="P336" s="38"/>
      <c r="R336" s="38"/>
      <c r="T336" s="38"/>
      <c r="V336" s="38"/>
      <c r="X336" s="38"/>
      <c r="Z336" s="38"/>
      <c r="AB336" s="38"/>
      <c r="AD336" s="38"/>
      <c r="AF336" s="38"/>
      <c r="AH336" s="38"/>
      <c r="AJ336" s="38"/>
      <c r="AL336" s="38"/>
      <c r="AN336" s="38"/>
      <c r="AP336" s="38"/>
      <c r="AR336" s="38"/>
      <c r="AT336" s="38"/>
      <c r="AV336" s="38"/>
      <c r="AX336" s="38"/>
      <c r="AZ336" s="38"/>
      <c r="BB336" s="38"/>
      <c r="BD336" s="38"/>
      <c r="BF336" s="38"/>
      <c r="BH336" s="38"/>
      <c r="BJ336" s="38"/>
      <c r="BL336" s="38"/>
      <c r="BN336" s="38"/>
      <c r="BP336" s="38"/>
      <c r="BR336" s="38"/>
      <c r="BT336" s="38"/>
    </row>
    <row r="337" spans="1:72">
      <c r="A337" s="38"/>
      <c r="B337" s="38"/>
      <c r="D337" s="38"/>
      <c r="F337" s="38"/>
      <c r="H337" s="38"/>
      <c r="J337" s="38"/>
      <c r="L337" s="38"/>
      <c r="N337" s="38"/>
      <c r="P337" s="38"/>
      <c r="R337" s="38"/>
      <c r="T337" s="38"/>
      <c r="V337" s="38"/>
      <c r="X337" s="38"/>
      <c r="Z337" s="38"/>
      <c r="AB337" s="38"/>
      <c r="AD337" s="38"/>
      <c r="AF337" s="38"/>
      <c r="AH337" s="38"/>
      <c r="AJ337" s="38"/>
      <c r="AL337" s="38"/>
      <c r="AN337" s="38"/>
      <c r="AP337" s="38"/>
      <c r="AR337" s="38"/>
      <c r="AT337" s="38"/>
      <c r="AV337" s="38"/>
      <c r="AX337" s="38"/>
      <c r="AZ337" s="38"/>
      <c r="BB337" s="38"/>
      <c r="BD337" s="38"/>
      <c r="BF337" s="38"/>
      <c r="BH337" s="38"/>
      <c r="BJ337" s="38"/>
      <c r="BL337" s="38"/>
      <c r="BN337" s="38"/>
      <c r="BP337" s="38"/>
      <c r="BR337" s="38"/>
      <c r="BT337" s="38"/>
    </row>
    <row r="338" spans="1:72">
      <c r="A338" s="38"/>
      <c r="B338" s="38"/>
      <c r="D338" s="38"/>
      <c r="F338" s="38"/>
      <c r="H338" s="38"/>
      <c r="J338" s="38"/>
      <c r="L338" s="38"/>
      <c r="N338" s="38"/>
      <c r="P338" s="38"/>
      <c r="R338" s="38"/>
      <c r="T338" s="38"/>
      <c r="V338" s="38"/>
      <c r="X338" s="38"/>
      <c r="Z338" s="38"/>
      <c r="AB338" s="38"/>
      <c r="AD338" s="38"/>
      <c r="AF338" s="38"/>
      <c r="AH338" s="38"/>
      <c r="AJ338" s="38"/>
      <c r="AL338" s="38"/>
      <c r="AN338" s="38"/>
      <c r="AP338" s="38"/>
      <c r="AR338" s="38"/>
      <c r="AT338" s="38"/>
      <c r="AV338" s="38"/>
      <c r="AX338" s="38"/>
      <c r="AZ338" s="38"/>
      <c r="BB338" s="38"/>
      <c r="BD338" s="38"/>
      <c r="BF338" s="38"/>
      <c r="BH338" s="38"/>
      <c r="BJ338" s="38"/>
      <c r="BL338" s="38"/>
      <c r="BN338" s="38"/>
      <c r="BP338" s="38"/>
      <c r="BR338" s="38"/>
      <c r="BT338" s="38"/>
    </row>
    <row r="339" spans="1:72">
      <c r="A339" s="38"/>
      <c r="B339" s="38"/>
      <c r="D339" s="38"/>
      <c r="F339" s="38"/>
      <c r="H339" s="38"/>
      <c r="J339" s="38"/>
      <c r="L339" s="38"/>
      <c r="N339" s="38"/>
      <c r="P339" s="38"/>
      <c r="R339" s="38"/>
      <c r="T339" s="38"/>
      <c r="V339" s="38"/>
      <c r="X339" s="38"/>
      <c r="Z339" s="38"/>
      <c r="AB339" s="38"/>
      <c r="AD339" s="38"/>
      <c r="AF339" s="38"/>
      <c r="AH339" s="38"/>
      <c r="AJ339" s="38"/>
      <c r="AL339" s="38"/>
      <c r="AN339" s="38"/>
      <c r="AP339" s="38"/>
      <c r="AR339" s="38"/>
      <c r="AT339" s="38"/>
      <c r="AV339" s="38"/>
      <c r="AX339" s="38"/>
      <c r="AZ339" s="38"/>
      <c r="BB339" s="38"/>
      <c r="BD339" s="38"/>
      <c r="BF339" s="38"/>
      <c r="BH339" s="38"/>
      <c r="BJ339" s="38"/>
      <c r="BL339" s="38"/>
      <c r="BN339" s="38"/>
      <c r="BP339" s="38"/>
      <c r="BR339" s="38"/>
      <c r="BT339" s="38"/>
    </row>
    <row r="340" spans="1:72">
      <c r="A340" s="38"/>
      <c r="B340" s="38"/>
      <c r="D340" s="38"/>
      <c r="F340" s="38"/>
      <c r="H340" s="38"/>
      <c r="J340" s="38"/>
      <c r="L340" s="38"/>
      <c r="N340" s="38"/>
      <c r="P340" s="38"/>
      <c r="R340" s="38"/>
      <c r="T340" s="38"/>
      <c r="V340" s="38"/>
      <c r="X340" s="38"/>
      <c r="Z340" s="38"/>
      <c r="AB340" s="38"/>
      <c r="AD340" s="38"/>
      <c r="AF340" s="38"/>
      <c r="AH340" s="38"/>
      <c r="AJ340" s="38"/>
      <c r="AL340" s="38"/>
      <c r="AN340" s="38"/>
      <c r="AP340" s="38"/>
      <c r="AR340" s="38"/>
      <c r="AT340" s="38"/>
      <c r="AV340" s="38"/>
      <c r="AX340" s="38"/>
      <c r="AZ340" s="38"/>
      <c r="BB340" s="38"/>
      <c r="BD340" s="38"/>
      <c r="BF340" s="38"/>
      <c r="BH340" s="38"/>
      <c r="BJ340" s="38"/>
      <c r="BL340" s="38"/>
      <c r="BN340" s="38"/>
      <c r="BP340" s="38"/>
      <c r="BR340" s="38"/>
      <c r="BT340" s="38"/>
    </row>
    <row r="341" spans="1:72">
      <c r="A341" s="38"/>
      <c r="B341" s="38"/>
      <c r="D341" s="38"/>
      <c r="F341" s="38"/>
      <c r="H341" s="38"/>
      <c r="J341" s="38"/>
      <c r="L341" s="38"/>
      <c r="N341" s="38"/>
      <c r="P341" s="38"/>
      <c r="R341" s="38"/>
      <c r="T341" s="38"/>
      <c r="V341" s="38"/>
      <c r="X341" s="38"/>
      <c r="Z341" s="38"/>
      <c r="AB341" s="38"/>
      <c r="AD341" s="38"/>
      <c r="AF341" s="38"/>
      <c r="AH341" s="38"/>
      <c r="AJ341" s="38"/>
      <c r="AL341" s="38"/>
      <c r="AN341" s="38"/>
      <c r="AP341" s="38"/>
      <c r="AR341" s="38"/>
      <c r="AT341" s="38"/>
      <c r="AV341" s="38"/>
      <c r="AX341" s="38"/>
      <c r="AZ341" s="38"/>
      <c r="BB341" s="38"/>
      <c r="BD341" s="38"/>
      <c r="BF341" s="38"/>
      <c r="BH341" s="38"/>
      <c r="BJ341" s="38"/>
      <c r="BL341" s="38"/>
      <c r="BN341" s="38"/>
      <c r="BP341" s="38"/>
      <c r="BR341" s="38"/>
      <c r="BT341" s="38"/>
    </row>
    <row r="342" spans="1:72">
      <c r="A342" s="38"/>
      <c r="B342" s="38"/>
      <c r="D342" s="38"/>
      <c r="F342" s="38"/>
      <c r="H342" s="38"/>
      <c r="J342" s="38"/>
      <c r="L342" s="38"/>
      <c r="N342" s="38"/>
      <c r="P342" s="38"/>
      <c r="R342" s="38"/>
      <c r="T342" s="38"/>
      <c r="V342" s="38"/>
      <c r="X342" s="38"/>
      <c r="Z342" s="38"/>
      <c r="AB342" s="38"/>
      <c r="AD342" s="38"/>
      <c r="AF342" s="38"/>
      <c r="AH342" s="38"/>
      <c r="AJ342" s="38"/>
      <c r="AL342" s="38"/>
      <c r="AN342" s="38"/>
      <c r="AP342" s="38"/>
      <c r="AR342" s="38"/>
      <c r="AT342" s="38"/>
      <c r="AV342" s="38"/>
      <c r="AX342" s="38"/>
      <c r="AZ342" s="38"/>
      <c r="BB342" s="38"/>
      <c r="BD342" s="38"/>
      <c r="BF342" s="38"/>
      <c r="BH342" s="38"/>
      <c r="BJ342" s="38"/>
      <c r="BL342" s="38"/>
      <c r="BN342" s="38"/>
      <c r="BP342" s="38"/>
      <c r="BR342" s="38"/>
      <c r="BT342" s="38"/>
    </row>
    <row r="343" spans="1:72">
      <c r="A343" s="38"/>
      <c r="B343" s="38"/>
      <c r="D343" s="38"/>
      <c r="F343" s="38"/>
      <c r="H343" s="38"/>
      <c r="J343" s="38"/>
      <c r="L343" s="38"/>
      <c r="N343" s="38"/>
      <c r="P343" s="38"/>
      <c r="R343" s="38"/>
      <c r="T343" s="38"/>
      <c r="V343" s="38"/>
      <c r="X343" s="38"/>
      <c r="Z343" s="38"/>
      <c r="AB343" s="38"/>
      <c r="AD343" s="38"/>
      <c r="AF343" s="38"/>
      <c r="AH343" s="38"/>
      <c r="AJ343" s="38"/>
      <c r="AL343" s="38"/>
      <c r="AN343" s="38"/>
      <c r="AP343" s="38"/>
      <c r="AR343" s="38"/>
      <c r="AT343" s="38"/>
      <c r="AV343" s="38"/>
      <c r="AX343" s="38"/>
      <c r="AZ343" s="38"/>
      <c r="BB343" s="38"/>
      <c r="BD343" s="38"/>
      <c r="BF343" s="38"/>
      <c r="BH343" s="38"/>
      <c r="BJ343" s="38"/>
      <c r="BL343" s="38"/>
      <c r="BN343" s="38"/>
      <c r="BP343" s="38"/>
      <c r="BR343" s="38"/>
      <c r="BT343" s="38"/>
    </row>
    <row r="344" spans="1:72">
      <c r="A344" s="38"/>
      <c r="B344" s="38"/>
      <c r="D344" s="38"/>
      <c r="F344" s="38"/>
      <c r="H344" s="38"/>
      <c r="J344" s="38"/>
      <c r="L344" s="38"/>
      <c r="N344" s="38"/>
      <c r="P344" s="38"/>
      <c r="R344" s="38"/>
      <c r="T344" s="38"/>
      <c r="V344" s="38"/>
      <c r="X344" s="38"/>
      <c r="Z344" s="38"/>
      <c r="AB344" s="38"/>
      <c r="AD344" s="38"/>
      <c r="AF344" s="38"/>
      <c r="AH344" s="38"/>
      <c r="AJ344" s="38"/>
      <c r="AL344" s="38"/>
      <c r="AN344" s="38"/>
      <c r="AP344" s="38"/>
      <c r="AR344" s="38"/>
      <c r="AT344" s="38"/>
      <c r="AV344" s="38"/>
      <c r="AX344" s="38"/>
      <c r="AZ344" s="38"/>
      <c r="BB344" s="38"/>
      <c r="BD344" s="38"/>
      <c r="BF344" s="38"/>
      <c r="BH344" s="38"/>
      <c r="BJ344" s="38"/>
      <c r="BL344" s="38"/>
      <c r="BN344" s="38"/>
      <c r="BP344" s="38"/>
      <c r="BR344" s="38"/>
      <c r="BT344" s="38"/>
    </row>
    <row r="345" spans="1:72">
      <c r="A345" s="38"/>
      <c r="B345" s="38"/>
      <c r="D345" s="38"/>
      <c r="F345" s="38"/>
      <c r="H345" s="38"/>
      <c r="J345" s="38"/>
      <c r="L345" s="38"/>
      <c r="N345" s="38"/>
      <c r="P345" s="38"/>
      <c r="R345" s="38"/>
      <c r="T345" s="38"/>
      <c r="V345" s="38"/>
      <c r="X345" s="38"/>
      <c r="Z345" s="38"/>
      <c r="AB345" s="38"/>
      <c r="AD345" s="38"/>
      <c r="AF345" s="38"/>
      <c r="AH345" s="38"/>
      <c r="AJ345" s="38"/>
      <c r="AL345" s="38"/>
      <c r="AN345" s="38"/>
      <c r="AP345" s="38"/>
      <c r="AR345" s="38"/>
      <c r="AT345" s="38"/>
      <c r="AV345" s="38"/>
      <c r="AX345" s="38"/>
      <c r="AZ345" s="38"/>
      <c r="BB345" s="38"/>
      <c r="BD345" s="38"/>
      <c r="BF345" s="38"/>
      <c r="BH345" s="38"/>
      <c r="BJ345" s="38"/>
      <c r="BL345" s="38"/>
      <c r="BN345" s="38"/>
      <c r="BP345" s="38"/>
      <c r="BR345" s="38"/>
      <c r="BT345" s="38"/>
    </row>
    <row r="346" spans="1:72">
      <c r="A346" s="38"/>
      <c r="B346" s="38"/>
      <c r="D346" s="38"/>
      <c r="F346" s="38"/>
      <c r="H346" s="38"/>
      <c r="J346" s="38"/>
      <c r="L346" s="38"/>
      <c r="N346" s="38"/>
      <c r="P346" s="38"/>
      <c r="R346" s="38"/>
      <c r="T346" s="38"/>
      <c r="V346" s="38"/>
      <c r="X346" s="38"/>
      <c r="Z346" s="38"/>
      <c r="AB346" s="38"/>
      <c r="AD346" s="38"/>
      <c r="AF346" s="38"/>
      <c r="AH346" s="38"/>
      <c r="AJ346" s="38"/>
      <c r="AL346" s="38"/>
      <c r="AN346" s="38"/>
      <c r="AP346" s="38"/>
      <c r="AR346" s="38"/>
      <c r="AT346" s="38"/>
      <c r="AV346" s="38"/>
      <c r="AX346" s="38"/>
      <c r="AZ346" s="38"/>
      <c r="BB346" s="38"/>
      <c r="BD346" s="38"/>
      <c r="BF346" s="38"/>
      <c r="BH346" s="38"/>
      <c r="BJ346" s="38"/>
      <c r="BL346" s="38"/>
      <c r="BN346" s="38"/>
      <c r="BP346" s="38"/>
      <c r="BR346" s="38"/>
      <c r="BT346" s="38"/>
    </row>
    <row r="347" spans="1:72">
      <c r="A347" s="38"/>
      <c r="B347" s="38"/>
      <c r="D347" s="38"/>
      <c r="F347" s="38"/>
      <c r="H347" s="38"/>
      <c r="J347" s="38"/>
      <c r="L347" s="38"/>
      <c r="N347" s="38"/>
      <c r="P347" s="38"/>
      <c r="R347" s="38"/>
      <c r="T347" s="38"/>
      <c r="V347" s="38"/>
      <c r="X347" s="38"/>
      <c r="Z347" s="38"/>
      <c r="AB347" s="38"/>
      <c r="AD347" s="38"/>
      <c r="AF347" s="38"/>
      <c r="AH347" s="38"/>
      <c r="AJ347" s="38"/>
      <c r="AL347" s="38"/>
      <c r="AN347" s="38"/>
      <c r="AP347" s="38"/>
      <c r="AR347" s="38"/>
      <c r="AT347" s="38"/>
      <c r="AV347" s="38"/>
      <c r="AX347" s="38"/>
      <c r="AZ347" s="38"/>
      <c r="BB347" s="38"/>
      <c r="BD347" s="38"/>
      <c r="BF347" s="38"/>
      <c r="BH347" s="38"/>
      <c r="BJ347" s="38"/>
      <c r="BL347" s="38"/>
      <c r="BN347" s="38"/>
      <c r="BP347" s="38"/>
      <c r="BR347" s="38"/>
      <c r="BT347" s="38"/>
    </row>
    <row r="348" spans="1:72">
      <c r="A348" s="38"/>
      <c r="B348" s="38"/>
      <c r="D348" s="38"/>
      <c r="F348" s="38"/>
      <c r="H348" s="38"/>
      <c r="J348" s="38"/>
      <c r="L348" s="38"/>
      <c r="N348" s="38"/>
      <c r="P348" s="38"/>
      <c r="R348" s="38"/>
      <c r="T348" s="38"/>
      <c r="V348" s="38"/>
      <c r="X348" s="38"/>
      <c r="Z348" s="38"/>
      <c r="AB348" s="38"/>
      <c r="AD348" s="38"/>
      <c r="AF348" s="38"/>
      <c r="AH348" s="38"/>
      <c r="AJ348" s="38"/>
      <c r="AL348" s="38"/>
      <c r="AN348" s="38"/>
      <c r="AP348" s="38"/>
      <c r="AR348" s="38"/>
      <c r="AT348" s="38"/>
      <c r="AV348" s="38"/>
      <c r="AX348" s="38"/>
      <c r="AZ348" s="38"/>
      <c r="BB348" s="38"/>
      <c r="BD348" s="38"/>
      <c r="BF348" s="38"/>
      <c r="BH348" s="38"/>
      <c r="BJ348" s="38"/>
      <c r="BL348" s="38"/>
      <c r="BN348" s="38"/>
      <c r="BP348" s="38"/>
      <c r="BR348" s="38"/>
      <c r="BT348" s="38"/>
    </row>
    <row r="349" spans="1:72">
      <c r="A349" s="38"/>
      <c r="B349" s="38"/>
      <c r="D349" s="38"/>
      <c r="F349" s="38"/>
      <c r="H349" s="38"/>
      <c r="J349" s="38"/>
      <c r="L349" s="38"/>
      <c r="N349" s="38"/>
      <c r="P349" s="38"/>
      <c r="R349" s="38"/>
      <c r="T349" s="38"/>
      <c r="V349" s="38"/>
      <c r="X349" s="38"/>
      <c r="Z349" s="38"/>
      <c r="AB349" s="38"/>
      <c r="AD349" s="38"/>
      <c r="AF349" s="38"/>
      <c r="AH349" s="38"/>
      <c r="AJ349" s="38"/>
      <c r="AL349" s="38"/>
      <c r="AN349" s="38"/>
      <c r="AP349" s="38"/>
      <c r="AR349" s="38"/>
      <c r="AT349" s="38"/>
      <c r="AV349" s="38"/>
      <c r="AX349" s="38"/>
      <c r="AZ349" s="38"/>
      <c r="BB349" s="38"/>
      <c r="BD349" s="38"/>
      <c r="BF349" s="38"/>
      <c r="BH349" s="38"/>
      <c r="BJ349" s="38"/>
      <c r="BL349" s="38"/>
      <c r="BN349" s="38"/>
      <c r="BP349" s="38"/>
      <c r="BR349" s="38"/>
      <c r="BT349" s="38"/>
    </row>
    <row r="350" spans="1:72">
      <c r="A350" s="38"/>
      <c r="B350" s="38"/>
      <c r="D350" s="38"/>
      <c r="F350" s="38"/>
      <c r="H350" s="38"/>
      <c r="J350" s="38"/>
      <c r="L350" s="38"/>
      <c r="N350" s="38"/>
      <c r="P350" s="38"/>
      <c r="R350" s="38"/>
      <c r="T350" s="38"/>
      <c r="V350" s="38"/>
      <c r="X350" s="38"/>
      <c r="Z350" s="38"/>
      <c r="AB350" s="38"/>
      <c r="AD350" s="38"/>
      <c r="AF350" s="38"/>
      <c r="AH350" s="38"/>
      <c r="AJ350" s="38"/>
      <c r="AL350" s="38"/>
      <c r="AN350" s="38"/>
      <c r="AP350" s="38"/>
      <c r="AR350" s="38"/>
      <c r="AT350" s="38"/>
      <c r="AV350" s="38"/>
      <c r="AX350" s="38"/>
      <c r="AZ350" s="38"/>
      <c r="BB350" s="38"/>
      <c r="BD350" s="38"/>
      <c r="BF350" s="38"/>
      <c r="BH350" s="38"/>
      <c r="BJ350" s="38"/>
      <c r="BL350" s="38"/>
      <c r="BN350" s="38"/>
      <c r="BP350" s="38"/>
      <c r="BR350" s="38"/>
      <c r="BT350" s="38"/>
    </row>
    <row r="351" spans="1:72">
      <c r="A351" s="38"/>
      <c r="B351" s="38"/>
      <c r="D351" s="38"/>
      <c r="F351" s="38"/>
      <c r="H351" s="38"/>
      <c r="J351" s="38"/>
      <c r="L351" s="38"/>
      <c r="N351" s="38"/>
      <c r="P351" s="38"/>
      <c r="R351" s="38"/>
      <c r="T351" s="38"/>
      <c r="V351" s="38"/>
      <c r="X351" s="38"/>
      <c r="Z351" s="38"/>
      <c r="AB351" s="38"/>
      <c r="AD351" s="38"/>
      <c r="AF351" s="38"/>
      <c r="AH351" s="38"/>
      <c r="AJ351" s="38"/>
      <c r="AL351" s="38"/>
      <c r="AN351" s="38"/>
      <c r="AP351" s="38"/>
      <c r="AR351" s="38"/>
      <c r="AT351" s="38"/>
      <c r="AV351" s="38"/>
      <c r="AX351" s="38"/>
      <c r="AZ351" s="38"/>
      <c r="BB351" s="38"/>
      <c r="BD351" s="38"/>
      <c r="BF351" s="38"/>
      <c r="BH351" s="38"/>
      <c r="BJ351" s="38"/>
      <c r="BL351" s="38"/>
      <c r="BN351" s="38"/>
      <c r="BP351" s="38"/>
      <c r="BR351" s="38"/>
      <c r="BT351" s="38"/>
    </row>
    <row r="352" spans="1:72">
      <c r="A352" s="38"/>
      <c r="B352" s="38"/>
      <c r="D352" s="38"/>
      <c r="F352" s="38"/>
      <c r="H352" s="38"/>
      <c r="J352" s="38"/>
      <c r="L352" s="38"/>
      <c r="N352" s="38"/>
      <c r="P352" s="38"/>
      <c r="R352" s="38"/>
      <c r="T352" s="38"/>
      <c r="V352" s="38"/>
      <c r="X352" s="38"/>
      <c r="Z352" s="38"/>
      <c r="AB352" s="38"/>
      <c r="AD352" s="38"/>
      <c r="AF352" s="38"/>
      <c r="AH352" s="38"/>
      <c r="AJ352" s="38"/>
      <c r="AL352" s="38"/>
      <c r="AN352" s="38"/>
      <c r="AP352" s="38"/>
      <c r="AR352" s="38"/>
      <c r="AT352" s="38"/>
      <c r="AV352" s="38"/>
      <c r="AX352" s="38"/>
      <c r="AZ352" s="38"/>
      <c r="BB352" s="38"/>
      <c r="BD352" s="38"/>
      <c r="BF352" s="38"/>
      <c r="BH352" s="38"/>
      <c r="BJ352" s="38"/>
      <c r="BL352" s="38"/>
      <c r="BN352" s="38"/>
      <c r="BP352" s="38"/>
      <c r="BR352" s="38"/>
      <c r="BT352" s="38"/>
    </row>
    <row r="353" spans="1:72">
      <c r="A353" s="38"/>
      <c r="B353" s="38"/>
      <c r="D353" s="38"/>
      <c r="F353" s="38"/>
      <c r="H353" s="38"/>
      <c r="J353" s="38"/>
      <c r="L353" s="38"/>
      <c r="N353" s="38"/>
      <c r="P353" s="38"/>
      <c r="R353" s="38"/>
      <c r="T353" s="38"/>
      <c r="V353" s="38"/>
      <c r="X353" s="38"/>
      <c r="Z353" s="38"/>
      <c r="AB353" s="38"/>
      <c r="AD353" s="38"/>
      <c r="AF353" s="38"/>
      <c r="AH353" s="38"/>
      <c r="AJ353" s="38"/>
      <c r="AL353" s="38"/>
      <c r="AN353" s="38"/>
      <c r="AP353" s="38"/>
      <c r="AR353" s="38"/>
      <c r="AT353" s="38"/>
      <c r="AV353" s="38"/>
      <c r="AX353" s="38"/>
      <c r="AZ353" s="38"/>
      <c r="BB353" s="38"/>
      <c r="BD353" s="38"/>
      <c r="BF353" s="38"/>
      <c r="BH353" s="38"/>
      <c r="BJ353" s="38"/>
      <c r="BL353" s="38"/>
      <c r="BN353" s="38"/>
      <c r="BP353" s="38"/>
      <c r="BR353" s="38"/>
      <c r="BT353" s="38"/>
    </row>
    <row r="354" spans="1:72">
      <c r="A354" s="38"/>
      <c r="B354" s="38"/>
      <c r="D354" s="38"/>
      <c r="F354" s="38"/>
      <c r="H354" s="38"/>
      <c r="J354" s="38"/>
      <c r="L354" s="38"/>
      <c r="N354" s="38"/>
      <c r="P354" s="38"/>
      <c r="R354" s="38"/>
      <c r="T354" s="38"/>
      <c r="V354" s="38"/>
      <c r="X354" s="38"/>
      <c r="Z354" s="38"/>
      <c r="AB354" s="38"/>
      <c r="AD354" s="38"/>
      <c r="AF354" s="38"/>
      <c r="AH354" s="38"/>
      <c r="AJ354" s="38"/>
      <c r="AL354" s="38"/>
      <c r="AN354" s="38"/>
      <c r="AP354" s="38"/>
      <c r="AR354" s="38"/>
      <c r="AT354" s="38"/>
      <c r="AV354" s="38"/>
      <c r="AX354" s="38"/>
      <c r="AZ354" s="38"/>
      <c r="BB354" s="38"/>
      <c r="BD354" s="38"/>
      <c r="BF354" s="38"/>
      <c r="BH354" s="38"/>
      <c r="BJ354" s="38"/>
      <c r="BL354" s="38"/>
      <c r="BN354" s="38"/>
      <c r="BP354" s="38"/>
      <c r="BR354" s="38"/>
      <c r="BT354" s="38"/>
    </row>
    <row r="355" spans="1:72">
      <c r="A355" s="38"/>
      <c r="B355" s="38"/>
      <c r="D355" s="38"/>
      <c r="F355" s="38"/>
      <c r="H355" s="38"/>
      <c r="J355" s="38"/>
      <c r="L355" s="38"/>
      <c r="N355" s="38"/>
      <c r="P355" s="38"/>
      <c r="R355" s="38"/>
      <c r="T355" s="38"/>
      <c r="V355" s="38"/>
      <c r="X355" s="38"/>
      <c r="Z355" s="38"/>
      <c r="AB355" s="38"/>
      <c r="AD355" s="38"/>
      <c r="AF355" s="38"/>
      <c r="AH355" s="38"/>
      <c r="AJ355" s="38"/>
      <c r="AL355" s="38"/>
      <c r="AN355" s="38"/>
      <c r="AP355" s="38"/>
      <c r="AR355" s="38"/>
      <c r="AT355" s="38"/>
      <c r="AV355" s="38"/>
      <c r="AX355" s="38"/>
      <c r="AZ355" s="38"/>
      <c r="BB355" s="38"/>
      <c r="BD355" s="38"/>
      <c r="BF355" s="38"/>
      <c r="BH355" s="38"/>
      <c r="BJ355" s="38"/>
      <c r="BL355" s="38"/>
      <c r="BN355" s="38"/>
      <c r="BP355" s="38"/>
      <c r="BR355" s="38"/>
      <c r="BT355" s="38"/>
    </row>
    <row r="356" spans="1:72">
      <c r="A356" s="38"/>
      <c r="B356" s="38"/>
      <c r="D356" s="38"/>
      <c r="F356" s="38"/>
      <c r="H356" s="38"/>
      <c r="J356" s="38"/>
      <c r="L356" s="38"/>
      <c r="N356" s="38"/>
      <c r="P356" s="38"/>
      <c r="R356" s="38"/>
      <c r="T356" s="38"/>
      <c r="V356" s="38"/>
      <c r="X356" s="38"/>
      <c r="Z356" s="38"/>
      <c r="AB356" s="38"/>
      <c r="AD356" s="38"/>
      <c r="AF356" s="38"/>
      <c r="AH356" s="38"/>
      <c r="AJ356" s="38"/>
      <c r="AL356" s="38"/>
      <c r="AN356" s="38"/>
      <c r="AP356" s="38"/>
      <c r="AR356" s="38"/>
      <c r="AT356" s="38"/>
      <c r="AV356" s="38"/>
      <c r="AX356" s="38"/>
      <c r="AZ356" s="38"/>
      <c r="BB356" s="38"/>
      <c r="BD356" s="38"/>
      <c r="BF356" s="38"/>
      <c r="BH356" s="38"/>
      <c r="BJ356" s="38"/>
      <c r="BL356" s="38"/>
      <c r="BN356" s="38"/>
      <c r="BP356" s="38"/>
      <c r="BR356" s="38"/>
      <c r="BT356" s="38"/>
    </row>
    <row r="357" spans="1:72">
      <c r="A357" s="38"/>
      <c r="B357" s="38"/>
      <c r="D357" s="38"/>
      <c r="F357" s="38"/>
      <c r="H357" s="38"/>
      <c r="J357" s="38"/>
      <c r="L357" s="38"/>
      <c r="N357" s="38"/>
      <c r="P357" s="38"/>
      <c r="R357" s="38"/>
      <c r="T357" s="38"/>
      <c r="V357" s="38"/>
      <c r="X357" s="38"/>
      <c r="Z357" s="38"/>
      <c r="AB357" s="38"/>
      <c r="AD357" s="38"/>
      <c r="AF357" s="38"/>
      <c r="AH357" s="38"/>
      <c r="AJ357" s="38"/>
      <c r="AL357" s="38"/>
      <c r="AN357" s="38"/>
      <c r="AP357" s="38"/>
      <c r="AR357" s="38"/>
      <c r="AT357" s="38"/>
      <c r="AV357" s="38"/>
      <c r="AX357" s="38"/>
      <c r="AZ357" s="38"/>
      <c r="BB357" s="38"/>
      <c r="BD357" s="38"/>
      <c r="BF357" s="38"/>
      <c r="BH357" s="38"/>
      <c r="BJ357" s="38"/>
      <c r="BL357" s="38"/>
      <c r="BN357" s="38"/>
      <c r="BP357" s="38"/>
      <c r="BR357" s="38"/>
      <c r="BT357" s="38"/>
    </row>
    <row r="358" spans="1:72">
      <c r="A358" s="38"/>
      <c r="B358" s="38"/>
      <c r="D358" s="38"/>
      <c r="F358" s="38"/>
      <c r="H358" s="38"/>
      <c r="J358" s="38"/>
      <c r="L358" s="38"/>
      <c r="N358" s="38"/>
      <c r="P358" s="38"/>
      <c r="R358" s="38"/>
      <c r="T358" s="38"/>
      <c r="V358" s="38"/>
      <c r="X358" s="38"/>
      <c r="Z358" s="38"/>
      <c r="AB358" s="38"/>
      <c r="AD358" s="38"/>
      <c r="AF358" s="38"/>
      <c r="AH358" s="38"/>
      <c r="AJ358" s="38"/>
      <c r="AL358" s="38"/>
      <c r="AN358" s="38"/>
      <c r="AP358" s="38"/>
      <c r="AR358" s="38"/>
      <c r="AT358" s="38"/>
      <c r="AV358" s="38"/>
      <c r="AX358" s="38"/>
      <c r="AZ358" s="38"/>
      <c r="BB358" s="38"/>
      <c r="BD358" s="38"/>
      <c r="BF358" s="38"/>
      <c r="BH358" s="38"/>
      <c r="BJ358" s="38"/>
      <c r="BL358" s="38"/>
      <c r="BN358" s="38"/>
      <c r="BP358" s="38"/>
      <c r="BR358" s="38"/>
      <c r="BT358" s="38"/>
    </row>
    <row r="359" spans="1:72">
      <c r="A359" s="38"/>
      <c r="B359" s="38"/>
      <c r="D359" s="38"/>
      <c r="F359" s="38"/>
      <c r="H359" s="38"/>
      <c r="J359" s="38"/>
      <c r="L359" s="38"/>
      <c r="N359" s="38"/>
      <c r="P359" s="38"/>
      <c r="R359" s="38"/>
      <c r="T359" s="38"/>
      <c r="V359" s="38"/>
      <c r="X359" s="38"/>
      <c r="Z359" s="38"/>
      <c r="AB359" s="38"/>
      <c r="AD359" s="38"/>
      <c r="AF359" s="38"/>
      <c r="AH359" s="38"/>
      <c r="AJ359" s="38"/>
      <c r="AL359" s="38"/>
      <c r="AN359" s="38"/>
      <c r="AP359" s="38"/>
      <c r="AR359" s="38"/>
      <c r="AT359" s="38"/>
      <c r="AV359" s="38"/>
      <c r="AX359" s="38"/>
      <c r="AZ359" s="38"/>
      <c r="BB359" s="38"/>
      <c r="BD359" s="38"/>
      <c r="BF359" s="38"/>
      <c r="BH359" s="38"/>
      <c r="BJ359" s="38"/>
      <c r="BL359" s="38"/>
      <c r="BN359" s="38"/>
      <c r="BP359" s="38"/>
      <c r="BR359" s="38"/>
      <c r="BT359" s="38"/>
    </row>
    <row r="360" spans="1:72">
      <c r="A360" s="38"/>
      <c r="B360" s="38"/>
      <c r="D360" s="38"/>
      <c r="F360" s="38"/>
      <c r="H360" s="38"/>
      <c r="J360" s="38"/>
      <c r="L360" s="38"/>
      <c r="N360" s="38"/>
      <c r="P360" s="38"/>
      <c r="R360" s="38"/>
      <c r="T360" s="38"/>
      <c r="V360" s="38"/>
      <c r="X360" s="38"/>
      <c r="Z360" s="38"/>
      <c r="AB360" s="38"/>
      <c r="AD360" s="38"/>
      <c r="AF360" s="38"/>
      <c r="AH360" s="38"/>
      <c r="AJ360" s="38"/>
      <c r="AL360" s="38"/>
      <c r="AN360" s="38"/>
      <c r="AP360" s="38"/>
      <c r="AR360" s="38"/>
      <c r="AT360" s="38"/>
      <c r="AV360" s="38"/>
      <c r="AX360" s="38"/>
      <c r="AZ360" s="38"/>
      <c r="BB360" s="38"/>
      <c r="BD360" s="38"/>
      <c r="BF360" s="38"/>
      <c r="BH360" s="38"/>
      <c r="BJ360" s="38"/>
      <c r="BL360" s="38"/>
      <c r="BN360" s="38"/>
      <c r="BP360" s="38"/>
      <c r="BR360" s="38"/>
      <c r="BT360" s="38"/>
    </row>
    <row r="361" spans="1:72">
      <c r="A361" s="38"/>
      <c r="B361" s="38"/>
      <c r="D361" s="38"/>
      <c r="F361" s="38"/>
      <c r="H361" s="38"/>
      <c r="J361" s="38"/>
      <c r="L361" s="38"/>
      <c r="N361" s="38"/>
      <c r="P361" s="38"/>
      <c r="R361" s="38"/>
      <c r="T361" s="38"/>
      <c r="V361" s="38"/>
      <c r="X361" s="38"/>
      <c r="Z361" s="38"/>
      <c r="AB361" s="38"/>
      <c r="AD361" s="38"/>
      <c r="AF361" s="38"/>
      <c r="AH361" s="38"/>
      <c r="AJ361" s="38"/>
      <c r="AL361" s="38"/>
      <c r="AN361" s="38"/>
      <c r="AP361" s="38"/>
      <c r="AR361" s="38"/>
      <c r="AT361" s="38"/>
      <c r="AV361" s="38"/>
      <c r="AX361" s="38"/>
      <c r="AZ361" s="38"/>
      <c r="BB361" s="38"/>
      <c r="BD361" s="38"/>
      <c r="BF361" s="38"/>
      <c r="BH361" s="38"/>
      <c r="BJ361" s="38"/>
      <c r="BL361" s="38"/>
      <c r="BN361" s="38"/>
      <c r="BP361" s="38"/>
      <c r="BR361" s="38"/>
      <c r="BT361" s="38"/>
    </row>
    <row r="362" spans="1:72">
      <c r="A362" s="38"/>
      <c r="B362" s="38"/>
      <c r="D362" s="38"/>
      <c r="F362" s="38"/>
      <c r="H362" s="38"/>
      <c r="J362" s="38"/>
      <c r="L362" s="38"/>
      <c r="N362" s="38"/>
      <c r="P362" s="38"/>
      <c r="R362" s="38"/>
      <c r="T362" s="38"/>
      <c r="V362" s="38"/>
      <c r="X362" s="38"/>
      <c r="Z362" s="38"/>
      <c r="AB362" s="38"/>
      <c r="AD362" s="38"/>
      <c r="AF362" s="38"/>
      <c r="AH362" s="38"/>
      <c r="AJ362" s="38"/>
      <c r="AL362" s="38"/>
      <c r="AN362" s="38"/>
      <c r="AP362" s="38"/>
      <c r="AR362" s="38"/>
      <c r="AT362" s="38"/>
      <c r="AV362" s="38"/>
      <c r="AX362" s="38"/>
      <c r="AZ362" s="38"/>
      <c r="BB362" s="38"/>
      <c r="BD362" s="38"/>
      <c r="BF362" s="38"/>
      <c r="BH362" s="38"/>
      <c r="BJ362" s="38"/>
      <c r="BL362" s="38"/>
      <c r="BN362" s="38"/>
      <c r="BP362" s="38"/>
      <c r="BR362" s="38"/>
      <c r="BT362" s="38"/>
    </row>
    <row r="363" spans="1:72">
      <c r="A363" s="38"/>
      <c r="B363" s="38"/>
      <c r="D363" s="38"/>
      <c r="F363" s="38"/>
      <c r="H363" s="38"/>
      <c r="J363" s="38"/>
      <c r="L363" s="38"/>
      <c r="N363" s="38"/>
      <c r="P363" s="38"/>
      <c r="R363" s="38"/>
      <c r="T363" s="38"/>
      <c r="V363" s="38"/>
      <c r="X363" s="38"/>
      <c r="Z363" s="38"/>
      <c r="AB363" s="38"/>
      <c r="AD363" s="38"/>
      <c r="AF363" s="38"/>
      <c r="AH363" s="38"/>
      <c r="AJ363" s="38"/>
      <c r="AL363" s="38"/>
      <c r="AN363" s="38"/>
      <c r="AP363" s="38"/>
      <c r="AR363" s="38"/>
      <c r="AT363" s="38"/>
      <c r="AV363" s="38"/>
      <c r="AX363" s="38"/>
      <c r="AZ363" s="38"/>
      <c r="BB363" s="38"/>
      <c r="BD363" s="38"/>
      <c r="BF363" s="38"/>
      <c r="BH363" s="38"/>
      <c r="BJ363" s="38"/>
      <c r="BL363" s="38"/>
      <c r="BN363" s="38"/>
      <c r="BP363" s="38"/>
      <c r="BR363" s="38"/>
      <c r="BT363" s="38"/>
    </row>
    <row r="364" spans="1:72">
      <c r="A364" s="38"/>
      <c r="B364" s="38"/>
      <c r="D364" s="38"/>
      <c r="F364" s="38"/>
      <c r="H364" s="38"/>
      <c r="J364" s="38"/>
      <c r="L364" s="38"/>
      <c r="N364" s="38"/>
      <c r="P364" s="38"/>
      <c r="R364" s="38"/>
      <c r="T364" s="38"/>
      <c r="V364" s="38"/>
      <c r="X364" s="38"/>
      <c r="Z364" s="38"/>
      <c r="AB364" s="38"/>
      <c r="AD364" s="38"/>
      <c r="AF364" s="38"/>
      <c r="AH364" s="38"/>
      <c r="AJ364" s="38"/>
      <c r="AL364" s="38"/>
      <c r="AN364" s="38"/>
      <c r="AP364" s="38"/>
      <c r="AR364" s="38"/>
      <c r="AT364" s="38"/>
      <c r="AV364" s="38"/>
      <c r="AX364" s="38"/>
      <c r="AZ364" s="38"/>
      <c r="BB364" s="38"/>
      <c r="BD364" s="38"/>
      <c r="BF364" s="38"/>
      <c r="BH364" s="38"/>
      <c r="BJ364" s="38"/>
      <c r="BL364" s="38"/>
      <c r="BN364" s="38"/>
      <c r="BP364" s="38"/>
      <c r="BR364" s="38"/>
      <c r="BT364" s="38"/>
    </row>
    <row r="365" spans="1:72">
      <c r="A365" s="38"/>
      <c r="B365" s="38"/>
      <c r="D365" s="38"/>
      <c r="F365" s="38"/>
      <c r="H365" s="38"/>
      <c r="J365" s="38"/>
      <c r="L365" s="38"/>
      <c r="N365" s="38"/>
      <c r="P365" s="38"/>
      <c r="R365" s="38"/>
      <c r="T365" s="38"/>
      <c r="V365" s="38"/>
      <c r="X365" s="38"/>
      <c r="Z365" s="38"/>
      <c r="AB365" s="38"/>
      <c r="AD365" s="38"/>
      <c r="AF365" s="38"/>
      <c r="AH365" s="38"/>
      <c r="AJ365" s="38"/>
      <c r="AL365" s="38"/>
      <c r="AN365" s="38"/>
      <c r="AP365" s="38"/>
      <c r="AR365" s="38"/>
      <c r="AT365" s="38"/>
      <c r="AV365" s="38"/>
      <c r="AX365" s="38"/>
      <c r="AZ365" s="38"/>
      <c r="BB365" s="38"/>
      <c r="BD365" s="38"/>
      <c r="BF365" s="38"/>
      <c r="BH365" s="38"/>
      <c r="BJ365" s="38"/>
      <c r="BL365" s="38"/>
      <c r="BN365" s="38"/>
      <c r="BP365" s="38"/>
      <c r="BR365" s="38"/>
      <c r="BT365" s="38"/>
    </row>
    <row r="366" spans="1:72">
      <c r="A366" s="38"/>
      <c r="B366" s="38"/>
      <c r="D366" s="38"/>
      <c r="F366" s="38"/>
      <c r="H366" s="38"/>
      <c r="J366" s="38"/>
      <c r="L366" s="38"/>
      <c r="N366" s="38"/>
      <c r="P366" s="38"/>
      <c r="R366" s="38"/>
      <c r="T366" s="38"/>
      <c r="V366" s="38"/>
      <c r="X366" s="38"/>
      <c r="Z366" s="38"/>
      <c r="AB366" s="38"/>
      <c r="AD366" s="38"/>
      <c r="AF366" s="38"/>
      <c r="AH366" s="38"/>
      <c r="AJ366" s="38"/>
      <c r="AL366" s="38"/>
      <c r="AN366" s="38"/>
      <c r="AP366" s="38"/>
      <c r="AR366" s="38"/>
      <c r="AT366" s="38"/>
      <c r="AV366" s="38"/>
      <c r="AX366" s="38"/>
      <c r="AZ366" s="38"/>
      <c r="BB366" s="38"/>
      <c r="BD366" s="38"/>
      <c r="BF366" s="38"/>
      <c r="BH366" s="38"/>
      <c r="BJ366" s="38"/>
      <c r="BL366" s="38"/>
      <c r="BN366" s="38"/>
      <c r="BP366" s="38"/>
      <c r="BR366" s="38"/>
      <c r="BT366" s="38"/>
    </row>
    <row r="367" spans="1:72">
      <c r="A367" s="38"/>
      <c r="B367" s="38"/>
      <c r="D367" s="38"/>
      <c r="F367" s="38"/>
      <c r="H367" s="38"/>
      <c r="J367" s="38"/>
      <c r="L367" s="38"/>
      <c r="N367" s="38"/>
      <c r="P367" s="38"/>
      <c r="R367" s="38"/>
      <c r="T367" s="38"/>
      <c r="V367" s="38"/>
      <c r="X367" s="38"/>
      <c r="Z367" s="38"/>
      <c r="AB367" s="38"/>
      <c r="AD367" s="38"/>
      <c r="AF367" s="38"/>
      <c r="AH367" s="38"/>
      <c r="AJ367" s="38"/>
      <c r="AL367" s="38"/>
      <c r="AN367" s="38"/>
      <c r="AP367" s="38"/>
      <c r="AR367" s="38"/>
      <c r="AT367" s="38"/>
      <c r="AV367" s="38"/>
      <c r="AX367" s="38"/>
      <c r="AZ367" s="38"/>
      <c r="BB367" s="38"/>
      <c r="BD367" s="38"/>
      <c r="BF367" s="38"/>
      <c r="BH367" s="38"/>
      <c r="BJ367" s="38"/>
      <c r="BL367" s="38"/>
      <c r="BN367" s="38"/>
      <c r="BP367" s="38"/>
      <c r="BR367" s="38"/>
      <c r="BT367" s="38"/>
    </row>
    <row r="368" spans="1:72">
      <c r="A368" s="38"/>
      <c r="B368" s="38"/>
      <c r="D368" s="38"/>
      <c r="F368" s="38"/>
      <c r="H368" s="38"/>
      <c r="J368" s="38"/>
      <c r="L368" s="38"/>
      <c r="N368" s="38"/>
      <c r="P368" s="38"/>
      <c r="R368" s="38"/>
      <c r="T368" s="38"/>
      <c r="V368" s="38"/>
      <c r="X368" s="38"/>
      <c r="Z368" s="38"/>
      <c r="AB368" s="38"/>
      <c r="AD368" s="38"/>
      <c r="AF368" s="38"/>
      <c r="AH368" s="38"/>
      <c r="AJ368" s="38"/>
      <c r="AL368" s="38"/>
      <c r="AN368" s="38"/>
      <c r="AP368" s="38"/>
      <c r="AR368" s="38"/>
      <c r="AT368" s="38"/>
      <c r="AV368" s="38"/>
      <c r="AX368" s="38"/>
      <c r="AZ368" s="38"/>
      <c r="BB368" s="38"/>
      <c r="BD368" s="38"/>
      <c r="BF368" s="38"/>
      <c r="BH368" s="38"/>
      <c r="BJ368" s="38"/>
      <c r="BL368" s="38"/>
      <c r="BN368" s="38"/>
      <c r="BP368" s="38"/>
      <c r="BR368" s="38"/>
      <c r="BT368" s="38"/>
    </row>
    <row r="369" spans="1:72">
      <c r="A369" s="38"/>
      <c r="B369" s="38"/>
      <c r="D369" s="38"/>
      <c r="F369" s="38"/>
      <c r="H369" s="38"/>
      <c r="J369" s="38"/>
      <c r="L369" s="38"/>
      <c r="N369" s="38"/>
      <c r="P369" s="38"/>
      <c r="R369" s="38"/>
      <c r="T369" s="38"/>
      <c r="V369" s="38"/>
      <c r="X369" s="38"/>
      <c r="Z369" s="38"/>
      <c r="AB369" s="38"/>
      <c r="AD369" s="38"/>
      <c r="AF369" s="38"/>
      <c r="AH369" s="38"/>
      <c r="AJ369" s="38"/>
      <c r="AL369" s="38"/>
      <c r="AN369" s="38"/>
      <c r="AP369" s="38"/>
      <c r="AR369" s="38"/>
      <c r="AT369" s="38"/>
      <c r="AV369" s="38"/>
      <c r="AX369" s="38"/>
      <c r="AZ369" s="38"/>
      <c r="BB369" s="38"/>
      <c r="BD369" s="38"/>
      <c r="BF369" s="38"/>
      <c r="BH369" s="38"/>
      <c r="BJ369" s="38"/>
      <c r="BL369" s="38"/>
      <c r="BN369" s="38"/>
      <c r="BP369" s="38"/>
      <c r="BR369" s="38"/>
      <c r="BT369" s="38"/>
    </row>
    <row r="370" spans="1:72">
      <c r="A370" s="38"/>
      <c r="B370" s="38"/>
      <c r="D370" s="38"/>
      <c r="F370" s="38"/>
      <c r="H370" s="38"/>
      <c r="J370" s="38"/>
      <c r="L370" s="38"/>
      <c r="N370" s="38"/>
      <c r="P370" s="38"/>
      <c r="R370" s="38"/>
      <c r="T370" s="38"/>
      <c r="V370" s="38"/>
      <c r="X370" s="38"/>
      <c r="Z370" s="38"/>
      <c r="AB370" s="38"/>
      <c r="AD370" s="38"/>
      <c r="AF370" s="38"/>
      <c r="AH370" s="38"/>
      <c r="AJ370" s="38"/>
      <c r="AL370" s="38"/>
      <c r="AN370" s="38"/>
      <c r="AP370" s="38"/>
      <c r="AR370" s="38"/>
      <c r="AT370" s="38"/>
      <c r="AV370" s="38"/>
      <c r="AX370" s="38"/>
      <c r="AZ370" s="38"/>
      <c r="BB370" s="38"/>
      <c r="BD370" s="38"/>
      <c r="BF370" s="38"/>
      <c r="BH370" s="38"/>
      <c r="BJ370" s="38"/>
      <c r="BL370" s="38"/>
      <c r="BN370" s="38"/>
      <c r="BP370" s="38"/>
      <c r="BR370" s="38"/>
      <c r="BT370" s="38"/>
    </row>
    <row r="371" spans="1:72">
      <c r="A371" s="38"/>
      <c r="B371" s="38"/>
      <c r="D371" s="38"/>
      <c r="F371" s="38"/>
      <c r="H371" s="38"/>
      <c r="J371" s="38"/>
      <c r="L371" s="38"/>
      <c r="N371" s="38"/>
      <c r="P371" s="38"/>
      <c r="R371" s="38"/>
      <c r="T371" s="38"/>
      <c r="V371" s="38"/>
      <c r="X371" s="38"/>
      <c r="Z371" s="38"/>
      <c r="AB371" s="38"/>
      <c r="AD371" s="38"/>
      <c r="AF371" s="38"/>
      <c r="AH371" s="38"/>
      <c r="AJ371" s="38"/>
      <c r="AL371" s="38"/>
      <c r="AN371" s="38"/>
      <c r="AP371" s="38"/>
      <c r="AR371" s="38"/>
      <c r="AT371" s="38"/>
      <c r="AV371" s="38"/>
      <c r="AX371" s="38"/>
      <c r="AZ371" s="38"/>
      <c r="BB371" s="38"/>
      <c r="BD371" s="38"/>
      <c r="BF371" s="38"/>
      <c r="BH371" s="38"/>
      <c r="BJ371" s="38"/>
      <c r="BL371" s="38"/>
      <c r="BN371" s="38"/>
      <c r="BP371" s="38"/>
      <c r="BR371" s="38"/>
      <c r="BT371" s="38"/>
    </row>
    <row r="372" spans="1:72">
      <c r="A372" s="38"/>
      <c r="B372" s="38"/>
      <c r="D372" s="38"/>
      <c r="F372" s="38"/>
      <c r="H372" s="38"/>
      <c r="J372" s="38"/>
      <c r="L372" s="38"/>
      <c r="N372" s="38"/>
      <c r="P372" s="38"/>
      <c r="R372" s="38"/>
      <c r="T372" s="38"/>
      <c r="V372" s="38"/>
      <c r="X372" s="38"/>
      <c r="Z372" s="38"/>
      <c r="AB372" s="38"/>
      <c r="AD372" s="38"/>
      <c r="AF372" s="38"/>
      <c r="AH372" s="38"/>
      <c r="AJ372" s="38"/>
      <c r="AL372" s="38"/>
      <c r="AN372" s="38"/>
      <c r="AP372" s="38"/>
      <c r="AR372" s="38"/>
      <c r="AT372" s="38"/>
      <c r="AV372" s="38"/>
      <c r="AX372" s="38"/>
      <c r="AZ372" s="38"/>
      <c r="BB372" s="38"/>
      <c r="BD372" s="38"/>
      <c r="BF372" s="38"/>
      <c r="BH372" s="38"/>
      <c r="BJ372" s="38"/>
      <c r="BL372" s="38"/>
      <c r="BN372" s="38"/>
      <c r="BP372" s="38"/>
      <c r="BR372" s="38"/>
      <c r="BT372" s="38"/>
    </row>
    <row r="373" spans="1:72">
      <c r="A373" s="38"/>
      <c r="B373" s="38"/>
      <c r="D373" s="38"/>
      <c r="F373" s="38"/>
      <c r="H373" s="38"/>
      <c r="J373" s="38"/>
      <c r="L373" s="38"/>
      <c r="N373" s="38"/>
      <c r="P373" s="38"/>
      <c r="R373" s="38"/>
      <c r="T373" s="38"/>
      <c r="V373" s="38"/>
      <c r="X373" s="38"/>
      <c r="Z373" s="38"/>
      <c r="AB373" s="38"/>
      <c r="AD373" s="38"/>
      <c r="AF373" s="38"/>
      <c r="AH373" s="38"/>
      <c r="AJ373" s="38"/>
      <c r="AL373" s="38"/>
      <c r="AN373" s="38"/>
      <c r="AP373" s="38"/>
      <c r="AR373" s="38"/>
      <c r="AT373" s="38"/>
      <c r="AV373" s="38"/>
      <c r="AX373" s="38"/>
      <c r="AZ373" s="38"/>
      <c r="BB373" s="38"/>
      <c r="BD373" s="38"/>
      <c r="BF373" s="38"/>
      <c r="BH373" s="38"/>
      <c r="BJ373" s="38"/>
      <c r="BL373" s="38"/>
      <c r="BN373" s="38"/>
      <c r="BP373" s="38"/>
      <c r="BR373" s="38"/>
      <c r="BT373" s="38"/>
    </row>
    <row r="374" spans="1:72">
      <c r="A374" s="38"/>
      <c r="B374" s="38"/>
      <c r="D374" s="38"/>
      <c r="F374" s="38"/>
      <c r="H374" s="38"/>
      <c r="J374" s="38"/>
      <c r="L374" s="38"/>
      <c r="N374" s="38"/>
      <c r="P374" s="38"/>
      <c r="R374" s="38"/>
      <c r="T374" s="38"/>
      <c r="V374" s="38"/>
      <c r="X374" s="38"/>
      <c r="Z374" s="38"/>
      <c r="AB374" s="38"/>
      <c r="AD374" s="38"/>
      <c r="AF374" s="38"/>
      <c r="AH374" s="38"/>
      <c r="AJ374" s="38"/>
      <c r="AL374" s="38"/>
      <c r="AN374" s="38"/>
      <c r="AP374" s="38"/>
      <c r="AR374" s="38"/>
      <c r="AT374" s="38"/>
      <c r="AV374" s="38"/>
      <c r="AX374" s="38"/>
      <c r="AZ374" s="38"/>
      <c r="BB374" s="38"/>
      <c r="BD374" s="38"/>
      <c r="BF374" s="38"/>
      <c r="BH374" s="38"/>
      <c r="BJ374" s="38"/>
      <c r="BL374" s="38"/>
      <c r="BN374" s="38"/>
      <c r="BP374" s="38"/>
      <c r="BR374" s="38"/>
      <c r="BT374" s="38"/>
    </row>
    <row r="375" spans="1:72">
      <c r="A375" s="38"/>
      <c r="B375" s="38"/>
      <c r="D375" s="38"/>
      <c r="F375" s="38"/>
      <c r="H375" s="38"/>
      <c r="J375" s="38"/>
      <c r="L375" s="38"/>
      <c r="N375" s="38"/>
      <c r="P375" s="38"/>
      <c r="R375" s="38"/>
      <c r="T375" s="38"/>
      <c r="V375" s="38"/>
      <c r="X375" s="38"/>
      <c r="Z375" s="38"/>
      <c r="AB375" s="38"/>
      <c r="AD375" s="38"/>
      <c r="AF375" s="38"/>
      <c r="AH375" s="38"/>
      <c r="AJ375" s="38"/>
      <c r="AL375" s="38"/>
      <c r="AN375" s="38"/>
      <c r="AP375" s="38"/>
      <c r="AR375" s="38"/>
      <c r="AT375" s="38"/>
      <c r="AV375" s="38"/>
      <c r="AX375" s="38"/>
      <c r="AZ375" s="38"/>
      <c r="BB375" s="38"/>
      <c r="BD375" s="38"/>
      <c r="BF375" s="38"/>
      <c r="BH375" s="38"/>
      <c r="BJ375" s="38"/>
      <c r="BL375" s="38"/>
      <c r="BN375" s="38"/>
      <c r="BP375" s="38"/>
      <c r="BR375" s="38"/>
      <c r="BT375" s="38"/>
    </row>
    <row r="376" spans="1:72">
      <c r="A376" s="38"/>
      <c r="B376" s="38"/>
      <c r="D376" s="38"/>
      <c r="F376" s="38"/>
      <c r="H376" s="38"/>
      <c r="J376" s="38"/>
      <c r="L376" s="38"/>
      <c r="N376" s="38"/>
      <c r="P376" s="38"/>
      <c r="R376" s="38"/>
      <c r="T376" s="38"/>
      <c r="V376" s="38"/>
      <c r="X376" s="38"/>
      <c r="Z376" s="38"/>
      <c r="AB376" s="38"/>
      <c r="AD376" s="38"/>
      <c r="AF376" s="38"/>
      <c r="AH376" s="38"/>
      <c r="AJ376" s="38"/>
      <c r="AL376" s="38"/>
      <c r="AN376" s="38"/>
      <c r="AP376" s="38"/>
      <c r="AR376" s="38"/>
      <c r="AT376" s="38"/>
      <c r="AV376" s="38"/>
      <c r="AX376" s="38"/>
      <c r="AZ376" s="38"/>
      <c r="BB376" s="38"/>
      <c r="BD376" s="38"/>
      <c r="BF376" s="38"/>
      <c r="BH376" s="38"/>
      <c r="BJ376" s="38"/>
      <c r="BL376" s="38"/>
      <c r="BN376" s="38"/>
      <c r="BP376" s="38"/>
      <c r="BR376" s="38"/>
      <c r="BT376" s="38"/>
    </row>
    <row r="377" spans="1:72">
      <c r="A377" s="38"/>
      <c r="B377" s="38"/>
      <c r="D377" s="38"/>
      <c r="F377" s="38"/>
      <c r="H377" s="38"/>
      <c r="J377" s="38"/>
      <c r="L377" s="38"/>
      <c r="N377" s="38"/>
      <c r="P377" s="38"/>
      <c r="R377" s="38"/>
      <c r="T377" s="38"/>
      <c r="V377" s="38"/>
      <c r="X377" s="38"/>
      <c r="Z377" s="38"/>
      <c r="AB377" s="38"/>
      <c r="AD377" s="38"/>
      <c r="AF377" s="38"/>
      <c r="AH377" s="38"/>
      <c r="AJ377" s="38"/>
      <c r="AL377" s="38"/>
      <c r="AN377" s="38"/>
      <c r="AP377" s="38"/>
      <c r="AR377" s="38"/>
      <c r="AT377" s="38"/>
      <c r="AV377" s="38"/>
      <c r="AX377" s="38"/>
      <c r="AZ377" s="38"/>
      <c r="BB377" s="38"/>
      <c r="BD377" s="38"/>
      <c r="BF377" s="38"/>
      <c r="BH377" s="38"/>
      <c r="BJ377" s="38"/>
      <c r="BL377" s="38"/>
      <c r="BN377" s="38"/>
      <c r="BP377" s="38"/>
      <c r="BR377" s="38"/>
      <c r="BT377" s="38"/>
    </row>
    <row r="378" spans="1:72">
      <c r="A378" s="38"/>
      <c r="B378" s="38"/>
      <c r="D378" s="38"/>
      <c r="F378" s="38"/>
      <c r="H378" s="38"/>
      <c r="J378" s="38"/>
      <c r="L378" s="38"/>
      <c r="N378" s="38"/>
      <c r="P378" s="38"/>
      <c r="R378" s="38"/>
      <c r="T378" s="38"/>
      <c r="V378" s="38"/>
      <c r="X378" s="38"/>
      <c r="Z378" s="38"/>
      <c r="AB378" s="38"/>
      <c r="AD378" s="38"/>
      <c r="AF378" s="38"/>
      <c r="AH378" s="38"/>
      <c r="AJ378" s="38"/>
      <c r="AL378" s="38"/>
      <c r="AN378" s="38"/>
      <c r="AP378" s="38"/>
      <c r="AR378" s="38"/>
      <c r="AT378" s="38"/>
      <c r="AV378" s="38"/>
      <c r="AX378" s="38"/>
      <c r="AZ378" s="38"/>
      <c r="BB378" s="38"/>
      <c r="BD378" s="38"/>
      <c r="BF378" s="38"/>
      <c r="BH378" s="38"/>
      <c r="BJ378" s="38"/>
      <c r="BL378" s="38"/>
      <c r="BN378" s="38"/>
      <c r="BP378" s="38"/>
      <c r="BR378" s="38"/>
      <c r="BT378" s="38"/>
    </row>
    <row r="379" spans="1:72">
      <c r="A379" s="38"/>
      <c r="B379" s="38"/>
      <c r="D379" s="38"/>
      <c r="F379" s="38"/>
      <c r="H379" s="38"/>
      <c r="J379" s="38"/>
      <c r="L379" s="38"/>
      <c r="N379" s="38"/>
      <c r="P379" s="38"/>
      <c r="R379" s="38"/>
      <c r="T379" s="38"/>
      <c r="V379" s="38"/>
      <c r="X379" s="38"/>
      <c r="Z379" s="38"/>
      <c r="AB379" s="38"/>
      <c r="AD379" s="38"/>
      <c r="AF379" s="38"/>
      <c r="AH379" s="38"/>
      <c r="AJ379" s="38"/>
      <c r="AL379" s="38"/>
      <c r="AN379" s="38"/>
      <c r="AP379" s="38"/>
      <c r="AR379" s="38"/>
      <c r="AT379" s="38"/>
      <c r="AV379" s="38"/>
      <c r="AX379" s="38"/>
      <c r="AZ379" s="38"/>
      <c r="BB379" s="38"/>
      <c r="BD379" s="38"/>
      <c r="BF379" s="38"/>
      <c r="BH379" s="38"/>
      <c r="BJ379" s="38"/>
      <c r="BL379" s="38"/>
      <c r="BN379" s="38"/>
      <c r="BP379" s="38"/>
      <c r="BR379" s="38"/>
      <c r="BT379" s="38"/>
    </row>
    <row r="380" spans="1:72">
      <c r="A380" s="38"/>
      <c r="B380" s="38"/>
      <c r="D380" s="38"/>
      <c r="F380" s="38"/>
      <c r="H380" s="38"/>
      <c r="J380" s="38"/>
      <c r="L380" s="38"/>
      <c r="N380" s="38"/>
      <c r="P380" s="38"/>
      <c r="R380" s="38"/>
      <c r="T380" s="38"/>
      <c r="V380" s="38"/>
      <c r="X380" s="38"/>
      <c r="Z380" s="38"/>
      <c r="AB380" s="38"/>
      <c r="AD380" s="38"/>
      <c r="AF380" s="38"/>
      <c r="AH380" s="38"/>
      <c r="AJ380" s="38"/>
      <c r="AL380" s="38"/>
      <c r="AN380" s="38"/>
      <c r="AP380" s="38"/>
      <c r="AR380" s="38"/>
      <c r="AT380" s="38"/>
      <c r="AV380" s="38"/>
      <c r="AX380" s="38"/>
      <c r="AZ380" s="38"/>
      <c r="BB380" s="38"/>
      <c r="BD380" s="38"/>
      <c r="BF380" s="38"/>
      <c r="BH380" s="38"/>
      <c r="BJ380" s="38"/>
      <c r="BL380" s="38"/>
      <c r="BN380" s="38"/>
      <c r="BP380" s="38"/>
      <c r="BR380" s="38"/>
      <c r="BT380" s="38"/>
    </row>
    <row r="381" spans="1:72">
      <c r="A381" s="38"/>
      <c r="B381" s="38"/>
      <c r="D381" s="38"/>
      <c r="F381" s="38"/>
      <c r="H381" s="38"/>
      <c r="J381" s="38"/>
      <c r="L381" s="38"/>
      <c r="N381" s="38"/>
      <c r="P381" s="38"/>
      <c r="R381" s="38"/>
      <c r="T381" s="38"/>
      <c r="V381" s="38"/>
      <c r="X381" s="38"/>
      <c r="Z381" s="38"/>
      <c r="AB381" s="38"/>
      <c r="AD381" s="38"/>
      <c r="AF381" s="38"/>
      <c r="AH381" s="38"/>
      <c r="AJ381" s="38"/>
      <c r="AL381" s="38"/>
      <c r="AN381" s="38"/>
      <c r="AP381" s="38"/>
      <c r="AR381" s="38"/>
      <c r="AT381" s="38"/>
      <c r="AV381" s="38"/>
      <c r="AX381" s="38"/>
      <c r="AZ381" s="38"/>
      <c r="BB381" s="38"/>
      <c r="BD381" s="38"/>
      <c r="BF381" s="38"/>
      <c r="BH381" s="38"/>
      <c r="BJ381" s="38"/>
      <c r="BL381" s="38"/>
      <c r="BN381" s="38"/>
      <c r="BP381" s="38"/>
      <c r="BR381" s="38"/>
      <c r="BT381" s="38"/>
    </row>
    <row r="382" spans="1:72">
      <c r="A382" s="38"/>
      <c r="B382" s="38"/>
      <c r="D382" s="38"/>
      <c r="F382" s="38"/>
      <c r="H382" s="38"/>
      <c r="J382" s="38"/>
      <c r="L382" s="38"/>
      <c r="N382" s="38"/>
      <c r="P382" s="38"/>
      <c r="R382" s="38"/>
      <c r="T382" s="38"/>
      <c r="V382" s="38"/>
      <c r="X382" s="38"/>
      <c r="Z382" s="38"/>
      <c r="AB382" s="38"/>
      <c r="AD382" s="38"/>
      <c r="AF382" s="38"/>
      <c r="AH382" s="38"/>
      <c r="AJ382" s="38"/>
      <c r="AL382" s="38"/>
      <c r="AN382" s="38"/>
      <c r="AP382" s="38"/>
      <c r="AR382" s="38"/>
      <c r="AT382" s="38"/>
      <c r="AV382" s="38"/>
      <c r="AX382" s="38"/>
      <c r="AZ382" s="38"/>
      <c r="BB382" s="38"/>
      <c r="BD382" s="38"/>
      <c r="BF382" s="38"/>
      <c r="BH382" s="38"/>
      <c r="BJ382" s="38"/>
      <c r="BL382" s="38"/>
      <c r="BN382" s="38"/>
      <c r="BP382" s="38"/>
      <c r="BR382" s="38"/>
      <c r="BT382" s="38"/>
    </row>
    <row r="383" spans="1:72">
      <c r="A383" s="38"/>
      <c r="B383" s="38"/>
      <c r="D383" s="38"/>
      <c r="F383" s="38"/>
      <c r="H383" s="38"/>
      <c r="J383" s="38"/>
      <c r="L383" s="38"/>
      <c r="N383" s="38"/>
      <c r="P383" s="38"/>
      <c r="R383" s="38"/>
      <c r="T383" s="38"/>
      <c r="V383" s="38"/>
      <c r="X383" s="38"/>
      <c r="Z383" s="38"/>
      <c r="AB383" s="38"/>
      <c r="AD383" s="38"/>
      <c r="AF383" s="38"/>
      <c r="AH383" s="38"/>
      <c r="AJ383" s="38"/>
      <c r="AL383" s="38"/>
      <c r="AN383" s="38"/>
      <c r="AP383" s="38"/>
      <c r="AR383" s="38"/>
      <c r="AT383" s="38"/>
      <c r="AV383" s="38"/>
      <c r="AX383" s="38"/>
      <c r="AZ383" s="38"/>
      <c r="BB383" s="38"/>
      <c r="BD383" s="38"/>
      <c r="BF383" s="38"/>
      <c r="BH383" s="38"/>
      <c r="BJ383" s="38"/>
      <c r="BL383" s="38"/>
      <c r="BN383" s="38"/>
      <c r="BP383" s="38"/>
      <c r="BR383" s="38"/>
      <c r="BT383" s="38"/>
    </row>
    <row r="384" spans="1:72">
      <c r="A384" s="38"/>
      <c r="B384" s="38"/>
      <c r="D384" s="38"/>
      <c r="F384" s="38"/>
      <c r="H384" s="38"/>
      <c r="J384" s="38"/>
      <c r="L384" s="38"/>
      <c r="N384" s="38"/>
      <c r="P384" s="38"/>
      <c r="R384" s="38"/>
      <c r="T384" s="38"/>
      <c r="V384" s="38"/>
      <c r="X384" s="38"/>
      <c r="Z384" s="38"/>
      <c r="AB384" s="38"/>
      <c r="AD384" s="38"/>
      <c r="AF384" s="38"/>
      <c r="AH384" s="38"/>
      <c r="AJ384" s="38"/>
      <c r="AL384" s="38"/>
      <c r="AN384" s="38"/>
      <c r="AP384" s="38"/>
      <c r="AR384" s="38"/>
      <c r="AT384" s="38"/>
      <c r="AV384" s="38"/>
      <c r="AX384" s="38"/>
      <c r="AZ384" s="38"/>
      <c r="BB384" s="38"/>
      <c r="BD384" s="38"/>
      <c r="BF384" s="38"/>
      <c r="BH384" s="38"/>
      <c r="BJ384" s="38"/>
      <c r="BL384" s="38"/>
      <c r="BN384" s="38"/>
      <c r="BP384" s="38"/>
      <c r="BR384" s="38"/>
      <c r="BT384" s="38"/>
    </row>
    <row r="385" spans="1:72">
      <c r="A385" s="38"/>
      <c r="B385" s="38"/>
      <c r="D385" s="38"/>
      <c r="F385" s="38"/>
      <c r="H385" s="38"/>
      <c r="J385" s="38"/>
      <c r="L385" s="38"/>
      <c r="N385" s="38"/>
      <c r="P385" s="38"/>
      <c r="R385" s="38"/>
      <c r="T385" s="38"/>
      <c r="V385" s="38"/>
      <c r="X385" s="38"/>
      <c r="Z385" s="38"/>
      <c r="AB385" s="38"/>
      <c r="AD385" s="38"/>
      <c r="AF385" s="38"/>
      <c r="AH385" s="38"/>
      <c r="AJ385" s="38"/>
      <c r="AL385" s="38"/>
      <c r="AN385" s="38"/>
      <c r="AP385" s="38"/>
      <c r="AR385" s="38"/>
      <c r="AT385" s="38"/>
      <c r="AV385" s="38"/>
      <c r="AX385" s="38"/>
      <c r="AZ385" s="38"/>
      <c r="BB385" s="38"/>
      <c r="BD385" s="38"/>
      <c r="BF385" s="38"/>
      <c r="BH385" s="38"/>
      <c r="BJ385" s="38"/>
      <c r="BL385" s="38"/>
      <c r="BN385" s="38"/>
      <c r="BP385" s="38"/>
      <c r="BR385" s="38"/>
      <c r="BT385" s="38"/>
    </row>
    <row r="386" spans="1:72">
      <c r="A386" s="38"/>
      <c r="B386" s="38"/>
      <c r="D386" s="38"/>
      <c r="F386" s="38"/>
      <c r="H386" s="38"/>
      <c r="J386" s="38"/>
      <c r="L386" s="38"/>
      <c r="N386" s="38"/>
      <c r="P386" s="38"/>
      <c r="R386" s="38"/>
      <c r="T386" s="38"/>
      <c r="V386" s="38"/>
      <c r="X386" s="38"/>
      <c r="Z386" s="38"/>
      <c r="AB386" s="38"/>
      <c r="AD386" s="38"/>
      <c r="AF386" s="38"/>
      <c r="AH386" s="38"/>
      <c r="AJ386" s="38"/>
      <c r="AL386" s="38"/>
      <c r="AN386" s="38"/>
      <c r="AP386" s="38"/>
      <c r="AR386" s="38"/>
      <c r="AT386" s="38"/>
      <c r="AV386" s="38"/>
      <c r="AX386" s="38"/>
      <c r="AZ386" s="38"/>
      <c r="BB386" s="38"/>
      <c r="BD386" s="38"/>
      <c r="BF386" s="38"/>
      <c r="BH386" s="38"/>
      <c r="BJ386" s="38"/>
      <c r="BL386" s="38"/>
      <c r="BN386" s="38"/>
      <c r="BP386" s="38"/>
      <c r="BR386" s="38"/>
      <c r="BT386" s="38"/>
    </row>
    <row r="387" spans="1:72">
      <c r="A387" s="38"/>
      <c r="B387" s="38"/>
      <c r="D387" s="38"/>
      <c r="F387" s="38"/>
      <c r="H387" s="38"/>
      <c r="J387" s="38"/>
      <c r="L387" s="38"/>
      <c r="N387" s="38"/>
      <c r="P387" s="38"/>
      <c r="R387" s="38"/>
      <c r="T387" s="38"/>
      <c r="V387" s="38"/>
      <c r="X387" s="38"/>
      <c r="Z387" s="38"/>
      <c r="AB387" s="38"/>
      <c r="AD387" s="38"/>
      <c r="AF387" s="38"/>
      <c r="AH387" s="38"/>
      <c r="AJ387" s="38"/>
      <c r="AL387" s="38"/>
      <c r="AN387" s="38"/>
      <c r="AP387" s="38"/>
      <c r="AR387" s="38"/>
      <c r="AT387" s="38"/>
      <c r="AV387" s="38"/>
      <c r="AX387" s="38"/>
      <c r="AZ387" s="38"/>
      <c r="BB387" s="38"/>
      <c r="BD387" s="38"/>
      <c r="BF387" s="38"/>
      <c r="BH387" s="38"/>
      <c r="BJ387" s="38"/>
      <c r="BL387" s="38"/>
      <c r="BN387" s="38"/>
      <c r="BP387" s="38"/>
      <c r="BR387" s="38"/>
      <c r="BT387" s="38"/>
    </row>
    <row r="388" spans="1:72">
      <c r="A388" s="38"/>
      <c r="B388" s="38"/>
      <c r="D388" s="38"/>
      <c r="F388" s="38"/>
      <c r="H388" s="38"/>
      <c r="J388" s="38"/>
      <c r="L388" s="38"/>
      <c r="N388" s="38"/>
      <c r="P388" s="38"/>
      <c r="R388" s="38"/>
      <c r="T388" s="38"/>
      <c r="V388" s="38"/>
      <c r="X388" s="38"/>
      <c r="Z388" s="38"/>
      <c r="AB388" s="38"/>
      <c r="AD388" s="38"/>
      <c r="AF388" s="38"/>
      <c r="AH388" s="38"/>
      <c r="AJ388" s="38"/>
      <c r="AL388" s="38"/>
      <c r="AN388" s="38"/>
      <c r="AP388" s="38"/>
      <c r="AR388" s="38"/>
      <c r="AT388" s="38"/>
      <c r="AV388" s="38"/>
      <c r="AX388" s="38"/>
      <c r="AZ388" s="38"/>
      <c r="BB388" s="38"/>
      <c r="BD388" s="38"/>
      <c r="BF388" s="38"/>
      <c r="BH388" s="38"/>
      <c r="BJ388" s="38"/>
      <c r="BL388" s="38"/>
      <c r="BN388" s="38"/>
      <c r="BP388" s="38"/>
      <c r="BR388" s="38"/>
      <c r="BT388" s="38"/>
    </row>
    <row r="389" spans="1:72">
      <c r="A389" s="38"/>
      <c r="B389" s="38"/>
      <c r="D389" s="38"/>
      <c r="F389" s="38"/>
      <c r="H389" s="38"/>
      <c r="J389" s="38"/>
      <c r="L389" s="38"/>
      <c r="N389" s="38"/>
      <c r="P389" s="38"/>
      <c r="R389" s="38"/>
      <c r="T389" s="38"/>
      <c r="V389" s="38"/>
      <c r="X389" s="38"/>
      <c r="Z389" s="38"/>
      <c r="AB389" s="38"/>
      <c r="AD389" s="38"/>
      <c r="AF389" s="38"/>
      <c r="AH389" s="38"/>
      <c r="AJ389" s="38"/>
      <c r="AL389" s="38"/>
      <c r="AN389" s="38"/>
      <c r="AP389" s="38"/>
      <c r="AR389" s="38"/>
      <c r="AT389" s="38"/>
      <c r="AV389" s="38"/>
      <c r="AX389" s="38"/>
      <c r="AZ389" s="38"/>
      <c r="BB389" s="38"/>
      <c r="BD389" s="38"/>
      <c r="BF389" s="38"/>
      <c r="BH389" s="38"/>
      <c r="BJ389" s="38"/>
      <c r="BL389" s="38"/>
      <c r="BN389" s="38"/>
      <c r="BP389" s="38"/>
      <c r="BR389" s="38"/>
      <c r="BT389" s="38"/>
    </row>
    <row r="390" spans="1:72">
      <c r="A390" s="38"/>
      <c r="B390" s="38"/>
      <c r="D390" s="38"/>
      <c r="F390" s="38"/>
      <c r="H390" s="38"/>
      <c r="J390" s="38"/>
      <c r="L390" s="38"/>
      <c r="N390" s="38"/>
      <c r="P390" s="38"/>
      <c r="R390" s="38"/>
      <c r="T390" s="38"/>
      <c r="V390" s="38"/>
      <c r="X390" s="38"/>
      <c r="Z390" s="38"/>
      <c r="AB390" s="38"/>
      <c r="AD390" s="38"/>
      <c r="AF390" s="38"/>
      <c r="AH390" s="38"/>
      <c r="AJ390" s="38"/>
      <c r="AL390" s="38"/>
      <c r="AN390" s="38"/>
      <c r="AP390" s="38"/>
      <c r="AR390" s="38"/>
      <c r="AT390" s="38"/>
      <c r="AV390" s="38"/>
      <c r="AX390" s="38"/>
      <c r="AZ390" s="38"/>
      <c r="BB390" s="38"/>
      <c r="BD390" s="38"/>
      <c r="BF390" s="38"/>
      <c r="BH390" s="38"/>
      <c r="BJ390" s="38"/>
      <c r="BL390" s="38"/>
      <c r="BN390" s="38"/>
      <c r="BP390" s="38"/>
      <c r="BR390" s="38"/>
      <c r="BT390" s="38"/>
    </row>
    <row r="391" spans="1:72">
      <c r="A391" s="38"/>
      <c r="B391" s="38"/>
      <c r="D391" s="38"/>
      <c r="F391" s="38"/>
      <c r="H391" s="38"/>
      <c r="J391" s="38"/>
      <c r="L391" s="38"/>
      <c r="N391" s="38"/>
      <c r="P391" s="38"/>
      <c r="R391" s="38"/>
      <c r="T391" s="38"/>
      <c r="V391" s="38"/>
      <c r="X391" s="38"/>
      <c r="Z391" s="38"/>
      <c r="AB391" s="38"/>
      <c r="AD391" s="38"/>
      <c r="AF391" s="38"/>
      <c r="AH391" s="38"/>
      <c r="AJ391" s="38"/>
      <c r="AL391" s="38"/>
      <c r="AN391" s="38"/>
      <c r="AP391" s="38"/>
      <c r="AR391" s="38"/>
      <c r="AT391" s="38"/>
      <c r="AV391" s="38"/>
      <c r="AX391" s="38"/>
      <c r="AZ391" s="38"/>
      <c r="BB391" s="38"/>
      <c r="BD391" s="38"/>
      <c r="BF391" s="38"/>
      <c r="BH391" s="38"/>
      <c r="BJ391" s="38"/>
      <c r="BL391" s="38"/>
      <c r="BN391" s="38"/>
      <c r="BP391" s="38"/>
      <c r="BR391" s="38"/>
      <c r="BT391" s="38"/>
    </row>
    <row r="392" spans="1:72">
      <c r="A392" s="38"/>
      <c r="B392" s="38"/>
      <c r="D392" s="38"/>
      <c r="F392" s="38"/>
      <c r="H392" s="38"/>
      <c r="J392" s="38"/>
      <c r="L392" s="38"/>
      <c r="N392" s="38"/>
      <c r="P392" s="38"/>
      <c r="R392" s="38"/>
      <c r="T392" s="38"/>
      <c r="V392" s="38"/>
      <c r="X392" s="38"/>
      <c r="Z392" s="38"/>
      <c r="AB392" s="38"/>
      <c r="AD392" s="38"/>
      <c r="AF392" s="38"/>
      <c r="AH392" s="38"/>
      <c r="AJ392" s="38"/>
      <c r="AL392" s="38"/>
      <c r="AN392" s="38"/>
      <c r="AP392" s="38"/>
      <c r="AR392" s="38"/>
      <c r="AT392" s="38"/>
      <c r="AV392" s="38"/>
      <c r="AX392" s="38"/>
      <c r="AZ392" s="38"/>
      <c r="BB392" s="38"/>
      <c r="BD392" s="38"/>
      <c r="BF392" s="38"/>
      <c r="BH392" s="38"/>
      <c r="BJ392" s="38"/>
      <c r="BL392" s="38"/>
      <c r="BN392" s="38"/>
      <c r="BP392" s="38"/>
      <c r="BR392" s="38"/>
      <c r="BT392" s="38"/>
    </row>
    <row r="393" spans="1:72">
      <c r="A393" s="38"/>
      <c r="B393" s="38"/>
      <c r="D393" s="38"/>
      <c r="F393" s="38"/>
      <c r="H393" s="38"/>
      <c r="J393" s="38"/>
      <c r="L393" s="38"/>
      <c r="N393" s="38"/>
      <c r="P393" s="38"/>
      <c r="R393" s="38"/>
      <c r="T393" s="38"/>
      <c r="V393" s="38"/>
      <c r="X393" s="38"/>
      <c r="Z393" s="38"/>
      <c r="AB393" s="38"/>
      <c r="AD393" s="38"/>
      <c r="AF393" s="38"/>
      <c r="AH393" s="38"/>
      <c r="AJ393" s="38"/>
      <c r="AL393" s="38"/>
      <c r="AN393" s="38"/>
      <c r="AP393" s="38"/>
      <c r="AR393" s="38"/>
      <c r="AT393" s="38"/>
      <c r="AV393" s="38"/>
      <c r="AX393" s="38"/>
      <c r="AZ393" s="38"/>
      <c r="BB393" s="38"/>
      <c r="BD393" s="38"/>
      <c r="BF393" s="38"/>
      <c r="BH393" s="38"/>
      <c r="BJ393" s="38"/>
      <c r="BL393" s="38"/>
      <c r="BN393" s="38"/>
      <c r="BP393" s="38"/>
      <c r="BR393" s="38"/>
      <c r="BT393" s="38"/>
    </row>
    <row r="394" spans="1:72">
      <c r="A394" s="38"/>
      <c r="B394" s="38"/>
      <c r="D394" s="38"/>
      <c r="F394" s="38"/>
      <c r="H394" s="38"/>
      <c r="J394" s="38"/>
      <c r="L394" s="38"/>
      <c r="N394" s="38"/>
      <c r="P394" s="38"/>
      <c r="R394" s="38"/>
      <c r="T394" s="38"/>
      <c r="V394" s="38"/>
      <c r="X394" s="38"/>
      <c r="Z394" s="38"/>
      <c r="AB394" s="38"/>
      <c r="AD394" s="38"/>
      <c r="AF394" s="38"/>
      <c r="AH394" s="38"/>
      <c r="AJ394" s="38"/>
      <c r="AL394" s="38"/>
      <c r="AN394" s="38"/>
      <c r="AP394" s="38"/>
      <c r="AR394" s="38"/>
      <c r="AT394" s="38"/>
      <c r="AV394" s="38"/>
      <c r="AX394" s="38"/>
      <c r="AZ394" s="38"/>
      <c r="BB394" s="38"/>
      <c r="BD394" s="38"/>
      <c r="BF394" s="38"/>
      <c r="BH394" s="38"/>
      <c r="BJ394" s="38"/>
      <c r="BL394" s="38"/>
      <c r="BN394" s="38"/>
      <c r="BP394" s="38"/>
      <c r="BR394" s="38"/>
      <c r="BT394" s="38"/>
    </row>
    <row r="395" spans="1:72">
      <c r="A395" s="38"/>
      <c r="B395" s="38"/>
      <c r="D395" s="38"/>
      <c r="F395" s="38"/>
      <c r="H395" s="38"/>
      <c r="J395" s="38"/>
      <c r="L395" s="38"/>
      <c r="N395" s="38"/>
      <c r="P395" s="38"/>
      <c r="R395" s="38"/>
      <c r="T395" s="38"/>
      <c r="V395" s="38"/>
      <c r="X395" s="38"/>
      <c r="Z395" s="38"/>
      <c r="AB395" s="38"/>
      <c r="AD395" s="38"/>
      <c r="AF395" s="38"/>
      <c r="AH395" s="38"/>
      <c r="AJ395" s="38"/>
      <c r="AL395" s="38"/>
      <c r="AN395" s="38"/>
      <c r="AP395" s="38"/>
      <c r="AR395" s="38"/>
      <c r="AT395" s="38"/>
      <c r="AV395" s="38"/>
      <c r="AX395" s="38"/>
      <c r="AZ395" s="38"/>
      <c r="BB395" s="38"/>
      <c r="BD395" s="38"/>
      <c r="BF395" s="38"/>
      <c r="BH395" s="38"/>
      <c r="BJ395" s="38"/>
      <c r="BL395" s="38"/>
      <c r="BN395" s="38"/>
      <c r="BP395" s="38"/>
      <c r="BR395" s="38"/>
      <c r="BT395" s="38"/>
    </row>
    <row r="396" spans="1:72">
      <c r="A396" s="38"/>
      <c r="B396" s="38"/>
      <c r="D396" s="38"/>
      <c r="F396" s="38"/>
      <c r="H396" s="38"/>
      <c r="J396" s="38"/>
      <c r="L396" s="38"/>
      <c r="N396" s="38"/>
      <c r="P396" s="38"/>
      <c r="R396" s="38"/>
      <c r="T396" s="38"/>
      <c r="V396" s="38"/>
      <c r="X396" s="38"/>
      <c r="Z396" s="38"/>
      <c r="AB396" s="38"/>
      <c r="AD396" s="38"/>
      <c r="AF396" s="38"/>
      <c r="AH396" s="38"/>
      <c r="AJ396" s="38"/>
      <c r="AL396" s="38"/>
      <c r="AN396" s="38"/>
      <c r="AP396" s="38"/>
      <c r="AR396" s="38"/>
      <c r="AT396" s="38"/>
      <c r="AV396" s="38"/>
      <c r="AX396" s="38"/>
      <c r="AZ396" s="38"/>
      <c r="BB396" s="38"/>
      <c r="BD396" s="38"/>
      <c r="BF396" s="38"/>
      <c r="BH396" s="38"/>
      <c r="BJ396" s="38"/>
      <c r="BL396" s="38"/>
      <c r="BN396" s="38"/>
      <c r="BP396" s="38"/>
      <c r="BR396" s="38"/>
      <c r="BT396" s="38"/>
    </row>
    <row r="397" spans="1:72">
      <c r="A397" s="38"/>
      <c r="B397" s="38"/>
      <c r="D397" s="38"/>
      <c r="F397" s="38"/>
      <c r="H397" s="38"/>
      <c r="J397" s="38"/>
      <c r="L397" s="38"/>
      <c r="N397" s="38"/>
      <c r="P397" s="38"/>
      <c r="R397" s="38"/>
      <c r="T397" s="38"/>
      <c r="V397" s="38"/>
      <c r="X397" s="38"/>
      <c r="Z397" s="38"/>
      <c r="AB397" s="38"/>
      <c r="AD397" s="38"/>
      <c r="AF397" s="38"/>
      <c r="AH397" s="38"/>
      <c r="AJ397" s="38"/>
      <c r="AL397" s="38"/>
      <c r="AN397" s="38"/>
      <c r="AP397" s="38"/>
      <c r="AR397" s="38"/>
      <c r="AT397" s="38"/>
      <c r="AV397" s="38"/>
      <c r="AX397" s="38"/>
      <c r="AZ397" s="38"/>
      <c r="BB397" s="38"/>
      <c r="BD397" s="38"/>
      <c r="BF397" s="38"/>
      <c r="BH397" s="38"/>
      <c r="BJ397" s="38"/>
      <c r="BL397" s="38"/>
      <c r="BN397" s="38"/>
      <c r="BP397" s="38"/>
      <c r="BR397" s="38"/>
      <c r="BT397" s="38"/>
    </row>
    <row r="398" spans="1:72">
      <c r="A398" s="38"/>
      <c r="B398" s="38"/>
      <c r="D398" s="38"/>
      <c r="F398" s="38"/>
      <c r="H398" s="38"/>
      <c r="J398" s="38"/>
      <c r="L398" s="38"/>
      <c r="N398" s="38"/>
      <c r="P398" s="38"/>
      <c r="R398" s="38"/>
      <c r="T398" s="38"/>
      <c r="V398" s="38"/>
      <c r="X398" s="38"/>
      <c r="Z398" s="38"/>
      <c r="AB398" s="38"/>
      <c r="AD398" s="38"/>
      <c r="AF398" s="38"/>
      <c r="AH398" s="38"/>
      <c r="AJ398" s="38"/>
      <c r="AL398" s="38"/>
      <c r="AN398" s="38"/>
      <c r="AP398" s="38"/>
      <c r="AR398" s="38"/>
      <c r="AT398" s="38"/>
      <c r="AV398" s="38"/>
      <c r="AX398" s="38"/>
      <c r="AZ398" s="38"/>
      <c r="BB398" s="38"/>
      <c r="BD398" s="38"/>
      <c r="BF398" s="38"/>
      <c r="BH398" s="38"/>
      <c r="BJ398" s="38"/>
      <c r="BL398" s="38"/>
      <c r="BN398" s="38"/>
      <c r="BP398" s="38"/>
      <c r="BR398" s="38"/>
      <c r="BT398" s="38"/>
    </row>
    <row r="399" spans="1:72">
      <c r="A399" s="38"/>
      <c r="B399" s="38"/>
      <c r="D399" s="38"/>
      <c r="F399" s="38"/>
      <c r="H399" s="38"/>
      <c r="J399" s="38"/>
      <c r="L399" s="38"/>
      <c r="N399" s="38"/>
      <c r="P399" s="38"/>
      <c r="R399" s="38"/>
      <c r="T399" s="38"/>
      <c r="V399" s="38"/>
      <c r="X399" s="38"/>
      <c r="Z399" s="38"/>
      <c r="AB399" s="38"/>
      <c r="AD399" s="38"/>
      <c r="AF399" s="38"/>
      <c r="AH399" s="38"/>
      <c r="AJ399" s="38"/>
      <c r="AL399" s="38"/>
      <c r="AN399" s="38"/>
      <c r="AP399" s="38"/>
      <c r="AR399" s="38"/>
      <c r="AT399" s="38"/>
      <c r="AV399" s="38"/>
      <c r="AX399" s="38"/>
      <c r="AZ399" s="38"/>
      <c r="BB399" s="38"/>
      <c r="BD399" s="38"/>
      <c r="BF399" s="38"/>
      <c r="BH399" s="38"/>
      <c r="BJ399" s="38"/>
      <c r="BL399" s="38"/>
      <c r="BN399" s="38"/>
      <c r="BP399" s="38"/>
      <c r="BR399" s="38"/>
      <c r="BT399" s="38"/>
    </row>
    <row r="400" spans="1:72">
      <c r="A400" s="38"/>
      <c r="B400" s="38"/>
      <c r="D400" s="38"/>
      <c r="F400" s="38"/>
      <c r="H400" s="38"/>
      <c r="J400" s="38"/>
      <c r="L400" s="38"/>
      <c r="N400" s="38"/>
      <c r="P400" s="38"/>
      <c r="R400" s="38"/>
      <c r="T400" s="38"/>
      <c r="V400" s="38"/>
      <c r="X400" s="38"/>
      <c r="Z400" s="38"/>
      <c r="AB400" s="38"/>
      <c r="AD400" s="38"/>
      <c r="AF400" s="38"/>
      <c r="AH400" s="38"/>
      <c r="AJ400" s="38"/>
      <c r="AL400" s="38"/>
      <c r="AN400" s="38"/>
      <c r="AP400" s="38"/>
      <c r="AR400" s="38"/>
      <c r="AT400" s="38"/>
      <c r="AV400" s="38"/>
      <c r="AX400" s="38"/>
      <c r="AZ400" s="38"/>
      <c r="BB400" s="38"/>
      <c r="BD400" s="38"/>
      <c r="BF400" s="38"/>
      <c r="BH400" s="38"/>
      <c r="BJ400" s="38"/>
      <c r="BL400" s="38"/>
      <c r="BN400" s="38"/>
      <c r="BP400" s="38"/>
      <c r="BR400" s="38"/>
      <c r="BT400" s="38"/>
    </row>
    <row r="401" spans="1:72">
      <c r="A401" s="38"/>
      <c r="B401" s="38"/>
      <c r="D401" s="38"/>
      <c r="F401" s="38"/>
      <c r="H401" s="38"/>
      <c r="J401" s="38"/>
      <c r="L401" s="38"/>
      <c r="N401" s="38"/>
      <c r="P401" s="38"/>
      <c r="R401" s="38"/>
      <c r="T401" s="38"/>
      <c r="V401" s="38"/>
      <c r="X401" s="38"/>
      <c r="Z401" s="38"/>
      <c r="AB401" s="38"/>
      <c r="AD401" s="38"/>
      <c r="AF401" s="38"/>
      <c r="AH401" s="38"/>
      <c r="AJ401" s="38"/>
      <c r="AL401" s="38"/>
      <c r="AN401" s="38"/>
      <c r="AP401" s="38"/>
      <c r="AR401" s="38"/>
      <c r="AT401" s="38"/>
      <c r="AV401" s="38"/>
      <c r="AX401" s="38"/>
      <c r="AZ401" s="38"/>
      <c r="BB401" s="38"/>
      <c r="BD401" s="38"/>
      <c r="BF401" s="38"/>
      <c r="BH401" s="38"/>
      <c r="BJ401" s="38"/>
      <c r="BL401" s="38"/>
      <c r="BN401" s="38"/>
      <c r="BP401" s="38"/>
      <c r="BR401" s="38"/>
      <c r="BT401" s="38"/>
    </row>
    <row r="402" spans="1:72">
      <c r="A402" s="38"/>
      <c r="B402" s="38"/>
      <c r="D402" s="38"/>
      <c r="F402" s="38"/>
      <c r="H402" s="38"/>
      <c r="J402" s="38"/>
      <c r="L402" s="38"/>
      <c r="N402" s="38"/>
      <c r="P402" s="38"/>
      <c r="R402" s="38"/>
      <c r="T402" s="38"/>
      <c r="V402" s="38"/>
      <c r="X402" s="38"/>
      <c r="Z402" s="38"/>
      <c r="AB402" s="38"/>
      <c r="AD402" s="38"/>
      <c r="AF402" s="38"/>
      <c r="AH402" s="38"/>
      <c r="AJ402" s="38"/>
      <c r="AL402" s="38"/>
      <c r="AN402" s="38"/>
      <c r="AP402" s="38"/>
      <c r="AR402" s="38"/>
      <c r="AT402" s="38"/>
      <c r="AV402" s="38"/>
      <c r="AX402" s="38"/>
      <c r="AZ402" s="38"/>
      <c r="BB402" s="38"/>
      <c r="BD402" s="38"/>
      <c r="BF402" s="38"/>
      <c r="BH402" s="38"/>
      <c r="BJ402" s="38"/>
      <c r="BL402" s="38"/>
      <c r="BN402" s="38"/>
      <c r="BP402" s="38"/>
      <c r="BR402" s="38"/>
      <c r="BT402" s="38"/>
    </row>
    <row r="403" spans="1:72">
      <c r="A403" s="38"/>
      <c r="B403" s="38"/>
      <c r="D403" s="38"/>
      <c r="F403" s="38"/>
      <c r="H403" s="38"/>
      <c r="J403" s="38"/>
      <c r="L403" s="38"/>
      <c r="N403" s="38"/>
      <c r="P403" s="38"/>
      <c r="R403" s="38"/>
      <c r="T403" s="38"/>
      <c r="V403" s="38"/>
      <c r="X403" s="38"/>
      <c r="Z403" s="38"/>
      <c r="AB403" s="38"/>
      <c r="AD403" s="38"/>
      <c r="AF403" s="38"/>
      <c r="AH403" s="38"/>
      <c r="AJ403" s="38"/>
      <c r="AL403" s="38"/>
      <c r="AN403" s="38"/>
      <c r="AP403" s="38"/>
      <c r="AR403" s="38"/>
      <c r="AT403" s="38"/>
      <c r="AV403" s="38"/>
      <c r="AX403" s="38"/>
      <c r="AZ403" s="38"/>
      <c r="BB403" s="38"/>
      <c r="BD403" s="38"/>
      <c r="BF403" s="38"/>
      <c r="BH403" s="38"/>
      <c r="BJ403" s="38"/>
      <c r="BL403" s="38"/>
      <c r="BN403" s="38"/>
      <c r="BP403" s="38"/>
      <c r="BR403" s="38"/>
      <c r="BT403" s="38"/>
    </row>
    <row r="404" spans="1:72">
      <c r="A404" s="38"/>
      <c r="B404" s="38"/>
      <c r="D404" s="38"/>
      <c r="F404" s="38"/>
      <c r="H404" s="38"/>
      <c r="J404" s="38"/>
      <c r="L404" s="38"/>
      <c r="N404" s="38"/>
      <c r="P404" s="38"/>
      <c r="R404" s="38"/>
      <c r="T404" s="38"/>
      <c r="V404" s="38"/>
      <c r="X404" s="38"/>
      <c r="Z404" s="38"/>
      <c r="AB404" s="38"/>
      <c r="AD404" s="38"/>
      <c r="AF404" s="38"/>
      <c r="AH404" s="38"/>
      <c r="AJ404" s="38"/>
      <c r="AL404" s="38"/>
      <c r="AN404" s="38"/>
      <c r="AP404" s="38"/>
      <c r="AR404" s="38"/>
      <c r="AT404" s="38"/>
      <c r="AV404" s="38"/>
      <c r="AX404" s="38"/>
      <c r="AZ404" s="38"/>
      <c r="BB404" s="38"/>
      <c r="BD404" s="38"/>
      <c r="BF404" s="38"/>
      <c r="BH404" s="38"/>
      <c r="BJ404" s="38"/>
      <c r="BL404" s="38"/>
      <c r="BN404" s="38"/>
      <c r="BP404" s="38"/>
      <c r="BR404" s="38"/>
      <c r="BT404" s="38"/>
    </row>
    <row r="405" spans="1:72">
      <c r="A405" s="38"/>
      <c r="B405" s="38"/>
      <c r="D405" s="38"/>
      <c r="F405" s="38"/>
      <c r="H405" s="38"/>
      <c r="J405" s="38"/>
      <c r="L405" s="38"/>
      <c r="N405" s="38"/>
      <c r="P405" s="38"/>
      <c r="R405" s="38"/>
      <c r="T405" s="38"/>
      <c r="V405" s="38"/>
      <c r="X405" s="38"/>
      <c r="Z405" s="38"/>
      <c r="AB405" s="38"/>
      <c r="AD405" s="38"/>
      <c r="AF405" s="38"/>
      <c r="AH405" s="38"/>
      <c r="AJ405" s="38"/>
      <c r="AL405" s="38"/>
      <c r="AN405" s="38"/>
      <c r="AP405" s="38"/>
      <c r="AR405" s="38"/>
      <c r="AT405" s="38"/>
      <c r="AV405" s="38"/>
      <c r="AX405" s="38"/>
      <c r="AZ405" s="38"/>
      <c r="BB405" s="38"/>
      <c r="BD405" s="38"/>
      <c r="BF405" s="38"/>
      <c r="BH405" s="38"/>
      <c r="BJ405" s="38"/>
      <c r="BL405" s="38"/>
      <c r="BN405" s="38"/>
      <c r="BP405" s="38"/>
      <c r="BR405" s="38"/>
      <c r="BT405" s="38"/>
    </row>
    <row r="406" spans="1:72">
      <c r="A406" s="38"/>
      <c r="B406" s="38"/>
      <c r="D406" s="38"/>
      <c r="F406" s="38"/>
      <c r="H406" s="38"/>
      <c r="J406" s="38"/>
      <c r="L406" s="38"/>
      <c r="N406" s="38"/>
      <c r="P406" s="38"/>
      <c r="R406" s="38"/>
      <c r="T406" s="38"/>
      <c r="V406" s="38"/>
      <c r="X406" s="38"/>
      <c r="Z406" s="38"/>
      <c r="AB406" s="38"/>
      <c r="AD406" s="38"/>
      <c r="AF406" s="38"/>
      <c r="AH406" s="38"/>
      <c r="AJ406" s="38"/>
      <c r="AL406" s="38"/>
      <c r="AN406" s="38"/>
      <c r="AP406" s="38"/>
      <c r="AR406" s="38"/>
      <c r="AT406" s="38"/>
      <c r="AV406" s="38"/>
      <c r="AX406" s="38"/>
      <c r="AZ406" s="38"/>
      <c r="BB406" s="38"/>
      <c r="BD406" s="38"/>
      <c r="BF406" s="38"/>
      <c r="BH406" s="38"/>
      <c r="BJ406" s="38"/>
      <c r="BL406" s="38"/>
      <c r="BN406" s="38"/>
      <c r="BP406" s="38"/>
      <c r="BR406" s="38"/>
      <c r="BT406" s="38"/>
    </row>
    <row r="407" spans="1:72">
      <c r="A407" s="38"/>
      <c r="B407" s="38"/>
      <c r="D407" s="38"/>
      <c r="F407" s="38"/>
      <c r="H407" s="38"/>
      <c r="J407" s="38"/>
      <c r="L407" s="38"/>
      <c r="N407" s="38"/>
      <c r="P407" s="38"/>
      <c r="R407" s="38"/>
      <c r="T407" s="38"/>
      <c r="V407" s="38"/>
      <c r="X407" s="38"/>
      <c r="Z407" s="38"/>
      <c r="AB407" s="38"/>
      <c r="AD407" s="38"/>
      <c r="AF407" s="38"/>
      <c r="AH407" s="38"/>
      <c r="AJ407" s="38"/>
      <c r="AL407" s="38"/>
      <c r="AN407" s="38"/>
      <c r="AP407" s="38"/>
      <c r="AR407" s="38"/>
      <c r="AT407" s="38"/>
      <c r="AV407" s="38"/>
      <c r="AX407" s="38"/>
      <c r="AZ407" s="38"/>
      <c r="BB407" s="38"/>
      <c r="BD407" s="38"/>
      <c r="BF407" s="38"/>
      <c r="BH407" s="38"/>
      <c r="BJ407" s="38"/>
      <c r="BL407" s="38"/>
      <c r="BN407" s="38"/>
      <c r="BP407" s="38"/>
      <c r="BR407" s="38"/>
      <c r="BT407" s="38"/>
    </row>
    <row r="408" spans="1:72">
      <c r="A408" s="38"/>
      <c r="B408" s="38"/>
      <c r="D408" s="38"/>
      <c r="F408" s="38"/>
      <c r="H408" s="38"/>
      <c r="J408" s="38"/>
      <c r="L408" s="38"/>
      <c r="N408" s="38"/>
      <c r="P408" s="38"/>
      <c r="R408" s="38"/>
      <c r="T408" s="38"/>
      <c r="V408" s="38"/>
      <c r="X408" s="38"/>
      <c r="Z408" s="38"/>
      <c r="AB408" s="38"/>
      <c r="AD408" s="38"/>
      <c r="AF408" s="38"/>
      <c r="AH408" s="38"/>
      <c r="AJ408" s="38"/>
      <c r="AL408" s="38"/>
      <c r="AN408" s="38"/>
      <c r="AP408" s="38"/>
      <c r="AR408" s="38"/>
      <c r="AT408" s="38"/>
      <c r="AV408" s="38"/>
      <c r="AX408" s="38"/>
      <c r="AZ408" s="38"/>
      <c r="BB408" s="38"/>
      <c r="BD408" s="38"/>
      <c r="BF408" s="38"/>
      <c r="BH408" s="38"/>
      <c r="BJ408" s="38"/>
      <c r="BL408" s="38"/>
      <c r="BN408" s="38"/>
      <c r="BP408" s="38"/>
      <c r="BR408" s="38"/>
      <c r="BT408" s="38"/>
    </row>
    <row r="409" spans="1:72">
      <c r="A409" s="38"/>
      <c r="B409" s="38"/>
      <c r="D409" s="38"/>
      <c r="F409" s="38"/>
      <c r="H409" s="38"/>
      <c r="J409" s="38"/>
      <c r="L409" s="38"/>
      <c r="N409" s="38"/>
      <c r="P409" s="38"/>
      <c r="R409" s="38"/>
      <c r="T409" s="38"/>
      <c r="V409" s="38"/>
      <c r="X409" s="38"/>
      <c r="Z409" s="38"/>
      <c r="AB409" s="38"/>
      <c r="AD409" s="38"/>
      <c r="AF409" s="38"/>
      <c r="AH409" s="38"/>
      <c r="AJ409" s="38"/>
      <c r="AL409" s="38"/>
      <c r="AN409" s="38"/>
      <c r="AP409" s="38"/>
      <c r="AR409" s="38"/>
      <c r="AT409" s="38"/>
      <c r="AV409" s="38"/>
      <c r="AX409" s="38"/>
      <c r="AZ409" s="38"/>
      <c r="BB409" s="38"/>
      <c r="BD409" s="38"/>
      <c r="BF409" s="38"/>
      <c r="BH409" s="38"/>
      <c r="BJ409" s="38"/>
      <c r="BL409" s="38"/>
      <c r="BN409" s="38"/>
      <c r="BP409" s="38"/>
      <c r="BR409" s="38"/>
      <c r="BT409" s="38"/>
    </row>
    <row r="410" spans="1:72">
      <c r="A410" s="38"/>
      <c r="B410" s="38"/>
      <c r="D410" s="38"/>
      <c r="F410" s="38"/>
      <c r="H410" s="38"/>
      <c r="J410" s="38"/>
      <c r="L410" s="38"/>
      <c r="N410" s="38"/>
      <c r="P410" s="38"/>
      <c r="R410" s="38"/>
      <c r="T410" s="38"/>
      <c r="V410" s="38"/>
      <c r="X410" s="38"/>
      <c r="Z410" s="38"/>
      <c r="AB410" s="38"/>
      <c r="AD410" s="38"/>
      <c r="AF410" s="38"/>
      <c r="AH410" s="38"/>
      <c r="AJ410" s="38"/>
      <c r="AL410" s="38"/>
      <c r="AN410" s="38"/>
      <c r="AP410" s="38"/>
      <c r="AR410" s="38"/>
      <c r="AT410" s="38"/>
      <c r="AV410" s="38"/>
      <c r="AX410" s="38"/>
      <c r="AZ410" s="38"/>
      <c r="BB410" s="38"/>
      <c r="BD410" s="38"/>
      <c r="BF410" s="38"/>
      <c r="BH410" s="38"/>
      <c r="BJ410" s="38"/>
      <c r="BL410" s="38"/>
      <c r="BN410" s="38"/>
      <c r="BP410" s="38"/>
      <c r="BR410" s="38"/>
      <c r="BT410" s="38"/>
    </row>
    <row r="411" spans="1:72">
      <c r="A411" s="38"/>
      <c r="B411" s="38"/>
      <c r="D411" s="38"/>
      <c r="F411" s="38"/>
      <c r="H411" s="38"/>
      <c r="J411" s="38"/>
      <c r="L411" s="38"/>
      <c r="N411" s="38"/>
      <c r="P411" s="38"/>
      <c r="R411" s="38"/>
      <c r="T411" s="38"/>
      <c r="V411" s="38"/>
      <c r="X411" s="38"/>
      <c r="Z411" s="38"/>
      <c r="AB411" s="38"/>
      <c r="AD411" s="38"/>
      <c r="AF411" s="38"/>
      <c r="AH411" s="38"/>
      <c r="AJ411" s="38"/>
      <c r="AL411" s="38"/>
      <c r="AN411" s="38"/>
      <c r="AP411" s="38"/>
      <c r="AR411" s="38"/>
      <c r="AT411" s="38"/>
      <c r="AV411" s="38"/>
      <c r="AX411" s="38"/>
      <c r="AZ411" s="38"/>
      <c r="BB411" s="38"/>
      <c r="BD411" s="38"/>
      <c r="BF411" s="38"/>
      <c r="BH411" s="38"/>
      <c r="BJ411" s="38"/>
      <c r="BL411" s="38"/>
      <c r="BN411" s="38"/>
      <c r="BP411" s="38"/>
      <c r="BR411" s="38"/>
      <c r="BT411" s="38"/>
    </row>
    <row r="412" spans="1:72">
      <c r="A412" s="38"/>
      <c r="B412" s="38"/>
      <c r="D412" s="38"/>
      <c r="F412" s="38"/>
      <c r="H412" s="38"/>
      <c r="J412" s="38"/>
      <c r="L412" s="38"/>
      <c r="N412" s="38"/>
      <c r="P412" s="38"/>
      <c r="R412" s="38"/>
      <c r="T412" s="38"/>
      <c r="V412" s="38"/>
      <c r="X412" s="38"/>
      <c r="Z412" s="38"/>
      <c r="AB412" s="38"/>
      <c r="AD412" s="38"/>
      <c r="AF412" s="38"/>
      <c r="AH412" s="38"/>
      <c r="AJ412" s="38"/>
      <c r="AL412" s="38"/>
      <c r="AN412" s="38"/>
      <c r="AP412" s="38"/>
      <c r="AR412" s="38"/>
      <c r="AT412" s="38"/>
      <c r="AV412" s="38"/>
      <c r="AX412" s="38"/>
      <c r="AZ412" s="38"/>
      <c r="BB412" s="38"/>
      <c r="BD412" s="38"/>
      <c r="BF412" s="38"/>
      <c r="BH412" s="38"/>
      <c r="BJ412" s="38"/>
      <c r="BL412" s="38"/>
      <c r="BN412" s="38"/>
      <c r="BP412" s="38"/>
      <c r="BR412" s="38"/>
      <c r="BT412" s="38"/>
    </row>
    <row r="413" spans="1:72">
      <c r="A413" s="38"/>
      <c r="B413" s="38"/>
      <c r="D413" s="38"/>
      <c r="F413" s="38"/>
      <c r="H413" s="38"/>
      <c r="J413" s="38"/>
      <c r="L413" s="38"/>
      <c r="N413" s="38"/>
      <c r="P413" s="38"/>
      <c r="R413" s="38"/>
      <c r="T413" s="38"/>
      <c r="V413" s="38"/>
      <c r="X413" s="38"/>
      <c r="Z413" s="38"/>
      <c r="AB413" s="38"/>
      <c r="AD413" s="38"/>
      <c r="AF413" s="38"/>
      <c r="AH413" s="38"/>
      <c r="AJ413" s="38"/>
      <c r="AL413" s="38"/>
      <c r="AN413" s="38"/>
      <c r="AP413" s="38"/>
      <c r="AR413" s="38"/>
      <c r="AT413" s="38"/>
      <c r="AV413" s="38"/>
      <c r="AX413" s="38"/>
      <c r="AZ413" s="38"/>
      <c r="BB413" s="38"/>
      <c r="BD413" s="38"/>
      <c r="BF413" s="38"/>
      <c r="BH413" s="38"/>
      <c r="BJ413" s="38"/>
      <c r="BL413" s="38"/>
      <c r="BN413" s="38"/>
      <c r="BP413" s="38"/>
      <c r="BR413" s="38"/>
      <c r="BT413" s="38"/>
    </row>
    <row r="414" spans="1:72">
      <c r="A414" s="38"/>
      <c r="B414" s="38"/>
      <c r="D414" s="38"/>
      <c r="F414" s="38"/>
      <c r="H414" s="38"/>
      <c r="J414" s="38"/>
      <c r="L414" s="38"/>
      <c r="N414" s="38"/>
      <c r="P414" s="38"/>
      <c r="R414" s="38"/>
      <c r="T414" s="38"/>
      <c r="V414" s="38"/>
      <c r="X414" s="38"/>
      <c r="Z414" s="38"/>
      <c r="AB414" s="38"/>
      <c r="AD414" s="38"/>
      <c r="AF414" s="38"/>
      <c r="AH414" s="38"/>
      <c r="AJ414" s="38"/>
      <c r="AL414" s="38"/>
      <c r="AN414" s="38"/>
      <c r="AP414" s="38"/>
      <c r="AR414" s="38"/>
      <c r="AT414" s="38"/>
      <c r="AV414" s="38"/>
      <c r="AX414" s="38"/>
      <c r="AZ414" s="38"/>
      <c r="BB414" s="38"/>
      <c r="BD414" s="38"/>
      <c r="BF414" s="38"/>
      <c r="BH414" s="38"/>
      <c r="BJ414" s="38"/>
      <c r="BL414" s="38"/>
      <c r="BN414" s="38"/>
      <c r="BP414" s="38"/>
      <c r="BR414" s="38"/>
      <c r="BT414" s="38"/>
    </row>
    <row r="415" spans="1:72">
      <c r="A415" s="38"/>
      <c r="B415" s="38"/>
      <c r="D415" s="38"/>
      <c r="F415" s="38"/>
      <c r="H415" s="38"/>
      <c r="J415" s="38"/>
      <c r="L415" s="38"/>
      <c r="N415" s="38"/>
      <c r="P415" s="38"/>
      <c r="R415" s="38"/>
      <c r="T415" s="38"/>
      <c r="V415" s="38"/>
      <c r="X415" s="38"/>
      <c r="Z415" s="38"/>
      <c r="AB415" s="38"/>
      <c r="AD415" s="38"/>
      <c r="AF415" s="38"/>
      <c r="AH415" s="38"/>
      <c r="AJ415" s="38"/>
      <c r="AL415" s="38"/>
      <c r="AN415" s="38"/>
      <c r="AP415" s="38"/>
      <c r="AR415" s="38"/>
      <c r="AT415" s="38"/>
      <c r="AV415" s="38"/>
      <c r="AX415" s="38"/>
      <c r="AZ415" s="38"/>
      <c r="BB415" s="38"/>
      <c r="BD415" s="38"/>
      <c r="BF415" s="38"/>
      <c r="BH415" s="38"/>
      <c r="BJ415" s="38"/>
      <c r="BL415" s="38"/>
      <c r="BN415" s="38"/>
      <c r="BP415" s="38"/>
      <c r="BR415" s="38"/>
      <c r="BT415" s="38"/>
    </row>
    <row r="416" spans="1:72">
      <c r="A416" s="38"/>
      <c r="B416" s="38"/>
      <c r="D416" s="38"/>
      <c r="F416" s="38"/>
      <c r="H416" s="38"/>
      <c r="J416" s="38"/>
      <c r="L416" s="38"/>
      <c r="N416" s="38"/>
      <c r="P416" s="38"/>
      <c r="R416" s="38"/>
      <c r="T416" s="38"/>
      <c r="V416" s="38"/>
      <c r="X416" s="38"/>
      <c r="Z416" s="38"/>
      <c r="AB416" s="38"/>
      <c r="AD416" s="38"/>
      <c r="AF416" s="38"/>
      <c r="AH416" s="38"/>
      <c r="AJ416" s="38"/>
      <c r="AL416" s="38"/>
      <c r="AN416" s="38"/>
      <c r="AP416" s="38"/>
      <c r="AR416" s="38"/>
      <c r="AT416" s="38"/>
      <c r="AV416" s="38"/>
      <c r="AX416" s="38"/>
      <c r="AZ416" s="38"/>
      <c r="BB416" s="38"/>
      <c r="BD416" s="38"/>
      <c r="BF416" s="38"/>
      <c r="BH416" s="38"/>
      <c r="BJ416" s="38"/>
      <c r="BL416" s="38"/>
      <c r="BN416" s="38"/>
      <c r="BP416" s="38"/>
      <c r="BR416" s="38"/>
      <c r="BT416" s="38"/>
    </row>
    <row r="417" spans="1:72">
      <c r="A417" s="38"/>
      <c r="B417" s="38"/>
      <c r="D417" s="38"/>
      <c r="F417" s="38"/>
      <c r="H417" s="38"/>
      <c r="J417" s="38"/>
      <c r="L417" s="38"/>
      <c r="N417" s="38"/>
      <c r="P417" s="38"/>
      <c r="R417" s="38"/>
      <c r="T417" s="38"/>
      <c r="V417" s="38"/>
      <c r="X417" s="38"/>
      <c r="Z417" s="38"/>
      <c r="AB417" s="38"/>
      <c r="AD417" s="38"/>
      <c r="AF417" s="38"/>
      <c r="AH417" s="38"/>
      <c r="AJ417" s="38"/>
      <c r="AL417" s="38"/>
      <c r="AN417" s="38"/>
      <c r="AP417" s="38"/>
      <c r="AR417" s="38"/>
      <c r="AT417" s="38"/>
      <c r="AV417" s="38"/>
      <c r="AX417" s="38"/>
      <c r="AZ417" s="38"/>
      <c r="BB417" s="38"/>
      <c r="BD417" s="38"/>
      <c r="BF417" s="38"/>
      <c r="BH417" s="38"/>
      <c r="BJ417" s="38"/>
      <c r="BL417" s="38"/>
      <c r="BN417" s="38"/>
      <c r="BP417" s="38"/>
      <c r="BR417" s="38"/>
      <c r="BT417" s="38"/>
    </row>
    <row r="418" spans="1:72">
      <c r="A418" s="38"/>
      <c r="B418" s="38"/>
      <c r="D418" s="38"/>
      <c r="F418" s="38"/>
      <c r="H418" s="38"/>
      <c r="J418" s="38"/>
      <c r="L418" s="38"/>
      <c r="N418" s="38"/>
      <c r="P418" s="38"/>
      <c r="R418" s="38"/>
      <c r="T418" s="38"/>
      <c r="V418" s="38"/>
      <c r="X418" s="38"/>
      <c r="Z418" s="38"/>
      <c r="AB418" s="38"/>
      <c r="AD418" s="38"/>
      <c r="AF418" s="38"/>
      <c r="AH418" s="38"/>
      <c r="AJ418" s="38"/>
      <c r="AL418" s="38"/>
      <c r="AN418" s="38"/>
      <c r="AP418" s="38"/>
      <c r="AR418" s="38"/>
      <c r="AT418" s="38"/>
      <c r="AV418" s="38"/>
      <c r="AX418" s="38"/>
      <c r="AZ418" s="38"/>
      <c r="BB418" s="38"/>
      <c r="BD418" s="38"/>
      <c r="BF418" s="38"/>
      <c r="BH418" s="38"/>
      <c r="BJ418" s="38"/>
      <c r="BL418" s="38"/>
      <c r="BN418" s="38"/>
      <c r="BP418" s="38"/>
      <c r="BR418" s="38"/>
      <c r="BT418" s="38"/>
    </row>
    <row r="419" spans="1:72">
      <c r="A419" s="38"/>
      <c r="B419" s="38"/>
      <c r="D419" s="38"/>
      <c r="F419" s="38"/>
      <c r="H419" s="38"/>
      <c r="J419" s="38"/>
      <c r="L419" s="38"/>
      <c r="N419" s="38"/>
      <c r="P419" s="38"/>
      <c r="R419" s="38"/>
      <c r="T419" s="38"/>
      <c r="V419" s="38"/>
      <c r="X419" s="38"/>
      <c r="Z419" s="38"/>
      <c r="AB419" s="38"/>
      <c r="AD419" s="38"/>
      <c r="AF419" s="38"/>
      <c r="AH419" s="38"/>
      <c r="AJ419" s="38"/>
      <c r="AL419" s="38"/>
      <c r="AN419" s="38"/>
      <c r="AP419" s="38"/>
      <c r="AR419" s="38"/>
      <c r="AT419" s="38"/>
      <c r="AV419" s="38"/>
      <c r="AX419" s="38"/>
      <c r="AZ419" s="38"/>
      <c r="BB419" s="38"/>
      <c r="BD419" s="38"/>
      <c r="BF419" s="38"/>
      <c r="BH419" s="38"/>
      <c r="BJ419" s="38"/>
      <c r="BL419" s="38"/>
      <c r="BN419" s="38"/>
      <c r="BP419" s="38"/>
      <c r="BR419" s="38"/>
      <c r="BT419" s="38"/>
    </row>
    <row r="420" spans="1:72">
      <c r="A420" s="38"/>
      <c r="B420" s="38"/>
      <c r="D420" s="38"/>
      <c r="F420" s="38"/>
      <c r="H420" s="38"/>
      <c r="J420" s="38"/>
      <c r="L420" s="38"/>
      <c r="N420" s="38"/>
      <c r="P420" s="38"/>
      <c r="R420" s="38"/>
      <c r="T420" s="38"/>
      <c r="V420" s="38"/>
      <c r="X420" s="38"/>
      <c r="Z420" s="38"/>
      <c r="AB420" s="38"/>
      <c r="AD420" s="38"/>
      <c r="AF420" s="38"/>
      <c r="AH420" s="38"/>
      <c r="AJ420" s="38"/>
      <c r="AL420" s="38"/>
      <c r="AN420" s="38"/>
      <c r="AP420" s="38"/>
      <c r="AR420" s="38"/>
      <c r="AT420" s="38"/>
      <c r="AV420" s="38"/>
      <c r="AX420" s="38"/>
      <c r="AZ420" s="38"/>
      <c r="BB420" s="38"/>
      <c r="BD420" s="38"/>
      <c r="BF420" s="38"/>
      <c r="BH420" s="38"/>
      <c r="BJ420" s="38"/>
      <c r="BL420" s="38"/>
      <c r="BN420" s="38"/>
      <c r="BP420" s="38"/>
      <c r="BR420" s="38"/>
      <c r="BT420" s="38"/>
    </row>
    <row r="421" spans="1:72">
      <c r="A421" s="38"/>
      <c r="B421" s="38"/>
      <c r="D421" s="38"/>
      <c r="F421" s="38"/>
      <c r="H421" s="38"/>
      <c r="J421" s="38"/>
      <c r="L421" s="38"/>
      <c r="N421" s="38"/>
      <c r="P421" s="38"/>
      <c r="R421" s="38"/>
      <c r="T421" s="38"/>
      <c r="V421" s="38"/>
      <c r="X421" s="38"/>
      <c r="Z421" s="38"/>
      <c r="AB421" s="38"/>
      <c r="AD421" s="38"/>
      <c r="AF421" s="38"/>
      <c r="AH421" s="38"/>
      <c r="AJ421" s="38"/>
      <c r="AL421" s="38"/>
      <c r="AN421" s="38"/>
      <c r="AP421" s="38"/>
      <c r="AR421" s="38"/>
      <c r="AT421" s="38"/>
      <c r="AV421" s="38"/>
      <c r="AX421" s="38"/>
      <c r="AZ421" s="38"/>
      <c r="BB421" s="38"/>
      <c r="BD421" s="38"/>
      <c r="BF421" s="38"/>
      <c r="BH421" s="38"/>
      <c r="BJ421" s="38"/>
      <c r="BL421" s="38"/>
      <c r="BN421" s="38"/>
      <c r="BP421" s="38"/>
      <c r="BR421" s="38"/>
      <c r="BT421" s="38"/>
    </row>
    <row r="422" spans="1:72">
      <c r="A422" s="38"/>
      <c r="B422" s="38"/>
      <c r="D422" s="38"/>
      <c r="F422" s="38"/>
      <c r="H422" s="38"/>
      <c r="J422" s="38"/>
      <c r="L422" s="38"/>
      <c r="N422" s="38"/>
      <c r="P422" s="38"/>
      <c r="R422" s="38"/>
      <c r="T422" s="38"/>
      <c r="V422" s="38"/>
      <c r="X422" s="38"/>
      <c r="Z422" s="38"/>
      <c r="AB422" s="38"/>
      <c r="AD422" s="38"/>
      <c r="AF422" s="38"/>
      <c r="AH422" s="38"/>
      <c r="AJ422" s="38"/>
      <c r="AL422" s="38"/>
      <c r="AN422" s="38"/>
      <c r="AP422" s="38"/>
      <c r="AR422" s="38"/>
      <c r="AT422" s="38"/>
      <c r="AV422" s="38"/>
      <c r="AX422" s="38"/>
      <c r="AZ422" s="38"/>
      <c r="BB422" s="38"/>
      <c r="BD422" s="38"/>
      <c r="BF422" s="38"/>
      <c r="BH422" s="38"/>
      <c r="BJ422" s="38"/>
      <c r="BL422" s="38"/>
      <c r="BN422" s="38"/>
      <c r="BP422" s="38"/>
      <c r="BR422" s="38"/>
      <c r="BT422" s="38"/>
    </row>
    <row r="423" spans="1:72">
      <c r="A423" s="38"/>
      <c r="B423" s="38"/>
      <c r="D423" s="38"/>
      <c r="F423" s="38"/>
      <c r="H423" s="38"/>
      <c r="J423" s="38"/>
      <c r="L423" s="38"/>
      <c r="N423" s="38"/>
      <c r="P423" s="38"/>
      <c r="R423" s="38"/>
      <c r="T423" s="38"/>
      <c r="V423" s="38"/>
      <c r="X423" s="38"/>
      <c r="Z423" s="38"/>
      <c r="AB423" s="38"/>
      <c r="AD423" s="38"/>
      <c r="AF423" s="38"/>
      <c r="AH423" s="38"/>
      <c r="AJ423" s="38"/>
      <c r="AL423" s="38"/>
      <c r="AN423" s="38"/>
      <c r="AP423" s="38"/>
      <c r="AR423" s="38"/>
      <c r="AT423" s="38"/>
      <c r="AV423" s="38"/>
      <c r="AX423" s="38"/>
      <c r="AZ423" s="38"/>
      <c r="BB423" s="38"/>
      <c r="BD423" s="38"/>
      <c r="BF423" s="38"/>
      <c r="BH423" s="38"/>
      <c r="BJ423" s="38"/>
      <c r="BL423" s="38"/>
      <c r="BN423" s="38"/>
      <c r="BP423" s="38"/>
      <c r="BR423" s="38"/>
      <c r="BT423" s="38"/>
    </row>
    <row r="424" spans="1:72">
      <c r="A424" s="38"/>
      <c r="B424" s="38"/>
      <c r="D424" s="38"/>
      <c r="F424" s="38"/>
      <c r="H424" s="38"/>
      <c r="J424" s="38"/>
      <c r="L424" s="38"/>
      <c r="N424" s="38"/>
      <c r="P424" s="38"/>
      <c r="R424" s="38"/>
      <c r="T424" s="38"/>
      <c r="V424" s="38"/>
      <c r="X424" s="38"/>
      <c r="Z424" s="38"/>
      <c r="AB424" s="38"/>
      <c r="AD424" s="38"/>
      <c r="AF424" s="38"/>
      <c r="AH424" s="38"/>
      <c r="AJ424" s="38"/>
      <c r="AL424" s="38"/>
      <c r="AN424" s="38"/>
      <c r="AP424" s="38"/>
      <c r="AR424" s="38"/>
      <c r="AT424" s="38"/>
      <c r="AV424" s="38"/>
      <c r="AX424" s="38"/>
      <c r="AZ424" s="38"/>
      <c r="BB424" s="38"/>
      <c r="BD424" s="38"/>
      <c r="BF424" s="38"/>
      <c r="BH424" s="38"/>
      <c r="BJ424" s="38"/>
      <c r="BL424" s="38"/>
      <c r="BN424" s="38"/>
      <c r="BP424" s="38"/>
      <c r="BR424" s="38"/>
      <c r="BT424" s="38"/>
    </row>
    <row r="425" spans="1:72">
      <c r="A425" s="38"/>
      <c r="B425" s="38"/>
      <c r="D425" s="38"/>
      <c r="F425" s="38"/>
      <c r="H425" s="38"/>
      <c r="J425" s="38"/>
      <c r="L425" s="38"/>
      <c r="N425" s="38"/>
      <c r="P425" s="38"/>
      <c r="R425" s="38"/>
      <c r="T425" s="38"/>
      <c r="V425" s="38"/>
      <c r="X425" s="38"/>
      <c r="Z425" s="38"/>
      <c r="AB425" s="38"/>
      <c r="AD425" s="38"/>
      <c r="AF425" s="38"/>
      <c r="AH425" s="38"/>
      <c r="AJ425" s="38"/>
      <c r="AL425" s="38"/>
      <c r="AN425" s="38"/>
      <c r="AP425" s="38"/>
      <c r="AR425" s="38"/>
      <c r="AT425" s="38"/>
      <c r="AV425" s="38"/>
      <c r="AX425" s="38"/>
      <c r="AZ425" s="38"/>
      <c r="BB425" s="38"/>
      <c r="BD425" s="38"/>
      <c r="BF425" s="38"/>
      <c r="BH425" s="38"/>
      <c r="BJ425" s="38"/>
      <c r="BL425" s="38"/>
      <c r="BN425" s="38"/>
      <c r="BP425" s="38"/>
      <c r="BR425" s="38"/>
      <c r="BT425" s="38"/>
    </row>
    <row r="426" spans="1:72">
      <c r="A426" s="38"/>
      <c r="B426" s="38"/>
      <c r="D426" s="38"/>
      <c r="F426" s="38"/>
      <c r="H426" s="38"/>
      <c r="J426" s="38"/>
      <c r="L426" s="38"/>
      <c r="N426" s="38"/>
      <c r="P426" s="38"/>
      <c r="R426" s="38"/>
      <c r="T426" s="38"/>
      <c r="V426" s="38"/>
      <c r="X426" s="38"/>
      <c r="Z426" s="38"/>
      <c r="AB426" s="38"/>
      <c r="AD426" s="38"/>
      <c r="AF426" s="38"/>
      <c r="AH426" s="38"/>
      <c r="AJ426" s="38"/>
      <c r="AL426" s="38"/>
      <c r="AN426" s="38"/>
      <c r="AP426" s="38"/>
      <c r="AR426" s="38"/>
      <c r="AT426" s="38"/>
      <c r="AV426" s="38"/>
      <c r="AX426" s="38"/>
      <c r="AZ426" s="38"/>
      <c r="BB426" s="38"/>
      <c r="BD426" s="38"/>
      <c r="BF426" s="38"/>
      <c r="BH426" s="38"/>
      <c r="BJ426" s="38"/>
      <c r="BL426" s="38"/>
      <c r="BN426" s="38"/>
      <c r="BP426" s="38"/>
      <c r="BR426" s="38"/>
      <c r="BT426" s="38"/>
    </row>
    <row r="427" spans="1:72">
      <c r="A427" s="38"/>
      <c r="B427" s="38"/>
      <c r="D427" s="38"/>
      <c r="F427" s="38"/>
      <c r="H427" s="38"/>
      <c r="J427" s="38"/>
      <c r="L427" s="38"/>
      <c r="N427" s="38"/>
      <c r="P427" s="38"/>
      <c r="R427" s="38"/>
      <c r="T427" s="38"/>
      <c r="V427" s="38"/>
      <c r="X427" s="38"/>
      <c r="Z427" s="38"/>
      <c r="AB427" s="38"/>
      <c r="AD427" s="38"/>
      <c r="AF427" s="38"/>
      <c r="AH427" s="38"/>
      <c r="AJ427" s="38"/>
      <c r="AL427" s="38"/>
      <c r="AN427" s="38"/>
      <c r="AP427" s="38"/>
      <c r="AR427" s="38"/>
      <c r="AT427" s="38"/>
      <c r="AV427" s="38"/>
      <c r="AX427" s="38"/>
      <c r="AZ427" s="38"/>
      <c r="BB427" s="38"/>
      <c r="BD427" s="38"/>
      <c r="BF427" s="38"/>
      <c r="BH427" s="38"/>
      <c r="BJ427" s="38"/>
      <c r="BL427" s="38"/>
      <c r="BN427" s="38"/>
      <c r="BP427" s="38"/>
      <c r="BR427" s="38"/>
      <c r="BT427" s="38"/>
    </row>
    <row r="428" spans="1:72">
      <c r="A428" s="38"/>
      <c r="B428" s="38"/>
      <c r="D428" s="38"/>
      <c r="F428" s="38"/>
      <c r="H428" s="38"/>
      <c r="J428" s="38"/>
      <c r="L428" s="38"/>
      <c r="N428" s="38"/>
      <c r="P428" s="38"/>
      <c r="R428" s="38"/>
      <c r="T428" s="38"/>
      <c r="V428" s="38"/>
      <c r="X428" s="38"/>
      <c r="Z428" s="38"/>
      <c r="AB428" s="38"/>
      <c r="AD428" s="38"/>
      <c r="AF428" s="38"/>
      <c r="AH428" s="38"/>
      <c r="AJ428" s="38"/>
      <c r="AL428" s="38"/>
      <c r="AN428" s="38"/>
      <c r="AP428" s="38"/>
      <c r="AR428" s="38"/>
      <c r="AT428" s="38"/>
      <c r="AV428" s="38"/>
      <c r="AX428" s="38"/>
      <c r="AZ428" s="38"/>
      <c r="BB428" s="38"/>
      <c r="BD428" s="38"/>
      <c r="BF428" s="38"/>
      <c r="BH428" s="38"/>
      <c r="BJ428" s="38"/>
      <c r="BL428" s="38"/>
      <c r="BN428" s="38"/>
      <c r="BP428" s="38"/>
      <c r="BR428" s="38"/>
      <c r="BT428" s="38"/>
    </row>
    <row r="429" spans="1:72">
      <c r="A429" s="38"/>
      <c r="B429" s="38"/>
      <c r="D429" s="38"/>
      <c r="F429" s="38"/>
      <c r="H429" s="38"/>
      <c r="J429" s="38"/>
      <c r="L429" s="38"/>
      <c r="N429" s="38"/>
      <c r="P429" s="38"/>
      <c r="R429" s="38"/>
      <c r="T429" s="38"/>
      <c r="V429" s="38"/>
      <c r="X429" s="38"/>
      <c r="Z429" s="38"/>
      <c r="AB429" s="38"/>
      <c r="AD429" s="38"/>
      <c r="AF429" s="38"/>
      <c r="AH429" s="38"/>
      <c r="AJ429" s="38"/>
      <c r="AL429" s="38"/>
      <c r="AN429" s="38"/>
      <c r="AP429" s="38"/>
      <c r="AR429" s="38"/>
      <c r="AT429" s="38"/>
      <c r="AV429" s="38"/>
      <c r="AX429" s="38"/>
      <c r="AZ429" s="38"/>
      <c r="BB429" s="38"/>
      <c r="BD429" s="38"/>
      <c r="BF429" s="38"/>
      <c r="BH429" s="38"/>
      <c r="BJ429" s="38"/>
      <c r="BL429" s="38"/>
      <c r="BN429" s="38"/>
      <c r="BP429" s="38"/>
      <c r="BR429" s="38"/>
      <c r="BT429" s="38"/>
    </row>
    <row r="430" spans="1:72">
      <c r="A430" s="38"/>
      <c r="B430" s="38"/>
      <c r="D430" s="38"/>
      <c r="F430" s="38"/>
      <c r="H430" s="38"/>
      <c r="J430" s="38"/>
      <c r="L430" s="38"/>
      <c r="N430" s="38"/>
      <c r="P430" s="38"/>
      <c r="R430" s="38"/>
      <c r="T430" s="38"/>
      <c r="V430" s="38"/>
      <c r="X430" s="38"/>
      <c r="Z430" s="38"/>
      <c r="AB430" s="38"/>
      <c r="AD430" s="38"/>
      <c r="AF430" s="38"/>
      <c r="AH430" s="38"/>
      <c r="AJ430" s="38"/>
      <c r="AL430" s="38"/>
      <c r="AN430" s="38"/>
      <c r="AP430" s="38"/>
      <c r="AR430" s="38"/>
      <c r="AT430" s="38"/>
      <c r="AV430" s="38"/>
      <c r="AX430" s="38"/>
      <c r="AZ430" s="38"/>
      <c r="BB430" s="38"/>
      <c r="BD430" s="38"/>
      <c r="BF430" s="38"/>
      <c r="BH430" s="38"/>
      <c r="BJ430" s="38"/>
      <c r="BL430" s="38"/>
      <c r="BN430" s="38"/>
      <c r="BP430" s="38"/>
      <c r="BR430" s="38"/>
      <c r="BT430" s="38"/>
    </row>
    <row r="431" spans="1:72">
      <c r="A431" s="38"/>
      <c r="B431" s="38"/>
      <c r="D431" s="38"/>
      <c r="F431" s="38"/>
      <c r="H431" s="38"/>
      <c r="J431" s="38"/>
      <c r="L431" s="38"/>
      <c r="N431" s="38"/>
      <c r="P431" s="38"/>
      <c r="R431" s="38"/>
      <c r="T431" s="38"/>
      <c r="V431" s="38"/>
      <c r="X431" s="38"/>
      <c r="Z431" s="38"/>
      <c r="AB431" s="38"/>
      <c r="AD431" s="38"/>
      <c r="AF431" s="38"/>
      <c r="AH431" s="38"/>
      <c r="AJ431" s="38"/>
      <c r="AL431" s="38"/>
      <c r="AN431" s="38"/>
      <c r="AP431" s="38"/>
      <c r="AR431" s="38"/>
      <c r="AT431" s="38"/>
      <c r="AV431" s="38"/>
      <c r="AX431" s="38"/>
      <c r="AZ431" s="38"/>
      <c r="BB431" s="38"/>
      <c r="BD431" s="38"/>
      <c r="BF431" s="38"/>
      <c r="BH431" s="38"/>
      <c r="BJ431" s="38"/>
      <c r="BL431" s="38"/>
      <c r="BN431" s="38"/>
      <c r="BP431" s="38"/>
      <c r="BR431" s="38"/>
      <c r="BT431" s="38"/>
    </row>
    <row r="432" spans="1:72">
      <c r="A432" s="38"/>
      <c r="B432" s="38"/>
      <c r="D432" s="38"/>
      <c r="F432" s="38"/>
      <c r="H432" s="38"/>
      <c r="J432" s="38"/>
      <c r="L432" s="38"/>
      <c r="N432" s="38"/>
      <c r="P432" s="38"/>
      <c r="R432" s="38"/>
      <c r="T432" s="38"/>
      <c r="V432" s="38"/>
      <c r="X432" s="38"/>
      <c r="Z432" s="38"/>
      <c r="AB432" s="38"/>
      <c r="AD432" s="38"/>
      <c r="AF432" s="38"/>
      <c r="AH432" s="38"/>
      <c r="AJ432" s="38"/>
      <c r="AL432" s="38"/>
      <c r="AN432" s="38"/>
      <c r="AP432" s="38"/>
      <c r="AR432" s="38"/>
      <c r="AT432" s="38"/>
      <c r="AV432" s="38"/>
      <c r="AX432" s="38"/>
      <c r="AZ432" s="38"/>
      <c r="BB432" s="38"/>
      <c r="BD432" s="38"/>
      <c r="BF432" s="38"/>
      <c r="BH432" s="38"/>
      <c r="BJ432" s="38"/>
      <c r="BL432" s="38"/>
      <c r="BN432" s="38"/>
      <c r="BP432" s="38"/>
      <c r="BR432" s="38"/>
      <c r="BT432" s="38"/>
    </row>
    <row r="433" spans="1:72">
      <c r="A433" s="38"/>
      <c r="B433" s="38"/>
      <c r="D433" s="38"/>
      <c r="F433" s="38"/>
      <c r="H433" s="38"/>
      <c r="J433" s="38"/>
      <c r="L433" s="38"/>
      <c r="N433" s="38"/>
      <c r="P433" s="38"/>
      <c r="R433" s="38"/>
      <c r="T433" s="38"/>
      <c r="V433" s="38"/>
      <c r="X433" s="38"/>
      <c r="Z433" s="38"/>
      <c r="AB433" s="38"/>
      <c r="AD433" s="38"/>
      <c r="AF433" s="38"/>
      <c r="AH433" s="38"/>
      <c r="AJ433" s="38"/>
      <c r="AL433" s="38"/>
      <c r="AN433" s="38"/>
      <c r="AP433" s="38"/>
      <c r="AR433" s="38"/>
      <c r="AT433" s="38"/>
      <c r="AV433" s="38"/>
      <c r="AX433" s="38"/>
      <c r="AZ433" s="38"/>
      <c r="BB433" s="38"/>
      <c r="BD433" s="38"/>
      <c r="BF433" s="38"/>
      <c r="BH433" s="38"/>
      <c r="BJ433" s="38"/>
      <c r="BL433" s="38"/>
      <c r="BN433" s="38"/>
      <c r="BP433" s="38"/>
      <c r="BR433" s="38"/>
      <c r="BT433" s="38"/>
    </row>
    <row r="434" spans="1:72">
      <c r="A434" s="38"/>
      <c r="B434" s="38"/>
      <c r="D434" s="38"/>
      <c r="F434" s="38"/>
      <c r="H434" s="38"/>
      <c r="J434" s="38"/>
      <c r="L434" s="38"/>
      <c r="N434" s="38"/>
      <c r="P434" s="38"/>
      <c r="R434" s="38"/>
      <c r="T434" s="38"/>
      <c r="V434" s="38"/>
      <c r="X434" s="38"/>
      <c r="Z434" s="38"/>
      <c r="AB434" s="38"/>
      <c r="AD434" s="38"/>
      <c r="AF434" s="38"/>
      <c r="AH434" s="38"/>
      <c r="AJ434" s="38"/>
      <c r="AL434" s="38"/>
      <c r="AN434" s="38"/>
      <c r="AP434" s="38"/>
      <c r="AR434" s="38"/>
      <c r="AT434" s="38"/>
      <c r="AV434" s="38"/>
      <c r="AX434" s="38"/>
      <c r="AZ434" s="38"/>
      <c r="BB434" s="38"/>
      <c r="BD434" s="38"/>
      <c r="BF434" s="38"/>
      <c r="BH434" s="38"/>
      <c r="BJ434" s="38"/>
      <c r="BL434" s="38"/>
      <c r="BN434" s="38"/>
      <c r="BP434" s="38"/>
      <c r="BR434" s="38"/>
      <c r="BT434" s="38"/>
    </row>
    <row r="435" spans="1:72">
      <c r="A435" s="38"/>
      <c r="B435" s="38"/>
      <c r="D435" s="38"/>
      <c r="F435" s="38"/>
      <c r="H435" s="38"/>
      <c r="J435" s="38"/>
      <c r="L435" s="38"/>
      <c r="N435" s="38"/>
      <c r="P435" s="38"/>
      <c r="R435" s="38"/>
      <c r="T435" s="38"/>
      <c r="V435" s="38"/>
      <c r="X435" s="38"/>
      <c r="Z435" s="38"/>
      <c r="AB435" s="38"/>
      <c r="AD435" s="38"/>
      <c r="AF435" s="38"/>
      <c r="AH435" s="38"/>
      <c r="AJ435" s="38"/>
      <c r="AL435" s="38"/>
      <c r="AN435" s="38"/>
      <c r="AP435" s="38"/>
      <c r="AR435" s="38"/>
      <c r="AT435" s="38"/>
      <c r="AV435" s="38"/>
      <c r="AX435" s="38"/>
      <c r="AZ435" s="38"/>
      <c r="BB435" s="38"/>
      <c r="BD435" s="38"/>
      <c r="BF435" s="38"/>
      <c r="BH435" s="38"/>
      <c r="BJ435" s="38"/>
      <c r="BL435" s="38"/>
      <c r="BN435" s="38"/>
      <c r="BP435" s="38"/>
      <c r="BR435" s="38"/>
      <c r="BT435" s="38"/>
    </row>
    <row r="436" spans="1:72">
      <c r="A436" s="38"/>
      <c r="B436" s="38"/>
      <c r="D436" s="38"/>
      <c r="F436" s="38"/>
      <c r="H436" s="38"/>
      <c r="J436" s="38"/>
      <c r="L436" s="38"/>
      <c r="N436" s="38"/>
      <c r="P436" s="38"/>
      <c r="R436" s="38"/>
      <c r="T436" s="38"/>
      <c r="V436" s="38"/>
      <c r="X436" s="38"/>
      <c r="Z436" s="38"/>
      <c r="AB436" s="38"/>
      <c r="AD436" s="38"/>
      <c r="AF436" s="38"/>
      <c r="AH436" s="38"/>
      <c r="AJ436" s="38"/>
      <c r="AL436" s="38"/>
      <c r="AN436" s="38"/>
      <c r="AP436" s="38"/>
      <c r="AR436" s="38"/>
      <c r="AT436" s="38"/>
      <c r="AV436" s="38"/>
      <c r="AX436" s="38"/>
      <c r="AZ436" s="38"/>
      <c r="BB436" s="38"/>
      <c r="BD436" s="38"/>
      <c r="BF436" s="38"/>
      <c r="BH436" s="38"/>
      <c r="BJ436" s="38"/>
      <c r="BL436" s="38"/>
      <c r="BN436" s="38"/>
      <c r="BP436" s="38"/>
      <c r="BR436" s="38"/>
      <c r="BT436" s="38"/>
    </row>
    <row r="437" spans="1:72">
      <c r="A437" s="38"/>
      <c r="B437" s="38"/>
      <c r="D437" s="38"/>
      <c r="F437" s="38"/>
      <c r="H437" s="38"/>
      <c r="J437" s="38"/>
      <c r="L437" s="38"/>
      <c r="N437" s="38"/>
      <c r="P437" s="38"/>
      <c r="R437" s="38"/>
      <c r="T437" s="38"/>
      <c r="V437" s="38"/>
      <c r="X437" s="38"/>
      <c r="Z437" s="38"/>
      <c r="AB437" s="38"/>
      <c r="AD437" s="38"/>
      <c r="AF437" s="38"/>
      <c r="AH437" s="38"/>
      <c r="AJ437" s="38"/>
      <c r="AL437" s="38"/>
      <c r="AN437" s="38"/>
      <c r="AP437" s="38"/>
      <c r="AR437" s="38"/>
      <c r="AT437" s="38"/>
      <c r="AV437" s="38"/>
      <c r="AX437" s="38"/>
      <c r="AZ437" s="38"/>
      <c r="BB437" s="38"/>
      <c r="BD437" s="38"/>
      <c r="BF437" s="38"/>
      <c r="BH437" s="38"/>
      <c r="BJ437" s="38"/>
      <c r="BL437" s="38"/>
      <c r="BN437" s="38"/>
      <c r="BP437" s="38"/>
      <c r="BR437" s="38"/>
      <c r="BT437" s="38"/>
    </row>
    <row r="438" spans="1:72">
      <c r="A438" s="38"/>
      <c r="B438" s="38"/>
      <c r="D438" s="38"/>
      <c r="F438" s="38"/>
      <c r="H438" s="38"/>
      <c r="J438" s="38"/>
      <c r="L438" s="38"/>
      <c r="N438" s="38"/>
      <c r="P438" s="38"/>
      <c r="R438" s="38"/>
      <c r="T438" s="38"/>
      <c r="V438" s="38"/>
      <c r="X438" s="38"/>
      <c r="Z438" s="38"/>
      <c r="AB438" s="38"/>
      <c r="AD438" s="38"/>
      <c r="AF438" s="38"/>
      <c r="AH438" s="38"/>
      <c r="AJ438" s="38"/>
      <c r="AL438" s="38"/>
      <c r="AN438" s="38"/>
      <c r="AP438" s="38"/>
      <c r="AR438" s="38"/>
      <c r="AT438" s="38"/>
      <c r="AV438" s="38"/>
      <c r="AX438" s="38"/>
      <c r="AZ438" s="38"/>
      <c r="BB438" s="38"/>
      <c r="BD438" s="38"/>
      <c r="BF438" s="38"/>
      <c r="BH438" s="38"/>
      <c r="BJ438" s="38"/>
      <c r="BL438" s="38"/>
      <c r="BN438" s="38"/>
      <c r="BP438" s="38"/>
      <c r="BR438" s="38"/>
      <c r="BT438" s="38"/>
    </row>
    <row r="439" spans="1:72">
      <c r="A439" s="38"/>
      <c r="B439" s="38"/>
      <c r="D439" s="38"/>
      <c r="F439" s="38"/>
      <c r="H439" s="38"/>
      <c r="J439" s="38"/>
      <c r="L439" s="38"/>
      <c r="N439" s="38"/>
      <c r="P439" s="38"/>
      <c r="R439" s="38"/>
      <c r="T439" s="38"/>
      <c r="V439" s="38"/>
      <c r="X439" s="38"/>
      <c r="Z439" s="38"/>
      <c r="AB439" s="38"/>
      <c r="AD439" s="38"/>
      <c r="AF439" s="38"/>
      <c r="AH439" s="38"/>
      <c r="AJ439" s="38"/>
      <c r="AL439" s="38"/>
      <c r="AN439" s="38"/>
      <c r="AP439" s="38"/>
      <c r="AR439" s="38"/>
      <c r="AT439" s="38"/>
      <c r="AV439" s="38"/>
      <c r="AX439" s="38"/>
      <c r="AZ439" s="38"/>
      <c r="BB439" s="38"/>
      <c r="BD439" s="38"/>
      <c r="BF439" s="38"/>
      <c r="BH439" s="38"/>
      <c r="BJ439" s="38"/>
      <c r="BL439" s="38"/>
      <c r="BN439" s="38"/>
      <c r="BP439" s="38"/>
      <c r="BR439" s="38"/>
      <c r="BT439" s="38"/>
    </row>
    <row r="440" spans="1:72">
      <c r="A440" s="38"/>
      <c r="B440" s="38"/>
      <c r="D440" s="38"/>
      <c r="F440" s="38"/>
      <c r="H440" s="38"/>
      <c r="J440" s="38"/>
      <c r="L440" s="38"/>
      <c r="N440" s="38"/>
      <c r="P440" s="38"/>
      <c r="R440" s="38"/>
      <c r="T440" s="38"/>
      <c r="V440" s="38"/>
      <c r="X440" s="38"/>
      <c r="Z440" s="38"/>
      <c r="AB440" s="38"/>
      <c r="AD440" s="38"/>
      <c r="AF440" s="38"/>
      <c r="AH440" s="38"/>
      <c r="AJ440" s="38"/>
      <c r="AL440" s="38"/>
      <c r="AN440" s="38"/>
      <c r="AP440" s="38"/>
      <c r="AR440" s="38"/>
      <c r="AT440" s="38"/>
      <c r="AV440" s="38"/>
      <c r="AX440" s="38"/>
      <c r="AZ440" s="38"/>
      <c r="BB440" s="38"/>
      <c r="BD440" s="38"/>
      <c r="BF440" s="38"/>
      <c r="BH440" s="38"/>
      <c r="BJ440" s="38"/>
      <c r="BL440" s="38"/>
      <c r="BN440" s="38"/>
      <c r="BP440" s="38"/>
      <c r="BR440" s="38"/>
      <c r="BT440" s="38"/>
    </row>
    <row r="441" spans="1:72">
      <c r="A441" s="38"/>
      <c r="B441" s="38"/>
      <c r="D441" s="38"/>
      <c r="F441" s="38"/>
      <c r="H441" s="38"/>
      <c r="J441" s="38"/>
      <c r="L441" s="38"/>
      <c r="N441" s="38"/>
      <c r="P441" s="38"/>
      <c r="R441" s="38"/>
      <c r="T441" s="38"/>
      <c r="V441" s="38"/>
      <c r="X441" s="38"/>
      <c r="Z441" s="38"/>
      <c r="AB441" s="38"/>
      <c r="AD441" s="38"/>
      <c r="AF441" s="38"/>
      <c r="AH441" s="38"/>
      <c r="AJ441" s="38"/>
      <c r="AL441" s="38"/>
      <c r="AN441" s="38"/>
      <c r="AP441" s="38"/>
      <c r="AR441" s="38"/>
      <c r="AT441" s="38"/>
      <c r="AV441" s="38"/>
      <c r="AX441" s="38"/>
      <c r="AZ441" s="38"/>
      <c r="BB441" s="38"/>
      <c r="BD441" s="38"/>
      <c r="BF441" s="38"/>
      <c r="BH441" s="38"/>
      <c r="BJ441" s="38"/>
      <c r="BL441" s="38"/>
      <c r="BN441" s="38"/>
      <c r="BP441" s="38"/>
      <c r="BR441" s="38"/>
      <c r="BT441" s="38"/>
    </row>
    <row r="442" spans="1:72">
      <c r="A442" s="38"/>
      <c r="B442" s="38"/>
      <c r="D442" s="38"/>
      <c r="F442" s="38"/>
      <c r="H442" s="38"/>
      <c r="J442" s="38"/>
      <c r="L442" s="38"/>
      <c r="N442" s="38"/>
      <c r="P442" s="38"/>
      <c r="R442" s="38"/>
      <c r="T442" s="38"/>
      <c r="V442" s="38"/>
      <c r="X442" s="38"/>
      <c r="Z442" s="38"/>
      <c r="AB442" s="38"/>
      <c r="AD442" s="38"/>
      <c r="AF442" s="38"/>
      <c r="AH442" s="38"/>
      <c r="AJ442" s="38"/>
      <c r="AL442" s="38"/>
      <c r="AN442" s="38"/>
      <c r="AP442" s="38"/>
      <c r="AR442" s="38"/>
      <c r="AT442" s="38"/>
      <c r="AV442" s="38"/>
      <c r="AX442" s="38"/>
      <c r="AZ442" s="38"/>
      <c r="BB442" s="38"/>
      <c r="BD442" s="38"/>
      <c r="BF442" s="38"/>
      <c r="BH442" s="38"/>
      <c r="BJ442" s="38"/>
      <c r="BL442" s="38"/>
      <c r="BN442" s="38"/>
      <c r="BP442" s="38"/>
      <c r="BR442" s="38"/>
      <c r="BT442" s="38"/>
    </row>
    <row r="443" spans="1:72">
      <c r="A443" s="38"/>
      <c r="B443" s="38"/>
      <c r="D443" s="38"/>
      <c r="F443" s="38"/>
      <c r="H443" s="38"/>
      <c r="J443" s="38"/>
      <c r="L443" s="38"/>
      <c r="N443" s="38"/>
      <c r="P443" s="38"/>
      <c r="R443" s="38"/>
      <c r="T443" s="38"/>
      <c r="V443" s="38"/>
      <c r="X443" s="38"/>
      <c r="Z443" s="38"/>
      <c r="AB443" s="38"/>
      <c r="AD443" s="38"/>
      <c r="AF443" s="38"/>
      <c r="AH443" s="38"/>
      <c r="AJ443" s="38"/>
      <c r="AL443" s="38"/>
      <c r="AN443" s="38"/>
      <c r="AP443" s="38"/>
      <c r="AR443" s="38"/>
      <c r="AT443" s="38"/>
      <c r="AV443" s="38"/>
      <c r="AX443" s="38"/>
      <c r="AZ443" s="38"/>
      <c r="BB443" s="38"/>
      <c r="BD443" s="38"/>
      <c r="BF443" s="38"/>
      <c r="BH443" s="38"/>
      <c r="BJ443" s="38"/>
      <c r="BL443" s="38"/>
      <c r="BN443" s="38"/>
      <c r="BP443" s="38"/>
      <c r="BR443" s="38"/>
      <c r="BT443" s="38"/>
    </row>
    <row r="444" spans="1:72">
      <c r="A444" s="38"/>
      <c r="B444" s="38"/>
      <c r="D444" s="38"/>
      <c r="F444" s="38"/>
      <c r="H444" s="38"/>
      <c r="J444" s="38"/>
      <c r="L444" s="38"/>
      <c r="N444" s="38"/>
      <c r="P444" s="38"/>
      <c r="R444" s="38"/>
      <c r="T444" s="38"/>
      <c r="V444" s="38"/>
      <c r="X444" s="38"/>
      <c r="Z444" s="38"/>
      <c r="AB444" s="38"/>
      <c r="AD444" s="38"/>
      <c r="AF444" s="38"/>
      <c r="AH444" s="38"/>
      <c r="AJ444" s="38"/>
      <c r="AL444" s="38"/>
      <c r="AN444" s="38"/>
      <c r="AP444" s="38"/>
      <c r="AR444" s="38"/>
      <c r="AT444" s="38"/>
      <c r="AV444" s="38"/>
      <c r="AX444" s="38"/>
      <c r="AZ444" s="38"/>
      <c r="BB444" s="38"/>
      <c r="BD444" s="38"/>
      <c r="BF444" s="38"/>
      <c r="BH444" s="38"/>
      <c r="BJ444" s="38"/>
      <c r="BL444" s="38"/>
      <c r="BN444" s="38"/>
      <c r="BP444" s="38"/>
      <c r="BR444" s="38"/>
      <c r="BT444" s="38"/>
    </row>
    <row r="445" spans="1:72">
      <c r="A445" s="38"/>
      <c r="B445" s="38"/>
      <c r="D445" s="38"/>
      <c r="F445" s="38"/>
      <c r="H445" s="38"/>
      <c r="J445" s="38"/>
      <c r="L445" s="38"/>
      <c r="N445" s="38"/>
      <c r="P445" s="38"/>
      <c r="R445" s="38"/>
      <c r="T445" s="38"/>
      <c r="V445" s="38"/>
      <c r="X445" s="38"/>
      <c r="Z445" s="38"/>
      <c r="AB445" s="38"/>
      <c r="AD445" s="38"/>
      <c r="AF445" s="38"/>
      <c r="AH445" s="38"/>
      <c r="AJ445" s="38"/>
      <c r="AL445" s="38"/>
      <c r="AN445" s="38"/>
      <c r="AP445" s="38"/>
      <c r="AR445" s="38"/>
      <c r="AT445" s="38"/>
      <c r="AV445" s="38"/>
      <c r="AX445" s="38"/>
      <c r="AZ445" s="38"/>
      <c r="BB445" s="38"/>
      <c r="BD445" s="38"/>
      <c r="BF445" s="38"/>
      <c r="BH445" s="38"/>
      <c r="BJ445" s="38"/>
      <c r="BL445" s="38"/>
      <c r="BN445" s="38"/>
      <c r="BP445" s="38"/>
      <c r="BR445" s="38"/>
      <c r="BT445" s="38"/>
    </row>
    <row r="446" spans="1:72">
      <c r="A446" s="38"/>
      <c r="B446" s="38"/>
      <c r="D446" s="38"/>
      <c r="F446" s="38"/>
      <c r="H446" s="38"/>
      <c r="J446" s="38"/>
      <c r="L446" s="38"/>
      <c r="N446" s="38"/>
      <c r="P446" s="38"/>
      <c r="R446" s="38"/>
      <c r="T446" s="38"/>
      <c r="V446" s="38"/>
      <c r="X446" s="38"/>
      <c r="Z446" s="38"/>
      <c r="AB446" s="38"/>
      <c r="AD446" s="38"/>
      <c r="AF446" s="38"/>
      <c r="AH446" s="38"/>
      <c r="AJ446" s="38"/>
      <c r="AL446" s="38"/>
      <c r="AN446" s="38"/>
      <c r="AP446" s="38"/>
      <c r="AR446" s="38"/>
      <c r="AT446" s="38"/>
      <c r="AV446" s="38"/>
      <c r="AX446" s="38"/>
      <c r="AZ446" s="38"/>
      <c r="BB446" s="38"/>
      <c r="BD446" s="38"/>
      <c r="BF446" s="38"/>
      <c r="BH446" s="38"/>
      <c r="BJ446" s="38"/>
      <c r="BL446" s="38"/>
      <c r="BN446" s="38"/>
      <c r="BP446" s="38"/>
      <c r="BR446" s="38"/>
      <c r="BT446" s="38"/>
    </row>
    <row r="447" spans="1:72">
      <c r="A447" s="38"/>
      <c r="B447" s="38"/>
      <c r="D447" s="38"/>
      <c r="F447" s="38"/>
      <c r="H447" s="38"/>
      <c r="J447" s="38"/>
      <c r="L447" s="38"/>
      <c r="N447" s="38"/>
      <c r="P447" s="38"/>
      <c r="R447" s="38"/>
      <c r="T447" s="38"/>
      <c r="V447" s="38"/>
      <c r="X447" s="38"/>
      <c r="Z447" s="38"/>
      <c r="AB447" s="38"/>
      <c r="AD447" s="38"/>
      <c r="AF447" s="38"/>
      <c r="AH447" s="38"/>
      <c r="AJ447" s="38"/>
      <c r="AL447" s="38"/>
      <c r="AN447" s="38"/>
      <c r="AP447" s="38"/>
      <c r="AR447" s="38"/>
      <c r="AT447" s="38"/>
      <c r="AV447" s="38"/>
      <c r="AX447" s="38"/>
      <c r="AZ447" s="38"/>
      <c r="BB447" s="38"/>
      <c r="BD447" s="38"/>
      <c r="BF447" s="38"/>
      <c r="BH447" s="38"/>
      <c r="BJ447" s="38"/>
      <c r="BL447" s="38"/>
      <c r="BN447" s="38"/>
      <c r="BP447" s="38"/>
      <c r="BR447" s="38"/>
      <c r="BT447" s="38"/>
    </row>
    <row r="448" spans="1:72">
      <c r="A448" s="38"/>
      <c r="B448" s="38"/>
      <c r="D448" s="38"/>
      <c r="F448" s="38"/>
      <c r="H448" s="38"/>
      <c r="J448" s="38"/>
      <c r="L448" s="38"/>
      <c r="N448" s="38"/>
      <c r="P448" s="38"/>
      <c r="R448" s="38"/>
      <c r="T448" s="38"/>
      <c r="V448" s="38"/>
      <c r="X448" s="38"/>
      <c r="Z448" s="38"/>
      <c r="AB448" s="38"/>
      <c r="AD448" s="38"/>
      <c r="AF448" s="38"/>
      <c r="AH448" s="38"/>
      <c r="AJ448" s="38"/>
      <c r="AL448" s="38"/>
      <c r="AN448" s="38"/>
      <c r="AP448" s="38"/>
      <c r="AR448" s="38"/>
      <c r="AT448" s="38"/>
      <c r="AV448" s="38"/>
      <c r="AX448" s="38"/>
      <c r="AZ448" s="38"/>
      <c r="BB448" s="38"/>
      <c r="BD448" s="38"/>
      <c r="BF448" s="38"/>
      <c r="BH448" s="38"/>
      <c r="BJ448" s="38"/>
      <c r="BL448" s="38"/>
      <c r="BN448" s="38"/>
      <c r="BP448" s="38"/>
      <c r="BR448" s="38"/>
      <c r="BT448" s="38"/>
    </row>
    <row r="449" spans="1:72">
      <c r="A449" s="38"/>
      <c r="B449" s="38"/>
      <c r="D449" s="38"/>
      <c r="F449" s="38"/>
      <c r="H449" s="38"/>
      <c r="J449" s="38"/>
      <c r="L449" s="38"/>
      <c r="N449" s="38"/>
      <c r="P449" s="38"/>
      <c r="R449" s="38"/>
      <c r="T449" s="38"/>
      <c r="V449" s="38"/>
      <c r="X449" s="38"/>
      <c r="Z449" s="38"/>
      <c r="AB449" s="38"/>
      <c r="AD449" s="38"/>
      <c r="AF449" s="38"/>
      <c r="AH449" s="38"/>
      <c r="AJ449" s="38"/>
      <c r="AL449" s="38"/>
      <c r="AN449" s="38"/>
      <c r="AP449" s="38"/>
      <c r="AR449" s="38"/>
      <c r="AT449" s="38"/>
      <c r="AV449" s="38"/>
      <c r="AX449" s="38"/>
      <c r="AZ449" s="38"/>
      <c r="BB449" s="38"/>
      <c r="BD449" s="38"/>
      <c r="BF449" s="38"/>
      <c r="BH449" s="38"/>
      <c r="BJ449" s="38"/>
      <c r="BL449" s="38"/>
      <c r="BN449" s="38"/>
      <c r="BP449" s="38"/>
      <c r="BR449" s="38"/>
      <c r="BT449" s="38"/>
    </row>
    <row r="450" spans="1:72">
      <c r="A450" s="38"/>
      <c r="B450" s="38"/>
      <c r="D450" s="38"/>
      <c r="F450" s="38"/>
      <c r="H450" s="38"/>
      <c r="J450" s="38"/>
      <c r="L450" s="38"/>
      <c r="N450" s="38"/>
      <c r="P450" s="38"/>
      <c r="R450" s="38"/>
      <c r="T450" s="38"/>
      <c r="V450" s="38"/>
      <c r="X450" s="38"/>
      <c r="Z450" s="38"/>
      <c r="AB450" s="38"/>
      <c r="AD450" s="38"/>
      <c r="AF450" s="38"/>
      <c r="AH450" s="38"/>
      <c r="AJ450" s="38"/>
      <c r="AL450" s="38"/>
      <c r="AN450" s="38"/>
      <c r="AP450" s="38"/>
      <c r="AR450" s="38"/>
      <c r="AT450" s="38"/>
      <c r="AV450" s="38"/>
      <c r="AX450" s="38"/>
      <c r="AZ450" s="38"/>
      <c r="BB450" s="38"/>
      <c r="BD450" s="38"/>
      <c r="BF450" s="38"/>
      <c r="BH450" s="38"/>
      <c r="BJ450" s="38"/>
      <c r="BL450" s="38"/>
      <c r="BN450" s="38"/>
      <c r="BP450" s="38"/>
      <c r="BR450" s="38"/>
      <c r="BT450" s="38"/>
    </row>
    <row r="451" spans="1:72">
      <c r="A451" s="38"/>
      <c r="B451" s="38"/>
      <c r="D451" s="38"/>
      <c r="F451" s="38"/>
      <c r="H451" s="38"/>
      <c r="J451" s="38"/>
      <c r="L451" s="38"/>
      <c r="N451" s="38"/>
      <c r="P451" s="38"/>
      <c r="R451" s="38"/>
      <c r="T451" s="38"/>
      <c r="V451" s="38"/>
      <c r="X451" s="38"/>
      <c r="Z451" s="38"/>
      <c r="AB451" s="38"/>
      <c r="AD451" s="38"/>
      <c r="AF451" s="38"/>
      <c r="AH451" s="38"/>
      <c r="AJ451" s="38"/>
      <c r="AL451" s="38"/>
      <c r="AN451" s="38"/>
      <c r="AP451" s="38"/>
      <c r="AR451" s="38"/>
      <c r="AT451" s="38"/>
      <c r="AV451" s="38"/>
      <c r="AX451" s="38"/>
      <c r="AZ451" s="38"/>
      <c r="BB451" s="38"/>
      <c r="BD451" s="38"/>
      <c r="BF451" s="38"/>
      <c r="BH451" s="38"/>
      <c r="BJ451" s="38"/>
      <c r="BL451" s="38"/>
      <c r="BN451" s="38"/>
      <c r="BP451" s="38"/>
      <c r="BR451" s="38"/>
      <c r="BT451" s="38"/>
    </row>
    <row r="452" spans="1:72">
      <c r="A452" s="38"/>
      <c r="B452" s="38"/>
      <c r="D452" s="38"/>
      <c r="F452" s="38"/>
      <c r="H452" s="38"/>
      <c r="J452" s="38"/>
      <c r="L452" s="38"/>
      <c r="N452" s="38"/>
      <c r="P452" s="38"/>
      <c r="R452" s="38"/>
      <c r="T452" s="38"/>
      <c r="V452" s="38"/>
      <c r="X452" s="38"/>
      <c r="Z452" s="38"/>
      <c r="AB452" s="38"/>
      <c r="AD452" s="38"/>
      <c r="AF452" s="38"/>
      <c r="AH452" s="38"/>
      <c r="AJ452" s="38"/>
      <c r="AL452" s="38"/>
      <c r="AN452" s="38"/>
      <c r="AP452" s="38"/>
      <c r="AR452" s="38"/>
      <c r="AT452" s="38"/>
      <c r="AV452" s="38"/>
      <c r="AX452" s="38"/>
      <c r="AZ452" s="38"/>
      <c r="BB452" s="38"/>
      <c r="BD452" s="38"/>
      <c r="BF452" s="38"/>
      <c r="BH452" s="38"/>
      <c r="BJ452" s="38"/>
      <c r="BL452" s="38"/>
      <c r="BN452" s="38"/>
      <c r="BP452" s="38"/>
      <c r="BR452" s="38"/>
      <c r="BT452" s="38"/>
    </row>
    <row r="453" spans="1:72">
      <c r="A453" s="38"/>
      <c r="B453" s="38"/>
      <c r="D453" s="38"/>
      <c r="F453" s="38"/>
      <c r="H453" s="38"/>
      <c r="J453" s="38"/>
      <c r="L453" s="38"/>
      <c r="N453" s="38"/>
      <c r="P453" s="38"/>
      <c r="R453" s="38"/>
      <c r="T453" s="38"/>
      <c r="V453" s="38"/>
      <c r="X453" s="38"/>
      <c r="Z453" s="38"/>
      <c r="AB453" s="38"/>
      <c r="AD453" s="38"/>
      <c r="AF453" s="38"/>
      <c r="AH453" s="38"/>
      <c r="AJ453" s="38"/>
      <c r="AL453" s="38"/>
      <c r="AN453" s="38"/>
      <c r="AP453" s="38"/>
      <c r="AR453" s="38"/>
      <c r="AT453" s="38"/>
      <c r="AV453" s="38"/>
      <c r="AX453" s="38"/>
      <c r="AZ453" s="38"/>
      <c r="BB453" s="38"/>
      <c r="BD453" s="38"/>
      <c r="BF453" s="38"/>
      <c r="BH453" s="38"/>
      <c r="BJ453" s="38"/>
      <c r="BL453" s="38"/>
      <c r="BN453" s="38"/>
      <c r="BP453" s="38"/>
      <c r="BR453" s="38"/>
      <c r="BT453" s="38"/>
    </row>
    <row r="454" spans="1:72">
      <c r="A454" s="38"/>
      <c r="B454" s="38"/>
      <c r="D454" s="38"/>
      <c r="F454" s="38"/>
      <c r="H454" s="38"/>
      <c r="J454" s="38"/>
      <c r="L454" s="38"/>
      <c r="N454" s="38"/>
      <c r="P454" s="38"/>
      <c r="R454" s="38"/>
      <c r="T454" s="38"/>
      <c r="V454" s="38"/>
      <c r="X454" s="38"/>
      <c r="Z454" s="38"/>
      <c r="AB454" s="38"/>
      <c r="AD454" s="38"/>
      <c r="AF454" s="38"/>
      <c r="AH454" s="38"/>
      <c r="AJ454" s="38"/>
      <c r="AL454" s="38"/>
      <c r="AN454" s="38"/>
      <c r="AP454" s="38"/>
      <c r="AR454" s="38"/>
      <c r="AT454" s="38"/>
      <c r="AV454" s="38"/>
      <c r="AX454" s="38"/>
      <c r="AZ454" s="38"/>
      <c r="BB454" s="38"/>
      <c r="BD454" s="38"/>
      <c r="BF454" s="38"/>
      <c r="BH454" s="38"/>
      <c r="BJ454" s="38"/>
      <c r="BL454" s="38"/>
      <c r="BN454" s="38"/>
      <c r="BP454" s="38"/>
      <c r="BR454" s="38"/>
      <c r="BT454" s="38"/>
    </row>
    <row r="455" spans="1:72">
      <c r="A455" s="38"/>
      <c r="B455" s="38"/>
      <c r="D455" s="38"/>
      <c r="F455" s="38"/>
      <c r="H455" s="38"/>
      <c r="J455" s="38"/>
      <c r="L455" s="38"/>
      <c r="N455" s="38"/>
      <c r="P455" s="38"/>
      <c r="R455" s="38"/>
      <c r="T455" s="38"/>
      <c r="V455" s="38"/>
      <c r="X455" s="38"/>
      <c r="Z455" s="38"/>
      <c r="AB455" s="38"/>
      <c r="AD455" s="38"/>
      <c r="AF455" s="38"/>
      <c r="AH455" s="38"/>
      <c r="AJ455" s="38"/>
      <c r="AL455" s="38"/>
      <c r="AN455" s="38"/>
      <c r="AP455" s="38"/>
      <c r="AR455" s="38"/>
      <c r="AT455" s="38"/>
      <c r="AV455" s="38"/>
      <c r="AX455" s="38"/>
      <c r="AZ455" s="38"/>
      <c r="BB455" s="38"/>
      <c r="BD455" s="38"/>
      <c r="BF455" s="38"/>
      <c r="BH455" s="38"/>
      <c r="BJ455" s="38"/>
      <c r="BL455" s="38"/>
      <c r="BN455" s="38"/>
      <c r="BP455" s="38"/>
      <c r="BR455" s="38"/>
      <c r="BT455" s="38"/>
    </row>
    <row r="456" spans="1:72">
      <c r="A456" s="38"/>
      <c r="B456" s="38"/>
      <c r="D456" s="38"/>
      <c r="F456" s="38"/>
      <c r="H456" s="38"/>
      <c r="J456" s="38"/>
      <c r="L456" s="38"/>
      <c r="N456" s="38"/>
      <c r="P456" s="38"/>
      <c r="R456" s="38"/>
      <c r="T456" s="38"/>
      <c r="V456" s="38"/>
      <c r="X456" s="38"/>
      <c r="Z456" s="38"/>
      <c r="AB456" s="38"/>
      <c r="AD456" s="38"/>
      <c r="AF456" s="38"/>
      <c r="AH456" s="38"/>
      <c r="AJ456" s="38"/>
      <c r="AL456" s="38"/>
      <c r="AN456" s="38"/>
      <c r="AP456" s="38"/>
      <c r="AR456" s="38"/>
      <c r="AT456" s="38"/>
      <c r="AV456" s="38"/>
      <c r="AX456" s="38"/>
      <c r="AZ456" s="38"/>
      <c r="BB456" s="38"/>
      <c r="BD456" s="38"/>
      <c r="BF456" s="38"/>
      <c r="BH456" s="38"/>
      <c r="BJ456" s="38"/>
      <c r="BL456" s="38"/>
      <c r="BN456" s="38"/>
      <c r="BP456" s="38"/>
      <c r="BR456" s="38"/>
      <c r="BT456" s="38"/>
    </row>
    <row r="457" spans="1:72">
      <c r="A457" s="38"/>
      <c r="B457" s="38"/>
      <c r="D457" s="38"/>
      <c r="F457" s="38"/>
      <c r="H457" s="38"/>
      <c r="J457" s="38"/>
      <c r="L457" s="38"/>
      <c r="N457" s="38"/>
      <c r="P457" s="38"/>
      <c r="R457" s="38"/>
      <c r="T457" s="38"/>
      <c r="V457" s="38"/>
      <c r="X457" s="38"/>
      <c r="Z457" s="38"/>
      <c r="AB457" s="38"/>
      <c r="AD457" s="38"/>
      <c r="AF457" s="38"/>
      <c r="AH457" s="38"/>
      <c r="AJ457" s="38"/>
      <c r="AL457" s="38"/>
      <c r="AN457" s="38"/>
      <c r="AP457" s="38"/>
      <c r="AR457" s="38"/>
      <c r="AT457" s="38"/>
      <c r="AV457" s="38"/>
      <c r="AX457" s="38"/>
      <c r="AZ457" s="38"/>
      <c r="BB457" s="38"/>
      <c r="BD457" s="38"/>
      <c r="BF457" s="38"/>
      <c r="BH457" s="38"/>
      <c r="BJ457" s="38"/>
      <c r="BL457" s="38"/>
      <c r="BN457" s="38"/>
      <c r="BP457" s="38"/>
      <c r="BR457" s="38"/>
      <c r="BT457" s="38"/>
    </row>
    <row r="458" spans="1:72">
      <c r="A458" s="38"/>
      <c r="B458" s="38"/>
      <c r="D458" s="38"/>
      <c r="F458" s="38"/>
      <c r="H458" s="38"/>
      <c r="J458" s="38"/>
      <c r="L458" s="38"/>
      <c r="N458" s="38"/>
      <c r="P458" s="38"/>
      <c r="R458" s="38"/>
      <c r="T458" s="38"/>
      <c r="V458" s="38"/>
      <c r="X458" s="38"/>
      <c r="Z458" s="38"/>
      <c r="AB458" s="38"/>
      <c r="AD458" s="38"/>
      <c r="AF458" s="38"/>
      <c r="AH458" s="38"/>
      <c r="AJ458" s="38"/>
      <c r="AL458" s="38"/>
      <c r="AN458" s="38"/>
      <c r="AP458" s="38"/>
      <c r="AR458" s="38"/>
      <c r="AT458" s="38"/>
      <c r="AV458" s="38"/>
      <c r="AX458" s="38"/>
      <c r="AZ458" s="38"/>
      <c r="BB458" s="38"/>
      <c r="BD458" s="38"/>
      <c r="BF458" s="38"/>
      <c r="BH458" s="38"/>
      <c r="BJ458" s="38"/>
      <c r="BL458" s="38"/>
      <c r="BN458" s="38"/>
      <c r="BP458" s="38"/>
      <c r="BR458" s="38"/>
      <c r="BT458" s="38"/>
    </row>
    <row r="459" spans="1:72">
      <c r="A459" s="38"/>
      <c r="B459" s="38"/>
      <c r="D459" s="38"/>
      <c r="F459" s="38"/>
      <c r="H459" s="38"/>
      <c r="J459" s="38"/>
      <c r="L459" s="38"/>
      <c r="N459" s="38"/>
      <c r="P459" s="38"/>
      <c r="R459" s="38"/>
      <c r="T459" s="38"/>
      <c r="V459" s="38"/>
      <c r="X459" s="38"/>
      <c r="Z459" s="38"/>
      <c r="AB459" s="38"/>
      <c r="AD459" s="38"/>
      <c r="AF459" s="38"/>
      <c r="AH459" s="38"/>
      <c r="AJ459" s="38"/>
      <c r="AL459" s="38"/>
      <c r="AN459" s="38"/>
      <c r="AP459" s="38"/>
      <c r="AR459" s="38"/>
      <c r="AT459" s="38"/>
      <c r="AV459" s="38"/>
      <c r="AX459" s="38"/>
      <c r="AZ459" s="38"/>
      <c r="BB459" s="38"/>
      <c r="BD459" s="38"/>
      <c r="BF459" s="38"/>
      <c r="BH459" s="38"/>
      <c r="BJ459" s="38"/>
      <c r="BL459" s="38"/>
      <c r="BN459" s="38"/>
      <c r="BP459" s="38"/>
      <c r="BR459" s="38"/>
      <c r="BT459" s="38"/>
    </row>
    <row r="460" spans="1:72">
      <c r="A460" s="38"/>
      <c r="B460" s="38"/>
      <c r="D460" s="38"/>
      <c r="F460" s="38"/>
      <c r="H460" s="38"/>
      <c r="J460" s="38"/>
      <c r="L460" s="38"/>
      <c r="N460" s="38"/>
      <c r="P460" s="38"/>
      <c r="R460" s="38"/>
      <c r="T460" s="38"/>
      <c r="V460" s="38"/>
      <c r="X460" s="38"/>
      <c r="Z460" s="38"/>
      <c r="AB460" s="38"/>
      <c r="AD460" s="38"/>
      <c r="AF460" s="38"/>
      <c r="AH460" s="38"/>
      <c r="AJ460" s="38"/>
      <c r="AL460" s="38"/>
      <c r="AN460" s="38"/>
      <c r="AP460" s="38"/>
      <c r="AR460" s="38"/>
      <c r="AT460" s="38"/>
      <c r="AV460" s="38"/>
      <c r="AX460" s="38"/>
      <c r="AZ460" s="38"/>
      <c r="BB460" s="38"/>
      <c r="BD460" s="38"/>
      <c r="BF460" s="38"/>
      <c r="BH460" s="38"/>
      <c r="BJ460" s="38"/>
      <c r="BL460" s="38"/>
      <c r="BN460" s="38"/>
      <c r="BP460" s="38"/>
      <c r="BR460" s="38"/>
      <c r="BT460" s="38"/>
    </row>
    <row r="461" spans="1:72">
      <c r="A461" s="38"/>
      <c r="B461" s="38"/>
      <c r="D461" s="38"/>
      <c r="F461" s="38"/>
      <c r="H461" s="38"/>
      <c r="J461" s="38"/>
      <c r="L461" s="38"/>
      <c r="N461" s="38"/>
      <c r="P461" s="38"/>
      <c r="R461" s="38"/>
      <c r="T461" s="38"/>
      <c r="V461" s="38"/>
      <c r="X461" s="38"/>
      <c r="Z461" s="38"/>
      <c r="AB461" s="38"/>
      <c r="AD461" s="38"/>
      <c r="AF461" s="38"/>
      <c r="AH461" s="38"/>
      <c r="AJ461" s="38"/>
      <c r="AL461" s="38"/>
      <c r="AN461" s="38"/>
      <c r="AP461" s="38"/>
      <c r="AR461" s="38"/>
      <c r="AT461" s="38"/>
      <c r="AV461" s="38"/>
      <c r="AX461" s="38"/>
      <c r="AZ461" s="38"/>
      <c r="BB461" s="38"/>
      <c r="BD461" s="38"/>
      <c r="BF461" s="38"/>
      <c r="BH461" s="38"/>
      <c r="BJ461" s="38"/>
      <c r="BL461" s="38"/>
      <c r="BN461" s="38"/>
      <c r="BP461" s="38"/>
      <c r="BR461" s="38"/>
      <c r="BT461" s="38"/>
    </row>
    <row r="462" spans="1:72">
      <c r="A462" s="38"/>
      <c r="B462" s="38"/>
      <c r="D462" s="38"/>
      <c r="F462" s="38"/>
      <c r="H462" s="38"/>
      <c r="J462" s="38"/>
      <c r="L462" s="38"/>
      <c r="N462" s="38"/>
      <c r="P462" s="38"/>
      <c r="R462" s="38"/>
      <c r="T462" s="38"/>
      <c r="V462" s="38"/>
      <c r="X462" s="38"/>
      <c r="Z462" s="38"/>
      <c r="AB462" s="38"/>
      <c r="AD462" s="38"/>
      <c r="AF462" s="38"/>
      <c r="AH462" s="38"/>
      <c r="AJ462" s="38"/>
      <c r="AL462" s="38"/>
      <c r="AN462" s="38"/>
      <c r="AP462" s="38"/>
      <c r="AR462" s="38"/>
      <c r="AT462" s="38"/>
      <c r="AV462" s="38"/>
      <c r="AX462" s="38"/>
      <c r="AZ462" s="38"/>
      <c r="BB462" s="38"/>
      <c r="BD462" s="38"/>
      <c r="BF462" s="38"/>
      <c r="BH462" s="38"/>
      <c r="BJ462" s="38"/>
      <c r="BL462" s="38"/>
      <c r="BN462" s="38"/>
      <c r="BP462" s="38"/>
      <c r="BR462" s="38"/>
      <c r="BT462" s="38"/>
    </row>
    <row r="463" spans="1:72">
      <c r="A463" s="38"/>
      <c r="B463" s="38"/>
      <c r="D463" s="38"/>
      <c r="F463" s="38"/>
      <c r="H463" s="38"/>
      <c r="J463" s="38"/>
      <c r="L463" s="38"/>
      <c r="N463" s="38"/>
      <c r="P463" s="38"/>
      <c r="R463" s="38"/>
      <c r="T463" s="38"/>
      <c r="V463" s="38"/>
      <c r="X463" s="38"/>
      <c r="Z463" s="38"/>
      <c r="AB463" s="38"/>
      <c r="AD463" s="38"/>
      <c r="AF463" s="38"/>
      <c r="AH463" s="38"/>
      <c r="AJ463" s="38"/>
      <c r="AL463" s="38"/>
      <c r="AN463" s="38"/>
      <c r="AP463" s="38"/>
      <c r="AR463" s="38"/>
      <c r="AT463" s="38"/>
      <c r="AV463" s="38"/>
      <c r="AX463" s="38"/>
      <c r="AZ463" s="38"/>
      <c r="BB463" s="38"/>
      <c r="BD463" s="38"/>
      <c r="BF463" s="38"/>
      <c r="BH463" s="38"/>
      <c r="BJ463" s="38"/>
      <c r="BL463" s="38"/>
      <c r="BN463" s="38"/>
      <c r="BP463" s="38"/>
      <c r="BR463" s="38"/>
      <c r="BT463" s="38"/>
    </row>
    <row r="464" spans="1:72">
      <c r="A464" s="38"/>
      <c r="B464" s="38"/>
      <c r="D464" s="38"/>
      <c r="F464" s="38"/>
      <c r="H464" s="38"/>
      <c r="J464" s="38"/>
      <c r="L464" s="38"/>
      <c r="N464" s="38"/>
      <c r="P464" s="38"/>
      <c r="R464" s="38"/>
      <c r="T464" s="38"/>
      <c r="V464" s="38"/>
      <c r="X464" s="38"/>
      <c r="Z464" s="38"/>
      <c r="AB464" s="38"/>
      <c r="AD464" s="38"/>
      <c r="AF464" s="38"/>
      <c r="AH464" s="38"/>
      <c r="AJ464" s="38"/>
      <c r="AL464" s="38"/>
      <c r="AN464" s="38"/>
      <c r="AP464" s="38"/>
      <c r="AR464" s="38"/>
      <c r="AT464" s="38"/>
      <c r="AV464" s="38"/>
      <c r="AX464" s="38"/>
      <c r="AZ464" s="38"/>
      <c r="BB464" s="38"/>
      <c r="BD464" s="38"/>
      <c r="BF464" s="38"/>
      <c r="BH464" s="38"/>
      <c r="BJ464" s="38"/>
      <c r="BL464" s="38"/>
      <c r="BN464" s="38"/>
      <c r="BP464" s="38"/>
      <c r="BR464" s="38"/>
      <c r="BT464" s="38"/>
    </row>
    <row r="465" spans="1:72">
      <c r="A465" s="38"/>
      <c r="B465" s="38"/>
      <c r="D465" s="38"/>
      <c r="F465" s="38"/>
      <c r="H465" s="38"/>
      <c r="J465" s="38"/>
      <c r="L465" s="38"/>
      <c r="N465" s="38"/>
      <c r="P465" s="38"/>
      <c r="R465" s="38"/>
      <c r="T465" s="38"/>
      <c r="V465" s="38"/>
      <c r="X465" s="38"/>
      <c r="Z465" s="38"/>
      <c r="AB465" s="38"/>
      <c r="AD465" s="38"/>
      <c r="AF465" s="38"/>
      <c r="AH465" s="38"/>
      <c r="AJ465" s="38"/>
      <c r="AL465" s="38"/>
      <c r="AN465" s="38"/>
      <c r="AP465" s="38"/>
      <c r="AR465" s="38"/>
      <c r="AT465" s="38"/>
      <c r="AV465" s="38"/>
      <c r="AX465" s="38"/>
      <c r="AZ465" s="38"/>
      <c r="BB465" s="38"/>
      <c r="BD465" s="38"/>
      <c r="BF465" s="38"/>
      <c r="BH465" s="38"/>
      <c r="BJ465" s="38"/>
      <c r="BL465" s="38"/>
      <c r="BN465" s="38"/>
      <c r="BP465" s="38"/>
      <c r="BR465" s="38"/>
      <c r="BT465" s="38"/>
    </row>
    <row r="466" spans="1:72">
      <c r="A466" s="38"/>
      <c r="B466" s="38"/>
      <c r="D466" s="38"/>
      <c r="F466" s="38"/>
      <c r="H466" s="38"/>
      <c r="J466" s="38"/>
      <c r="L466" s="38"/>
      <c r="N466" s="38"/>
      <c r="P466" s="38"/>
      <c r="R466" s="38"/>
      <c r="T466" s="38"/>
      <c r="V466" s="38"/>
      <c r="X466" s="38"/>
      <c r="Z466" s="38"/>
      <c r="AB466" s="38"/>
      <c r="AD466" s="38"/>
      <c r="AF466" s="38"/>
      <c r="AH466" s="38"/>
      <c r="AJ466" s="38"/>
      <c r="AL466" s="38"/>
      <c r="AN466" s="38"/>
      <c r="AP466" s="38"/>
      <c r="AR466" s="38"/>
      <c r="AT466" s="38"/>
      <c r="AV466" s="38"/>
      <c r="AX466" s="38"/>
      <c r="AZ466" s="38"/>
      <c r="BB466" s="38"/>
      <c r="BD466" s="38"/>
      <c r="BF466" s="38"/>
      <c r="BH466" s="38"/>
      <c r="BJ466" s="38"/>
      <c r="BL466" s="38"/>
      <c r="BN466" s="38"/>
      <c r="BP466" s="38"/>
      <c r="BR466" s="38"/>
      <c r="BT466" s="38"/>
    </row>
    <row r="467" spans="1:72">
      <c r="A467" s="38"/>
      <c r="B467" s="38"/>
      <c r="D467" s="38"/>
      <c r="F467" s="38"/>
      <c r="H467" s="38"/>
      <c r="J467" s="38"/>
      <c r="L467" s="38"/>
      <c r="N467" s="38"/>
      <c r="P467" s="38"/>
      <c r="R467" s="38"/>
      <c r="T467" s="38"/>
      <c r="V467" s="38"/>
      <c r="X467" s="38"/>
      <c r="Z467" s="38"/>
      <c r="AB467" s="38"/>
      <c r="AD467" s="38"/>
      <c r="AF467" s="38"/>
      <c r="AH467" s="38"/>
      <c r="AJ467" s="38"/>
      <c r="AL467" s="38"/>
      <c r="AN467" s="38"/>
      <c r="AP467" s="38"/>
      <c r="AR467" s="38"/>
      <c r="AT467" s="38"/>
      <c r="AV467" s="38"/>
      <c r="AX467" s="38"/>
      <c r="AZ467" s="38"/>
      <c r="BB467" s="38"/>
      <c r="BD467" s="38"/>
      <c r="BF467" s="38"/>
      <c r="BH467" s="38"/>
      <c r="BJ467" s="38"/>
      <c r="BL467" s="38"/>
      <c r="BN467" s="38"/>
      <c r="BP467" s="38"/>
      <c r="BR467" s="38"/>
      <c r="BT467" s="38"/>
    </row>
    <row r="468" spans="1:72">
      <c r="A468" s="38"/>
      <c r="B468" s="38"/>
      <c r="D468" s="38"/>
      <c r="F468" s="38"/>
      <c r="H468" s="38"/>
      <c r="J468" s="38"/>
      <c r="L468" s="38"/>
      <c r="N468" s="38"/>
      <c r="P468" s="38"/>
      <c r="R468" s="38"/>
      <c r="T468" s="38"/>
      <c r="V468" s="38"/>
      <c r="X468" s="38"/>
      <c r="Z468" s="38"/>
      <c r="AB468" s="38"/>
      <c r="AD468" s="38"/>
      <c r="AF468" s="38"/>
      <c r="AH468" s="38"/>
      <c r="AJ468" s="38"/>
      <c r="AL468" s="38"/>
      <c r="AN468" s="38"/>
      <c r="AP468" s="38"/>
      <c r="AR468" s="38"/>
      <c r="AT468" s="38"/>
      <c r="AV468" s="38"/>
      <c r="AX468" s="38"/>
      <c r="AZ468" s="38"/>
      <c r="BB468" s="38"/>
      <c r="BD468" s="38"/>
      <c r="BF468" s="38"/>
      <c r="BH468" s="38"/>
      <c r="BJ468" s="38"/>
      <c r="BL468" s="38"/>
      <c r="BN468" s="38"/>
      <c r="BP468" s="38"/>
      <c r="BR468" s="38"/>
      <c r="BT468" s="38"/>
    </row>
    <row r="469" spans="1:72">
      <c r="A469" s="38"/>
      <c r="B469" s="38"/>
      <c r="D469" s="38"/>
      <c r="F469" s="38"/>
      <c r="H469" s="38"/>
      <c r="J469" s="38"/>
      <c r="L469" s="38"/>
      <c r="N469" s="38"/>
      <c r="P469" s="38"/>
      <c r="R469" s="38"/>
      <c r="T469" s="38"/>
      <c r="V469" s="38"/>
      <c r="X469" s="38"/>
      <c r="Z469" s="38"/>
      <c r="AB469" s="38"/>
      <c r="AD469" s="38"/>
      <c r="AF469" s="38"/>
      <c r="AH469" s="38"/>
      <c r="AJ469" s="38"/>
      <c r="AL469" s="38"/>
      <c r="AN469" s="38"/>
      <c r="AP469" s="38"/>
      <c r="AR469" s="38"/>
      <c r="AT469" s="38"/>
      <c r="AV469" s="38"/>
      <c r="AX469" s="38"/>
      <c r="AZ469" s="38"/>
      <c r="BB469" s="38"/>
      <c r="BD469" s="38"/>
      <c r="BF469" s="38"/>
      <c r="BH469" s="38"/>
      <c r="BJ469" s="38"/>
      <c r="BL469" s="38"/>
      <c r="BN469" s="38"/>
      <c r="BP469" s="38"/>
      <c r="BR469" s="38"/>
      <c r="BT469" s="38"/>
    </row>
    <row r="470" spans="1:72">
      <c r="A470" s="38"/>
      <c r="B470" s="38"/>
      <c r="D470" s="38"/>
      <c r="F470" s="38"/>
      <c r="H470" s="38"/>
      <c r="J470" s="38"/>
      <c r="L470" s="38"/>
      <c r="N470" s="38"/>
      <c r="P470" s="38"/>
      <c r="R470" s="38"/>
      <c r="T470" s="38"/>
      <c r="V470" s="38"/>
      <c r="X470" s="38"/>
      <c r="Z470" s="38"/>
      <c r="AB470" s="38"/>
      <c r="AD470" s="38"/>
      <c r="AF470" s="38"/>
      <c r="AH470" s="38"/>
      <c r="AJ470" s="38"/>
      <c r="AL470" s="38"/>
      <c r="AN470" s="38"/>
      <c r="AP470" s="38"/>
      <c r="AR470" s="38"/>
      <c r="AT470" s="38"/>
      <c r="AV470" s="38"/>
      <c r="AX470" s="38"/>
      <c r="AZ470" s="38"/>
      <c r="BB470" s="38"/>
      <c r="BD470" s="38"/>
      <c r="BF470" s="38"/>
      <c r="BH470" s="38"/>
      <c r="BJ470" s="38"/>
      <c r="BL470" s="38"/>
      <c r="BN470" s="38"/>
      <c r="BP470" s="38"/>
      <c r="BR470" s="38"/>
      <c r="BT470" s="38"/>
    </row>
    <row r="471" spans="1:72">
      <c r="A471" s="38"/>
      <c r="B471" s="38"/>
      <c r="D471" s="38"/>
      <c r="F471" s="38"/>
      <c r="H471" s="38"/>
      <c r="J471" s="38"/>
      <c r="L471" s="38"/>
      <c r="N471" s="38"/>
      <c r="P471" s="38"/>
      <c r="R471" s="38"/>
      <c r="T471" s="38"/>
      <c r="V471" s="38"/>
      <c r="X471" s="38"/>
      <c r="Z471" s="38"/>
      <c r="AB471" s="38"/>
      <c r="AD471" s="38"/>
      <c r="AF471" s="38"/>
      <c r="AH471" s="38"/>
      <c r="AJ471" s="38"/>
      <c r="AL471" s="38"/>
      <c r="AN471" s="38"/>
      <c r="AP471" s="38"/>
      <c r="AR471" s="38"/>
      <c r="AT471" s="38"/>
      <c r="AV471" s="38"/>
      <c r="AX471" s="38"/>
      <c r="AZ471" s="38"/>
      <c r="BB471" s="38"/>
      <c r="BD471" s="38"/>
      <c r="BF471" s="38"/>
      <c r="BH471" s="38"/>
      <c r="BJ471" s="38"/>
      <c r="BL471" s="38"/>
      <c r="BN471" s="38"/>
      <c r="BP471" s="38"/>
      <c r="BR471" s="38"/>
      <c r="BT471" s="38"/>
    </row>
    <row r="472" spans="1:72">
      <c r="A472" s="38"/>
      <c r="B472" s="38"/>
      <c r="D472" s="38"/>
      <c r="F472" s="38"/>
      <c r="H472" s="38"/>
      <c r="J472" s="38"/>
      <c r="L472" s="38"/>
      <c r="N472" s="38"/>
      <c r="P472" s="38"/>
      <c r="R472" s="38"/>
      <c r="T472" s="38"/>
      <c r="V472" s="38"/>
      <c r="X472" s="38"/>
      <c r="Z472" s="38"/>
      <c r="AB472" s="38"/>
      <c r="AD472" s="38"/>
      <c r="AF472" s="38"/>
      <c r="AH472" s="38"/>
      <c r="AJ472" s="38"/>
      <c r="AL472" s="38"/>
      <c r="AN472" s="38"/>
      <c r="AP472" s="38"/>
      <c r="AR472" s="38"/>
      <c r="AT472" s="38"/>
      <c r="AV472" s="38"/>
      <c r="AX472" s="38"/>
      <c r="AZ472" s="38"/>
      <c r="BB472" s="38"/>
      <c r="BD472" s="38"/>
      <c r="BF472" s="38"/>
      <c r="BH472" s="38"/>
      <c r="BJ472" s="38"/>
      <c r="BL472" s="38"/>
      <c r="BN472" s="38"/>
      <c r="BP472" s="38"/>
      <c r="BR472" s="38"/>
      <c r="BT472" s="38"/>
    </row>
    <row r="473" spans="1:72">
      <c r="A473" s="38"/>
      <c r="B473" s="38"/>
      <c r="D473" s="38"/>
      <c r="F473" s="38"/>
      <c r="H473" s="38"/>
      <c r="J473" s="38"/>
      <c r="L473" s="38"/>
      <c r="N473" s="38"/>
      <c r="P473" s="38"/>
      <c r="R473" s="38"/>
      <c r="T473" s="38"/>
      <c r="V473" s="38"/>
      <c r="X473" s="38"/>
      <c r="Z473" s="38"/>
      <c r="AB473" s="38"/>
      <c r="AD473" s="38"/>
      <c r="AF473" s="38"/>
      <c r="AH473" s="38"/>
      <c r="AJ473" s="38"/>
      <c r="AL473" s="38"/>
      <c r="AN473" s="38"/>
      <c r="AP473" s="38"/>
      <c r="AR473" s="38"/>
      <c r="AT473" s="38"/>
      <c r="AV473" s="38"/>
      <c r="AX473" s="38"/>
      <c r="AZ473" s="38"/>
      <c r="BB473" s="38"/>
      <c r="BD473" s="38"/>
      <c r="BF473" s="38"/>
      <c r="BH473" s="38"/>
      <c r="BJ473" s="38"/>
      <c r="BL473" s="38"/>
      <c r="BN473" s="38"/>
      <c r="BP473" s="38"/>
      <c r="BR473" s="38"/>
      <c r="BT473" s="38"/>
    </row>
    <row r="474" spans="1:72">
      <c r="A474" s="38"/>
      <c r="B474" s="38"/>
      <c r="D474" s="38"/>
      <c r="F474" s="38"/>
      <c r="H474" s="38"/>
      <c r="J474" s="38"/>
      <c r="L474" s="38"/>
      <c r="N474" s="38"/>
      <c r="P474" s="38"/>
      <c r="R474" s="38"/>
      <c r="T474" s="38"/>
      <c r="V474" s="38"/>
      <c r="X474" s="38"/>
      <c r="Z474" s="38"/>
      <c r="AB474" s="38"/>
      <c r="AD474" s="38"/>
      <c r="AF474" s="38"/>
      <c r="AH474" s="38"/>
      <c r="AJ474" s="38"/>
      <c r="AL474" s="38"/>
      <c r="AN474" s="38"/>
      <c r="AP474" s="38"/>
      <c r="AR474" s="38"/>
      <c r="AT474" s="38"/>
      <c r="AV474" s="38"/>
      <c r="AX474" s="38"/>
      <c r="AZ474" s="38"/>
      <c r="BB474" s="38"/>
      <c r="BD474" s="38"/>
      <c r="BF474" s="38"/>
      <c r="BH474" s="38"/>
      <c r="BJ474" s="38"/>
      <c r="BL474" s="38"/>
      <c r="BN474" s="38"/>
      <c r="BP474" s="38"/>
      <c r="BR474" s="38"/>
      <c r="BT474" s="38"/>
    </row>
    <row r="475" spans="1:72">
      <c r="A475" s="38"/>
      <c r="B475" s="38"/>
      <c r="D475" s="38"/>
      <c r="F475" s="38"/>
      <c r="H475" s="38"/>
      <c r="J475" s="38"/>
      <c r="L475" s="38"/>
      <c r="N475" s="38"/>
      <c r="P475" s="38"/>
      <c r="R475" s="38"/>
      <c r="T475" s="38"/>
      <c r="V475" s="38"/>
      <c r="X475" s="38"/>
      <c r="Z475" s="38"/>
      <c r="AB475" s="38"/>
      <c r="AD475" s="38"/>
      <c r="AF475" s="38"/>
      <c r="AH475" s="38"/>
      <c r="AJ475" s="38"/>
      <c r="AL475" s="38"/>
      <c r="AN475" s="38"/>
      <c r="AP475" s="38"/>
      <c r="AR475" s="38"/>
      <c r="AT475" s="38"/>
      <c r="AV475" s="38"/>
      <c r="AX475" s="38"/>
      <c r="AZ475" s="38"/>
      <c r="BB475" s="38"/>
      <c r="BD475" s="38"/>
      <c r="BF475" s="38"/>
      <c r="BH475" s="38"/>
      <c r="BJ475" s="38"/>
      <c r="BL475" s="38"/>
      <c r="BN475" s="38"/>
      <c r="BP475" s="38"/>
      <c r="BR475" s="38"/>
      <c r="BT475" s="38"/>
    </row>
    <row r="476" spans="1:72">
      <c r="A476" s="38"/>
      <c r="B476" s="38"/>
      <c r="D476" s="38"/>
      <c r="F476" s="38"/>
      <c r="H476" s="38"/>
      <c r="J476" s="38"/>
      <c r="L476" s="38"/>
      <c r="N476" s="38"/>
      <c r="P476" s="38"/>
      <c r="R476" s="38"/>
      <c r="T476" s="38"/>
      <c r="V476" s="38"/>
      <c r="X476" s="38"/>
      <c r="Z476" s="38"/>
      <c r="AB476" s="38"/>
      <c r="AD476" s="38"/>
      <c r="AF476" s="38"/>
      <c r="AH476" s="38"/>
      <c r="AJ476" s="38"/>
      <c r="AL476" s="38"/>
      <c r="AN476" s="38"/>
      <c r="AP476" s="38"/>
      <c r="AR476" s="38"/>
      <c r="AT476" s="38"/>
      <c r="AV476" s="38"/>
      <c r="AX476" s="38"/>
      <c r="AZ476" s="38"/>
      <c r="BB476" s="38"/>
      <c r="BD476" s="38"/>
      <c r="BF476" s="38"/>
      <c r="BH476" s="38"/>
      <c r="BJ476" s="38"/>
      <c r="BL476" s="38"/>
      <c r="BN476" s="38"/>
      <c r="BP476" s="38"/>
      <c r="BR476" s="38"/>
      <c r="BT476" s="38"/>
    </row>
    <row r="477" spans="1:72">
      <c r="A477" s="38"/>
      <c r="B477" s="38"/>
      <c r="D477" s="38"/>
      <c r="F477" s="38"/>
      <c r="H477" s="38"/>
      <c r="J477" s="38"/>
      <c r="L477" s="38"/>
      <c r="N477" s="38"/>
      <c r="P477" s="38"/>
      <c r="R477" s="38"/>
      <c r="T477" s="38"/>
      <c r="V477" s="38"/>
      <c r="X477" s="38"/>
      <c r="Z477" s="38"/>
      <c r="AB477" s="38"/>
      <c r="AD477" s="38"/>
      <c r="AF477" s="38"/>
      <c r="AH477" s="38"/>
      <c r="AJ477" s="38"/>
      <c r="AL477" s="38"/>
      <c r="AN477" s="38"/>
      <c r="AP477" s="38"/>
      <c r="AR477" s="38"/>
      <c r="AT477" s="38"/>
      <c r="AV477" s="38"/>
      <c r="AX477" s="38"/>
      <c r="AZ477" s="38"/>
      <c r="BB477" s="38"/>
      <c r="BD477" s="38"/>
      <c r="BF477" s="38"/>
      <c r="BH477" s="38"/>
      <c r="BJ477" s="38"/>
      <c r="BL477" s="38"/>
      <c r="BN477" s="38"/>
      <c r="BP477" s="38"/>
      <c r="BR477" s="38"/>
      <c r="BT477" s="38"/>
    </row>
    <row r="478" spans="1:72">
      <c r="A478" s="38"/>
      <c r="B478" s="38"/>
      <c r="D478" s="38"/>
      <c r="F478" s="38"/>
      <c r="H478" s="38"/>
      <c r="J478" s="38"/>
      <c r="L478" s="38"/>
      <c r="N478" s="38"/>
      <c r="P478" s="38"/>
      <c r="R478" s="38"/>
      <c r="T478" s="38"/>
      <c r="V478" s="38"/>
      <c r="X478" s="38"/>
      <c r="Z478" s="38"/>
      <c r="AB478" s="38"/>
      <c r="AD478" s="38"/>
      <c r="AF478" s="38"/>
      <c r="AH478" s="38"/>
      <c r="AJ478" s="38"/>
      <c r="AL478" s="38"/>
      <c r="AN478" s="38"/>
      <c r="AP478" s="38"/>
      <c r="AR478" s="38"/>
      <c r="AT478" s="38"/>
      <c r="AV478" s="38"/>
      <c r="AX478" s="38"/>
      <c r="AZ478" s="38"/>
      <c r="BB478" s="38"/>
      <c r="BD478" s="38"/>
      <c r="BF478" s="38"/>
      <c r="BH478" s="38"/>
      <c r="BJ478" s="38"/>
      <c r="BL478" s="38"/>
      <c r="BN478" s="38"/>
      <c r="BP478" s="38"/>
      <c r="BR478" s="38"/>
      <c r="BT478" s="38"/>
    </row>
    <row r="479" spans="1:72">
      <c r="A479" s="38"/>
      <c r="B479" s="38"/>
      <c r="D479" s="38"/>
      <c r="F479" s="38"/>
      <c r="H479" s="38"/>
      <c r="J479" s="38"/>
      <c r="L479" s="38"/>
      <c r="N479" s="38"/>
      <c r="P479" s="38"/>
      <c r="R479" s="38"/>
      <c r="T479" s="38"/>
      <c r="V479" s="38"/>
      <c r="X479" s="38"/>
      <c r="Z479" s="38"/>
      <c r="AB479" s="38"/>
      <c r="AD479" s="38"/>
      <c r="AF479" s="38"/>
      <c r="AH479" s="38"/>
      <c r="AJ479" s="38"/>
      <c r="AL479" s="38"/>
      <c r="AN479" s="38"/>
      <c r="AP479" s="38"/>
      <c r="AR479" s="38"/>
      <c r="AT479" s="38"/>
      <c r="AV479" s="38"/>
      <c r="AX479" s="38"/>
      <c r="AZ479" s="38"/>
      <c r="BB479" s="38"/>
      <c r="BD479" s="38"/>
      <c r="BF479" s="38"/>
      <c r="BH479" s="38"/>
      <c r="BJ479" s="38"/>
      <c r="BL479" s="38"/>
      <c r="BN479" s="38"/>
      <c r="BP479" s="38"/>
      <c r="BR479" s="38"/>
      <c r="BT479" s="38"/>
    </row>
    <row r="480" spans="1:72">
      <c r="A480" s="38"/>
      <c r="B480" s="38"/>
      <c r="D480" s="38"/>
      <c r="F480" s="38"/>
      <c r="H480" s="38"/>
      <c r="J480" s="38"/>
      <c r="L480" s="38"/>
      <c r="N480" s="38"/>
      <c r="P480" s="38"/>
      <c r="R480" s="38"/>
      <c r="T480" s="38"/>
      <c r="V480" s="38"/>
      <c r="X480" s="38"/>
      <c r="Z480" s="38"/>
      <c r="AB480" s="38"/>
      <c r="AD480" s="38"/>
      <c r="AF480" s="38"/>
      <c r="AH480" s="38"/>
      <c r="AJ480" s="38"/>
      <c r="AL480" s="38"/>
      <c r="AN480" s="38"/>
      <c r="AP480" s="38"/>
      <c r="AR480" s="38"/>
      <c r="AT480" s="38"/>
      <c r="AV480" s="38"/>
      <c r="AX480" s="38"/>
      <c r="AZ480" s="38"/>
      <c r="BB480" s="38"/>
      <c r="BD480" s="38"/>
      <c r="BF480" s="38"/>
      <c r="BH480" s="38"/>
      <c r="BJ480" s="38"/>
      <c r="BL480" s="38"/>
      <c r="BN480" s="38"/>
      <c r="BP480" s="38"/>
      <c r="BR480" s="38"/>
      <c r="BT480" s="38"/>
    </row>
    <row r="481" spans="1:72">
      <c r="A481" s="38"/>
      <c r="B481" s="38"/>
      <c r="D481" s="38"/>
      <c r="F481" s="38"/>
      <c r="H481" s="38"/>
      <c r="J481" s="38"/>
      <c r="L481" s="38"/>
      <c r="N481" s="38"/>
      <c r="P481" s="38"/>
      <c r="R481" s="38"/>
      <c r="T481" s="38"/>
      <c r="V481" s="38"/>
      <c r="X481" s="38"/>
      <c r="Z481" s="38"/>
      <c r="AB481" s="38"/>
      <c r="AD481" s="38"/>
      <c r="AF481" s="38"/>
      <c r="AH481" s="38"/>
      <c r="AJ481" s="38"/>
      <c r="AL481" s="38"/>
      <c r="AN481" s="38"/>
      <c r="AP481" s="38"/>
      <c r="AR481" s="38"/>
      <c r="AT481" s="38"/>
      <c r="AV481" s="38"/>
      <c r="AX481" s="38"/>
      <c r="AZ481" s="38"/>
      <c r="BB481" s="38"/>
      <c r="BD481" s="38"/>
      <c r="BF481" s="38"/>
      <c r="BH481" s="38"/>
      <c r="BJ481" s="38"/>
      <c r="BL481" s="38"/>
      <c r="BN481" s="38"/>
      <c r="BP481" s="38"/>
      <c r="BR481" s="38"/>
      <c r="BT481" s="38"/>
    </row>
    <row r="482" spans="1:72">
      <c r="A482" s="38"/>
      <c r="B482" s="38"/>
      <c r="D482" s="38"/>
      <c r="F482" s="38"/>
      <c r="H482" s="38"/>
      <c r="J482" s="38"/>
      <c r="L482" s="38"/>
      <c r="N482" s="38"/>
      <c r="P482" s="38"/>
      <c r="R482" s="38"/>
      <c r="T482" s="38"/>
      <c r="V482" s="38"/>
      <c r="X482" s="38"/>
      <c r="Z482" s="38"/>
      <c r="AB482" s="38"/>
      <c r="AD482" s="38"/>
      <c r="AF482" s="38"/>
      <c r="AH482" s="38"/>
      <c r="AJ482" s="38"/>
      <c r="AL482" s="38"/>
      <c r="AN482" s="38"/>
      <c r="AP482" s="38"/>
      <c r="AR482" s="38"/>
      <c r="AT482" s="38"/>
      <c r="AV482" s="38"/>
      <c r="AX482" s="38"/>
      <c r="AZ482" s="38"/>
      <c r="BB482" s="38"/>
      <c r="BD482" s="38"/>
      <c r="BF482" s="38"/>
      <c r="BH482" s="38"/>
      <c r="BJ482" s="38"/>
      <c r="BL482" s="38"/>
      <c r="BN482" s="38"/>
      <c r="BP482" s="38"/>
      <c r="BR482" s="38"/>
      <c r="BT482" s="38"/>
    </row>
    <row r="483" spans="1:72">
      <c r="A483" s="38"/>
      <c r="B483" s="38"/>
      <c r="D483" s="38"/>
      <c r="F483" s="38"/>
      <c r="H483" s="38"/>
      <c r="J483" s="38"/>
      <c r="L483" s="38"/>
      <c r="N483" s="38"/>
      <c r="P483" s="38"/>
      <c r="R483" s="38"/>
      <c r="T483" s="38"/>
      <c r="V483" s="38"/>
      <c r="X483" s="38"/>
      <c r="Z483" s="38"/>
      <c r="AB483" s="38"/>
      <c r="AD483" s="38"/>
      <c r="AF483" s="38"/>
      <c r="AH483" s="38"/>
      <c r="AJ483" s="38"/>
      <c r="AL483" s="38"/>
      <c r="AN483" s="38"/>
      <c r="AP483" s="38"/>
      <c r="AR483" s="38"/>
      <c r="AT483" s="38"/>
      <c r="AV483" s="38"/>
      <c r="AX483" s="38"/>
      <c r="AZ483" s="38"/>
      <c r="BB483" s="38"/>
      <c r="BD483" s="38"/>
      <c r="BF483" s="38"/>
      <c r="BH483" s="38"/>
      <c r="BJ483" s="38"/>
      <c r="BL483" s="38"/>
      <c r="BN483" s="38"/>
      <c r="BP483" s="38"/>
      <c r="BR483" s="38"/>
      <c r="BT483" s="38"/>
    </row>
    <row r="484" spans="1:72">
      <c r="A484" s="38"/>
      <c r="B484" s="38"/>
      <c r="D484" s="38"/>
      <c r="F484" s="38"/>
      <c r="H484" s="38"/>
      <c r="J484" s="38"/>
      <c r="L484" s="38"/>
      <c r="N484" s="38"/>
      <c r="P484" s="38"/>
      <c r="R484" s="38"/>
      <c r="T484" s="38"/>
      <c r="V484" s="38"/>
      <c r="X484" s="38"/>
      <c r="Z484" s="38"/>
      <c r="AB484" s="38"/>
      <c r="AD484" s="38"/>
      <c r="AF484" s="38"/>
      <c r="AH484" s="38"/>
      <c r="AJ484" s="38"/>
      <c r="AL484" s="38"/>
      <c r="AN484" s="38"/>
      <c r="AP484" s="38"/>
      <c r="AR484" s="38"/>
      <c r="AT484" s="38"/>
      <c r="AV484" s="38"/>
      <c r="AX484" s="38"/>
      <c r="AZ484" s="38"/>
      <c r="BB484" s="38"/>
      <c r="BD484" s="38"/>
      <c r="BF484" s="38"/>
      <c r="BH484" s="38"/>
      <c r="BJ484" s="38"/>
      <c r="BL484" s="38"/>
      <c r="BN484" s="38"/>
      <c r="BP484" s="38"/>
      <c r="BR484" s="38"/>
      <c r="BT484" s="38"/>
    </row>
    <row r="485" spans="1:72">
      <c r="A485" s="38"/>
      <c r="B485" s="38"/>
      <c r="D485" s="38"/>
      <c r="F485" s="38"/>
      <c r="H485" s="38"/>
      <c r="J485" s="38"/>
      <c r="L485" s="38"/>
      <c r="N485" s="38"/>
      <c r="P485" s="38"/>
      <c r="R485" s="38"/>
      <c r="T485" s="38"/>
      <c r="V485" s="38"/>
      <c r="X485" s="38"/>
      <c r="Z485" s="38"/>
      <c r="AB485" s="38"/>
      <c r="AD485" s="38"/>
      <c r="AF485" s="38"/>
      <c r="AH485" s="38"/>
      <c r="AJ485" s="38"/>
      <c r="AL485" s="38"/>
      <c r="AN485" s="38"/>
      <c r="AP485" s="38"/>
      <c r="AR485" s="38"/>
      <c r="AT485" s="38"/>
      <c r="AV485" s="38"/>
      <c r="AX485" s="38"/>
      <c r="AZ485" s="38"/>
      <c r="BB485" s="38"/>
      <c r="BD485" s="38"/>
      <c r="BF485" s="38"/>
      <c r="BH485" s="38"/>
      <c r="BJ485" s="38"/>
      <c r="BL485" s="38"/>
      <c r="BN485" s="38"/>
      <c r="BP485" s="38"/>
      <c r="BR485" s="38"/>
      <c r="BT485" s="38"/>
    </row>
    <row r="486" spans="1:72">
      <c r="A486" s="38"/>
      <c r="B486" s="38"/>
      <c r="D486" s="38"/>
      <c r="F486" s="38"/>
      <c r="H486" s="38"/>
      <c r="J486" s="38"/>
      <c r="L486" s="38"/>
      <c r="N486" s="38"/>
      <c r="P486" s="38"/>
      <c r="R486" s="38"/>
      <c r="T486" s="38"/>
      <c r="V486" s="38"/>
      <c r="X486" s="38"/>
      <c r="Z486" s="38"/>
      <c r="AB486" s="38"/>
      <c r="AD486" s="38"/>
      <c r="AF486" s="38"/>
      <c r="AH486" s="38"/>
      <c r="AJ486" s="38"/>
      <c r="AL486" s="38"/>
      <c r="AN486" s="38"/>
      <c r="AP486" s="38"/>
      <c r="AR486" s="38"/>
      <c r="AT486" s="38"/>
      <c r="AV486" s="38"/>
      <c r="AX486" s="38"/>
      <c r="AZ486" s="38"/>
      <c r="BB486" s="38"/>
      <c r="BD486" s="38"/>
      <c r="BF486" s="38"/>
      <c r="BH486" s="38"/>
      <c r="BJ486" s="38"/>
      <c r="BL486" s="38"/>
      <c r="BN486" s="38"/>
      <c r="BP486" s="38"/>
      <c r="BR486" s="38"/>
      <c r="BT486" s="38"/>
    </row>
    <row r="487" spans="1:72">
      <c r="A487" s="38"/>
      <c r="B487" s="38"/>
      <c r="D487" s="38"/>
      <c r="F487" s="38"/>
      <c r="H487" s="38"/>
      <c r="J487" s="38"/>
      <c r="L487" s="38"/>
      <c r="N487" s="38"/>
      <c r="P487" s="38"/>
      <c r="R487" s="38"/>
      <c r="T487" s="38"/>
      <c r="V487" s="38"/>
      <c r="X487" s="38"/>
      <c r="Z487" s="38"/>
      <c r="AB487" s="38"/>
      <c r="AD487" s="38"/>
      <c r="AF487" s="38"/>
      <c r="AH487" s="38"/>
      <c r="AJ487" s="38"/>
      <c r="AL487" s="38"/>
      <c r="AN487" s="38"/>
      <c r="AP487" s="38"/>
      <c r="AR487" s="38"/>
      <c r="AT487" s="38"/>
      <c r="AV487" s="38"/>
      <c r="AX487" s="38"/>
      <c r="AZ487" s="38"/>
      <c r="BB487" s="38"/>
      <c r="BD487" s="38"/>
      <c r="BF487" s="38"/>
      <c r="BH487" s="38"/>
      <c r="BJ487" s="38"/>
      <c r="BL487" s="38"/>
      <c r="BN487" s="38"/>
      <c r="BP487" s="38"/>
      <c r="BR487" s="38"/>
      <c r="BT487" s="38"/>
    </row>
    <row r="488" spans="1:72">
      <c r="A488" s="38"/>
      <c r="B488" s="38"/>
      <c r="D488" s="38"/>
      <c r="F488" s="38"/>
      <c r="H488" s="38"/>
      <c r="J488" s="38"/>
      <c r="L488" s="38"/>
      <c r="N488" s="38"/>
      <c r="P488" s="38"/>
      <c r="R488" s="38"/>
      <c r="T488" s="38"/>
      <c r="V488" s="38"/>
      <c r="X488" s="38"/>
      <c r="Z488" s="38"/>
      <c r="AB488" s="38"/>
      <c r="AD488" s="38"/>
      <c r="AF488" s="38"/>
      <c r="AH488" s="38"/>
      <c r="AJ488" s="38"/>
      <c r="AL488" s="38"/>
      <c r="AN488" s="38"/>
      <c r="AP488" s="38"/>
      <c r="AR488" s="38"/>
      <c r="AT488" s="38"/>
      <c r="AV488" s="38"/>
      <c r="AX488" s="38"/>
      <c r="AZ488" s="38"/>
      <c r="BB488" s="38"/>
      <c r="BD488" s="38"/>
      <c r="BF488" s="38"/>
      <c r="BH488" s="38"/>
      <c r="BJ488" s="38"/>
      <c r="BL488" s="38"/>
      <c r="BN488" s="38"/>
      <c r="BP488" s="38"/>
      <c r="BR488" s="38"/>
      <c r="BT488" s="38"/>
    </row>
    <row r="489" spans="1:72">
      <c r="A489" s="38"/>
      <c r="B489" s="38"/>
      <c r="D489" s="38"/>
      <c r="F489" s="38"/>
      <c r="H489" s="38"/>
      <c r="J489" s="38"/>
      <c r="L489" s="38"/>
      <c r="N489" s="38"/>
      <c r="P489" s="38"/>
      <c r="R489" s="38"/>
      <c r="T489" s="38"/>
      <c r="V489" s="38"/>
      <c r="X489" s="38"/>
      <c r="Z489" s="38"/>
      <c r="AB489" s="38"/>
      <c r="AD489" s="38"/>
      <c r="AF489" s="38"/>
      <c r="AH489" s="38"/>
      <c r="AJ489" s="38"/>
      <c r="AL489" s="38"/>
      <c r="AN489" s="38"/>
      <c r="AP489" s="38"/>
      <c r="AR489" s="38"/>
      <c r="AT489" s="38"/>
      <c r="AV489" s="38"/>
      <c r="AX489" s="38"/>
      <c r="AZ489" s="38"/>
      <c r="BB489" s="38"/>
      <c r="BD489" s="38"/>
      <c r="BF489" s="38"/>
      <c r="BH489" s="38"/>
      <c r="BJ489" s="38"/>
      <c r="BL489" s="38"/>
      <c r="BN489" s="38"/>
      <c r="BP489" s="38"/>
      <c r="BR489" s="38"/>
      <c r="BT489" s="38"/>
    </row>
    <row r="490" spans="1:72">
      <c r="A490" s="38"/>
      <c r="B490" s="38"/>
      <c r="D490" s="38"/>
      <c r="F490" s="38"/>
      <c r="H490" s="38"/>
      <c r="J490" s="38"/>
      <c r="L490" s="38"/>
      <c r="N490" s="38"/>
      <c r="P490" s="38"/>
      <c r="R490" s="38"/>
      <c r="T490" s="38"/>
      <c r="V490" s="38"/>
      <c r="X490" s="38"/>
      <c r="Z490" s="38"/>
      <c r="AB490" s="38"/>
      <c r="AD490" s="38"/>
      <c r="AF490" s="38"/>
      <c r="AH490" s="38"/>
      <c r="AJ490" s="38"/>
      <c r="AL490" s="38"/>
      <c r="AN490" s="38"/>
      <c r="AP490" s="38"/>
      <c r="AR490" s="38"/>
      <c r="AT490" s="38"/>
      <c r="AV490" s="38"/>
      <c r="AX490" s="38"/>
      <c r="AZ490" s="38"/>
      <c r="BB490" s="38"/>
      <c r="BD490" s="38"/>
      <c r="BF490" s="38"/>
      <c r="BH490" s="38"/>
      <c r="BJ490" s="38"/>
      <c r="BL490" s="38"/>
      <c r="BN490" s="38"/>
      <c r="BP490" s="38"/>
      <c r="BR490" s="38"/>
      <c r="BT490" s="38"/>
    </row>
    <row r="491" spans="1:72">
      <c r="A491" s="38"/>
      <c r="B491" s="38"/>
      <c r="D491" s="38"/>
      <c r="F491" s="38"/>
      <c r="H491" s="38"/>
      <c r="J491" s="38"/>
      <c r="L491" s="38"/>
      <c r="N491" s="38"/>
      <c r="P491" s="38"/>
      <c r="R491" s="38"/>
      <c r="T491" s="38"/>
      <c r="V491" s="38"/>
      <c r="X491" s="38"/>
      <c r="Z491" s="38"/>
      <c r="AB491" s="38"/>
      <c r="AD491" s="38"/>
      <c r="AF491" s="38"/>
      <c r="AH491" s="38"/>
      <c r="AJ491" s="38"/>
      <c r="AL491" s="38"/>
      <c r="AN491" s="38"/>
      <c r="AP491" s="38"/>
      <c r="AR491" s="38"/>
      <c r="AT491" s="38"/>
      <c r="AV491" s="38"/>
      <c r="AX491" s="38"/>
      <c r="AZ491" s="38"/>
      <c r="BB491" s="38"/>
      <c r="BD491" s="38"/>
      <c r="BF491" s="38"/>
      <c r="BH491" s="38"/>
      <c r="BJ491" s="38"/>
      <c r="BL491" s="38"/>
      <c r="BN491" s="38"/>
      <c r="BP491" s="38"/>
      <c r="BR491" s="38"/>
      <c r="BT491" s="38"/>
    </row>
    <row r="492" spans="1:72">
      <c r="A492" s="38"/>
      <c r="B492" s="38"/>
      <c r="D492" s="38"/>
      <c r="F492" s="38"/>
      <c r="H492" s="38"/>
      <c r="J492" s="38"/>
      <c r="L492" s="38"/>
      <c r="N492" s="38"/>
      <c r="P492" s="38"/>
      <c r="R492" s="38"/>
      <c r="T492" s="38"/>
      <c r="V492" s="38"/>
      <c r="X492" s="38"/>
      <c r="Z492" s="38"/>
      <c r="AB492" s="38"/>
      <c r="AD492" s="38"/>
      <c r="AF492" s="38"/>
      <c r="AH492" s="38"/>
      <c r="AJ492" s="38"/>
      <c r="AL492" s="38"/>
      <c r="AN492" s="38"/>
      <c r="AP492" s="38"/>
      <c r="AR492" s="38"/>
      <c r="AT492" s="38"/>
      <c r="AV492" s="38"/>
      <c r="AX492" s="38"/>
      <c r="AZ492" s="38"/>
      <c r="BB492" s="38"/>
      <c r="BD492" s="38"/>
      <c r="BF492" s="38"/>
      <c r="BH492" s="38"/>
      <c r="BJ492" s="38"/>
      <c r="BL492" s="38"/>
      <c r="BN492" s="38"/>
      <c r="BP492" s="38"/>
      <c r="BR492" s="38"/>
      <c r="BT492" s="38"/>
    </row>
    <row r="493" spans="1:72">
      <c r="A493" s="38"/>
      <c r="B493" s="38"/>
      <c r="D493" s="38"/>
      <c r="F493" s="38"/>
      <c r="H493" s="38"/>
      <c r="J493" s="38"/>
      <c r="L493" s="38"/>
      <c r="N493" s="38"/>
      <c r="P493" s="38"/>
      <c r="R493" s="38"/>
      <c r="T493" s="38"/>
      <c r="V493" s="38"/>
      <c r="X493" s="38"/>
      <c r="Z493" s="38"/>
      <c r="AB493" s="38"/>
      <c r="AD493" s="38"/>
      <c r="AF493" s="38"/>
      <c r="AH493" s="38"/>
      <c r="AJ493" s="38"/>
      <c r="AL493" s="38"/>
      <c r="AN493" s="38"/>
      <c r="AP493" s="38"/>
      <c r="AR493" s="38"/>
      <c r="AT493" s="38"/>
      <c r="AV493" s="38"/>
      <c r="AX493" s="38"/>
      <c r="AZ493" s="38"/>
      <c r="BB493" s="38"/>
      <c r="BD493" s="38"/>
      <c r="BF493" s="38"/>
      <c r="BH493" s="38"/>
      <c r="BJ493" s="38"/>
      <c r="BL493" s="38"/>
      <c r="BN493" s="38"/>
      <c r="BP493" s="38"/>
      <c r="BR493" s="38"/>
      <c r="BT493" s="38"/>
    </row>
    <row r="494" spans="1:72">
      <c r="A494" s="38"/>
      <c r="B494" s="38"/>
      <c r="D494" s="38"/>
      <c r="F494" s="38"/>
      <c r="H494" s="38"/>
      <c r="J494" s="38"/>
      <c r="L494" s="38"/>
      <c r="N494" s="38"/>
      <c r="P494" s="38"/>
      <c r="R494" s="38"/>
      <c r="T494" s="38"/>
      <c r="V494" s="38"/>
      <c r="X494" s="38"/>
      <c r="Z494" s="38"/>
      <c r="AB494" s="38"/>
      <c r="AD494" s="38"/>
      <c r="AF494" s="38"/>
      <c r="AH494" s="38"/>
      <c r="AJ494" s="38"/>
      <c r="AL494" s="38"/>
      <c r="AN494" s="38"/>
      <c r="AP494" s="38"/>
      <c r="AR494" s="38"/>
      <c r="AT494" s="38"/>
      <c r="AV494" s="38"/>
      <c r="AX494" s="38"/>
      <c r="AZ494" s="38"/>
      <c r="BB494" s="38"/>
      <c r="BD494" s="38"/>
      <c r="BF494" s="38"/>
      <c r="BH494" s="38"/>
      <c r="BJ494" s="38"/>
      <c r="BL494" s="38"/>
      <c r="BN494" s="38"/>
      <c r="BP494" s="38"/>
      <c r="BR494" s="38"/>
      <c r="BT494" s="38"/>
    </row>
    <row r="495" spans="1:72">
      <c r="A495" s="38"/>
      <c r="B495" s="38"/>
      <c r="D495" s="38"/>
      <c r="F495" s="38"/>
      <c r="H495" s="38"/>
      <c r="J495" s="38"/>
      <c r="L495" s="38"/>
      <c r="N495" s="38"/>
      <c r="P495" s="38"/>
      <c r="R495" s="38"/>
      <c r="T495" s="38"/>
      <c r="V495" s="38"/>
      <c r="X495" s="38"/>
      <c r="Z495" s="38"/>
      <c r="AB495" s="38"/>
      <c r="AD495" s="38"/>
      <c r="AF495" s="38"/>
      <c r="AH495" s="38"/>
      <c r="AJ495" s="38"/>
      <c r="AL495" s="38"/>
      <c r="AN495" s="38"/>
      <c r="AP495" s="38"/>
      <c r="AR495" s="38"/>
      <c r="AT495" s="38"/>
      <c r="AV495" s="38"/>
      <c r="AX495" s="38"/>
      <c r="AZ495" s="38"/>
      <c r="BB495" s="38"/>
      <c r="BD495" s="38"/>
      <c r="BF495" s="38"/>
      <c r="BH495" s="38"/>
      <c r="BJ495" s="38"/>
      <c r="BL495" s="38"/>
      <c r="BN495" s="38"/>
      <c r="BP495" s="38"/>
      <c r="BR495" s="38"/>
      <c r="BT495" s="38"/>
    </row>
    <row r="496" spans="1:72">
      <c r="A496" s="38"/>
      <c r="B496" s="38"/>
      <c r="D496" s="38"/>
      <c r="F496" s="38"/>
      <c r="H496" s="38"/>
      <c r="J496" s="38"/>
      <c r="L496" s="38"/>
      <c r="N496" s="38"/>
      <c r="P496" s="38"/>
      <c r="R496" s="38"/>
      <c r="T496" s="38"/>
      <c r="V496" s="38"/>
      <c r="X496" s="38"/>
      <c r="Z496" s="38"/>
      <c r="AB496" s="38"/>
      <c r="AD496" s="38"/>
      <c r="AF496" s="38"/>
      <c r="AH496" s="38"/>
      <c r="AJ496" s="38"/>
      <c r="AL496" s="38"/>
      <c r="AN496" s="38"/>
      <c r="AP496" s="38"/>
      <c r="AR496" s="38"/>
      <c r="AT496" s="38"/>
      <c r="AV496" s="38"/>
      <c r="AX496" s="38"/>
      <c r="AZ496" s="38"/>
      <c r="BB496" s="38"/>
      <c r="BD496" s="38"/>
      <c r="BF496" s="38"/>
      <c r="BH496" s="38"/>
      <c r="BJ496" s="38"/>
      <c r="BL496" s="38"/>
      <c r="BN496" s="38"/>
      <c r="BP496" s="38"/>
      <c r="BR496" s="38"/>
      <c r="BT496" s="38"/>
    </row>
    <row r="497" spans="1:72">
      <c r="A497" s="38"/>
      <c r="B497" s="38"/>
      <c r="D497" s="38"/>
      <c r="F497" s="38"/>
      <c r="H497" s="38"/>
      <c r="J497" s="38"/>
      <c r="L497" s="38"/>
      <c r="N497" s="38"/>
      <c r="P497" s="38"/>
      <c r="R497" s="38"/>
      <c r="T497" s="38"/>
      <c r="V497" s="38"/>
      <c r="X497" s="38"/>
      <c r="Z497" s="38"/>
      <c r="AB497" s="38"/>
      <c r="AD497" s="38"/>
      <c r="AF497" s="38"/>
      <c r="AH497" s="38"/>
      <c r="AJ497" s="38"/>
      <c r="AL497" s="38"/>
      <c r="AN497" s="38"/>
      <c r="AP497" s="38"/>
      <c r="AR497" s="38"/>
      <c r="AT497" s="38"/>
      <c r="AV497" s="38"/>
      <c r="AX497" s="38"/>
      <c r="AZ497" s="38"/>
      <c r="BB497" s="38"/>
      <c r="BD497" s="38"/>
      <c r="BF497" s="38"/>
      <c r="BH497" s="38"/>
      <c r="BJ497" s="38"/>
      <c r="BL497" s="38"/>
      <c r="BN497" s="38"/>
      <c r="BP497" s="38"/>
      <c r="BR497" s="38"/>
      <c r="BT497" s="38"/>
    </row>
    <row r="498" spans="1:72">
      <c r="A498" s="38"/>
      <c r="B498" s="38"/>
      <c r="D498" s="38"/>
      <c r="F498" s="38"/>
      <c r="H498" s="38"/>
      <c r="J498" s="38"/>
      <c r="L498" s="38"/>
      <c r="N498" s="38"/>
      <c r="P498" s="38"/>
      <c r="R498" s="38"/>
      <c r="T498" s="38"/>
      <c r="V498" s="38"/>
      <c r="X498" s="38"/>
      <c r="Z498" s="38"/>
      <c r="AB498" s="38"/>
      <c r="AD498" s="38"/>
      <c r="AF498" s="38"/>
      <c r="AH498" s="38"/>
      <c r="AJ498" s="38"/>
      <c r="AL498" s="38"/>
      <c r="AN498" s="38"/>
      <c r="AP498" s="38"/>
      <c r="AR498" s="38"/>
      <c r="AT498" s="38"/>
      <c r="AV498" s="38"/>
      <c r="AX498" s="38"/>
      <c r="AZ498" s="38"/>
      <c r="BB498" s="38"/>
      <c r="BD498" s="38"/>
      <c r="BF498" s="38"/>
      <c r="BH498" s="38"/>
      <c r="BJ498" s="38"/>
      <c r="BL498" s="38"/>
      <c r="BN498" s="38"/>
      <c r="BP498" s="38"/>
      <c r="BR498" s="38"/>
      <c r="BT498" s="38"/>
    </row>
    <row r="499" spans="1:72">
      <c r="A499" s="38"/>
      <c r="B499" s="38"/>
      <c r="D499" s="38"/>
      <c r="F499" s="38"/>
      <c r="H499" s="38"/>
      <c r="J499" s="38"/>
      <c r="L499" s="38"/>
      <c r="N499" s="38"/>
      <c r="P499" s="38"/>
      <c r="R499" s="38"/>
      <c r="T499" s="38"/>
      <c r="V499" s="38"/>
      <c r="X499" s="38"/>
      <c r="Z499" s="38"/>
      <c r="AB499" s="38"/>
      <c r="AD499" s="38"/>
      <c r="AF499" s="38"/>
      <c r="AH499" s="38"/>
      <c r="AJ499" s="38"/>
      <c r="AL499" s="38"/>
      <c r="AN499" s="38"/>
      <c r="AP499" s="38"/>
      <c r="AR499" s="38"/>
      <c r="AT499" s="38"/>
      <c r="AV499" s="38"/>
      <c r="AX499" s="38"/>
      <c r="AZ499" s="38"/>
      <c r="BB499" s="38"/>
      <c r="BD499" s="38"/>
      <c r="BF499" s="38"/>
      <c r="BH499" s="38"/>
      <c r="BJ499" s="38"/>
      <c r="BL499" s="38"/>
      <c r="BN499" s="38"/>
      <c r="BP499" s="38"/>
      <c r="BR499" s="38"/>
      <c r="BT499" s="38"/>
    </row>
    <row r="500" spans="1:72">
      <c r="A500" s="38"/>
      <c r="B500" s="38"/>
      <c r="D500" s="38"/>
      <c r="F500" s="38"/>
      <c r="H500" s="38"/>
      <c r="J500" s="38"/>
      <c r="L500" s="38"/>
      <c r="N500" s="38"/>
      <c r="P500" s="38"/>
      <c r="R500" s="38"/>
      <c r="T500" s="38"/>
      <c r="V500" s="38"/>
      <c r="X500" s="38"/>
      <c r="Z500" s="38"/>
      <c r="AB500" s="38"/>
      <c r="AD500" s="38"/>
      <c r="AF500" s="38"/>
      <c r="AH500" s="38"/>
      <c r="AJ500" s="38"/>
      <c r="AL500" s="38"/>
      <c r="AN500" s="38"/>
      <c r="AP500" s="38"/>
      <c r="AR500" s="38"/>
      <c r="AT500" s="38"/>
      <c r="AV500" s="38"/>
      <c r="AX500" s="38"/>
      <c r="AZ500" s="38"/>
      <c r="BB500" s="38"/>
      <c r="BD500" s="38"/>
      <c r="BF500" s="38"/>
      <c r="BH500" s="38"/>
      <c r="BJ500" s="38"/>
      <c r="BL500" s="38"/>
      <c r="BN500" s="38"/>
      <c r="BP500" s="38"/>
      <c r="BR500" s="38"/>
      <c r="BT500" s="38"/>
    </row>
    <row r="501" spans="1:72">
      <c r="A501" s="38"/>
      <c r="B501" s="38"/>
      <c r="D501" s="38"/>
      <c r="F501" s="38"/>
      <c r="H501" s="38"/>
      <c r="J501" s="38"/>
      <c r="L501" s="38"/>
      <c r="N501" s="38"/>
      <c r="P501" s="38"/>
      <c r="R501" s="38"/>
      <c r="T501" s="38"/>
      <c r="V501" s="38"/>
      <c r="X501" s="38"/>
      <c r="Z501" s="38"/>
      <c r="AB501" s="38"/>
      <c r="AD501" s="38"/>
      <c r="AF501" s="38"/>
      <c r="AH501" s="38"/>
      <c r="AJ501" s="38"/>
      <c r="AL501" s="38"/>
      <c r="AN501" s="38"/>
      <c r="AP501" s="38"/>
      <c r="AR501" s="38"/>
      <c r="AT501" s="38"/>
      <c r="AV501" s="38"/>
      <c r="AX501" s="38"/>
      <c r="AZ501" s="38"/>
      <c r="BB501" s="38"/>
      <c r="BD501" s="38"/>
      <c r="BF501" s="38"/>
      <c r="BH501" s="38"/>
      <c r="BJ501" s="38"/>
      <c r="BL501" s="38"/>
      <c r="BN501" s="38"/>
      <c r="BP501" s="38"/>
      <c r="BR501" s="38"/>
      <c r="BT501" s="38"/>
    </row>
    <row r="502" spans="1:72">
      <c r="A502" s="38"/>
      <c r="B502" s="38"/>
      <c r="D502" s="38"/>
      <c r="F502" s="38"/>
      <c r="H502" s="38"/>
      <c r="J502" s="38"/>
      <c r="L502" s="38"/>
      <c r="N502" s="38"/>
      <c r="P502" s="38"/>
      <c r="R502" s="38"/>
      <c r="T502" s="38"/>
      <c r="V502" s="38"/>
      <c r="X502" s="38"/>
      <c r="Z502" s="38"/>
      <c r="AB502" s="38"/>
      <c r="AD502" s="38"/>
      <c r="AF502" s="38"/>
      <c r="AH502" s="38"/>
      <c r="AJ502" s="38"/>
      <c r="AL502" s="38"/>
      <c r="AN502" s="38"/>
      <c r="AP502" s="38"/>
      <c r="AR502" s="38"/>
      <c r="AT502" s="38"/>
      <c r="AV502" s="38"/>
      <c r="AX502" s="38"/>
      <c r="AZ502" s="38"/>
      <c r="BB502" s="38"/>
      <c r="BD502" s="38"/>
      <c r="BF502" s="38"/>
      <c r="BH502" s="38"/>
      <c r="BJ502" s="38"/>
      <c r="BL502" s="38"/>
      <c r="BN502" s="38"/>
      <c r="BP502" s="38"/>
      <c r="BR502" s="38"/>
      <c r="BT502" s="38"/>
    </row>
    <row r="503" spans="1:72">
      <c r="A503" s="38"/>
      <c r="B503" s="38"/>
      <c r="D503" s="38"/>
      <c r="F503" s="38"/>
      <c r="H503" s="38"/>
      <c r="J503" s="38"/>
      <c r="L503" s="38"/>
      <c r="N503" s="38"/>
      <c r="P503" s="38"/>
      <c r="R503" s="38"/>
      <c r="T503" s="38"/>
      <c r="V503" s="38"/>
      <c r="X503" s="38"/>
      <c r="Z503" s="38"/>
      <c r="AB503" s="38"/>
      <c r="AD503" s="38"/>
      <c r="AF503" s="38"/>
      <c r="AH503" s="38"/>
      <c r="AJ503" s="38"/>
      <c r="AL503" s="38"/>
      <c r="AN503" s="38"/>
      <c r="AP503" s="38"/>
      <c r="AR503" s="38"/>
      <c r="AT503" s="38"/>
      <c r="AV503" s="38"/>
      <c r="AX503" s="38"/>
      <c r="AZ503" s="38"/>
      <c r="BB503" s="38"/>
      <c r="BD503" s="38"/>
      <c r="BF503" s="38"/>
      <c r="BH503" s="38"/>
      <c r="BJ503" s="38"/>
      <c r="BL503" s="38"/>
      <c r="BN503" s="38"/>
      <c r="BP503" s="38"/>
      <c r="BR503" s="38"/>
      <c r="BT503" s="38"/>
    </row>
    <row r="504" spans="1:72">
      <c r="A504" s="38"/>
      <c r="B504" s="38"/>
      <c r="D504" s="38"/>
      <c r="F504" s="38"/>
      <c r="H504" s="38"/>
      <c r="J504" s="38"/>
      <c r="L504" s="38"/>
      <c r="N504" s="38"/>
      <c r="P504" s="38"/>
      <c r="R504" s="38"/>
      <c r="T504" s="38"/>
      <c r="V504" s="38"/>
      <c r="X504" s="38"/>
      <c r="Z504" s="38"/>
      <c r="AB504" s="38"/>
      <c r="AD504" s="38"/>
      <c r="AF504" s="38"/>
      <c r="AH504" s="38"/>
      <c r="AJ504" s="38"/>
      <c r="AL504" s="38"/>
      <c r="AN504" s="38"/>
      <c r="AP504" s="38"/>
      <c r="AR504" s="38"/>
      <c r="AT504" s="38"/>
      <c r="AV504" s="38"/>
      <c r="AX504" s="38"/>
      <c r="AZ504" s="38"/>
      <c r="BB504" s="38"/>
      <c r="BD504" s="38"/>
      <c r="BF504" s="38"/>
      <c r="BH504" s="38"/>
      <c r="BJ504" s="38"/>
      <c r="BL504" s="38"/>
      <c r="BN504" s="38"/>
      <c r="BP504" s="38"/>
      <c r="BR504" s="38"/>
      <c r="BT504" s="38"/>
    </row>
    <row r="505" spans="1:72">
      <c r="A505" s="38"/>
      <c r="B505" s="38"/>
      <c r="D505" s="38"/>
      <c r="F505" s="38"/>
      <c r="H505" s="38"/>
      <c r="J505" s="38"/>
      <c r="L505" s="38"/>
      <c r="N505" s="38"/>
      <c r="P505" s="38"/>
      <c r="R505" s="38"/>
      <c r="T505" s="38"/>
      <c r="V505" s="38"/>
      <c r="X505" s="38"/>
      <c r="Z505" s="38"/>
      <c r="AB505" s="38"/>
      <c r="AD505" s="38"/>
      <c r="AF505" s="38"/>
      <c r="AH505" s="38"/>
      <c r="AJ505" s="38"/>
      <c r="AL505" s="38"/>
      <c r="AN505" s="38"/>
      <c r="AP505" s="38"/>
      <c r="AR505" s="38"/>
      <c r="AT505" s="38"/>
      <c r="AV505" s="38"/>
      <c r="AX505" s="38"/>
      <c r="AZ505" s="38"/>
      <c r="BB505" s="38"/>
      <c r="BD505" s="38"/>
      <c r="BF505" s="38"/>
      <c r="BH505" s="38"/>
      <c r="BJ505" s="38"/>
      <c r="BL505" s="38"/>
      <c r="BN505" s="38"/>
      <c r="BP505" s="38"/>
      <c r="BR505" s="38"/>
      <c r="BT505" s="38"/>
    </row>
    <row r="506" spans="1:72">
      <c r="A506" s="38"/>
      <c r="B506" s="38"/>
      <c r="D506" s="38"/>
      <c r="F506" s="38"/>
      <c r="H506" s="38"/>
      <c r="J506" s="38"/>
      <c r="L506" s="38"/>
      <c r="N506" s="38"/>
      <c r="P506" s="38"/>
      <c r="R506" s="38"/>
      <c r="T506" s="38"/>
      <c r="V506" s="38"/>
      <c r="X506" s="38"/>
      <c r="Z506" s="38"/>
      <c r="AB506" s="38"/>
      <c r="AD506" s="38"/>
      <c r="AF506" s="38"/>
      <c r="AH506" s="38"/>
      <c r="AJ506" s="38"/>
      <c r="AL506" s="38"/>
      <c r="AN506" s="38"/>
      <c r="AP506" s="38"/>
      <c r="AR506" s="38"/>
      <c r="AT506" s="38"/>
      <c r="AV506" s="38"/>
      <c r="AX506" s="38"/>
      <c r="AZ506" s="38"/>
      <c r="BB506" s="38"/>
      <c r="BD506" s="38"/>
      <c r="BF506" s="38"/>
      <c r="BH506" s="38"/>
      <c r="BJ506" s="38"/>
      <c r="BL506" s="38"/>
      <c r="BN506" s="38"/>
      <c r="BP506" s="38"/>
      <c r="BR506" s="38"/>
      <c r="BT506" s="38"/>
    </row>
    <row r="507" spans="1:72">
      <c r="A507" s="38"/>
      <c r="B507" s="38"/>
      <c r="D507" s="38"/>
      <c r="F507" s="38"/>
      <c r="H507" s="38"/>
      <c r="J507" s="38"/>
      <c r="L507" s="38"/>
      <c r="N507" s="38"/>
      <c r="P507" s="38"/>
      <c r="R507" s="38"/>
      <c r="T507" s="38"/>
      <c r="V507" s="38"/>
      <c r="X507" s="38"/>
      <c r="Z507" s="38"/>
      <c r="AB507" s="38"/>
      <c r="AD507" s="38"/>
      <c r="AF507" s="38"/>
      <c r="AH507" s="38"/>
      <c r="AJ507" s="38"/>
      <c r="AL507" s="38"/>
      <c r="AN507" s="38"/>
      <c r="AP507" s="38"/>
      <c r="AR507" s="38"/>
      <c r="AT507" s="38"/>
      <c r="AV507" s="38"/>
      <c r="AX507" s="38"/>
      <c r="AZ507" s="38"/>
      <c r="BB507" s="38"/>
      <c r="BD507" s="38"/>
      <c r="BF507" s="38"/>
      <c r="BH507" s="38"/>
      <c r="BJ507" s="38"/>
      <c r="BL507" s="38"/>
      <c r="BN507" s="38"/>
      <c r="BP507" s="38"/>
      <c r="BR507" s="38"/>
      <c r="BT507" s="38"/>
    </row>
    <row r="508" spans="1:72">
      <c r="A508" s="38"/>
      <c r="B508" s="38"/>
      <c r="D508" s="38"/>
      <c r="F508" s="38"/>
      <c r="H508" s="38"/>
      <c r="J508" s="38"/>
      <c r="L508" s="38"/>
      <c r="N508" s="38"/>
      <c r="P508" s="38"/>
      <c r="R508" s="38"/>
      <c r="T508" s="38"/>
      <c r="V508" s="38"/>
      <c r="X508" s="38"/>
      <c r="Z508" s="38"/>
      <c r="AB508" s="38"/>
      <c r="AD508" s="38"/>
      <c r="AF508" s="38"/>
      <c r="AH508" s="38"/>
      <c r="AJ508" s="38"/>
      <c r="AL508" s="38"/>
      <c r="AN508" s="38"/>
      <c r="AP508" s="38"/>
      <c r="AR508" s="38"/>
      <c r="AT508" s="38"/>
      <c r="AV508" s="38"/>
      <c r="AX508" s="38"/>
      <c r="AZ508" s="38"/>
      <c r="BB508" s="38"/>
      <c r="BD508" s="38"/>
      <c r="BF508" s="38"/>
      <c r="BH508" s="38"/>
      <c r="BJ508" s="38"/>
      <c r="BL508" s="38"/>
      <c r="BN508" s="38"/>
      <c r="BP508" s="38"/>
      <c r="BR508" s="38"/>
      <c r="BT508" s="38"/>
    </row>
    <row r="509" spans="1:72">
      <c r="A509" s="38"/>
      <c r="B509" s="38"/>
      <c r="D509" s="38"/>
      <c r="F509" s="38"/>
      <c r="H509" s="38"/>
      <c r="J509" s="38"/>
      <c r="L509" s="38"/>
      <c r="N509" s="38"/>
      <c r="P509" s="38"/>
      <c r="R509" s="38"/>
      <c r="T509" s="38"/>
      <c r="V509" s="38"/>
      <c r="X509" s="38"/>
      <c r="Z509" s="38"/>
      <c r="AB509" s="38"/>
      <c r="AD509" s="38"/>
      <c r="AF509" s="38"/>
      <c r="AH509" s="38"/>
      <c r="AJ509" s="38"/>
      <c r="AL509" s="38"/>
      <c r="AN509" s="38"/>
      <c r="AP509" s="38"/>
      <c r="AR509" s="38"/>
      <c r="AT509" s="38"/>
      <c r="AV509" s="38"/>
      <c r="AX509" s="38"/>
      <c r="AZ509" s="38"/>
      <c r="BB509" s="38"/>
      <c r="BD509" s="38"/>
      <c r="BF509" s="38"/>
      <c r="BH509" s="38"/>
      <c r="BJ509" s="38"/>
      <c r="BL509" s="38"/>
      <c r="BN509" s="38"/>
      <c r="BP509" s="38"/>
      <c r="BR509" s="38"/>
      <c r="BT509" s="38"/>
    </row>
    <row r="510" spans="1:72">
      <c r="A510" s="38"/>
      <c r="B510" s="38"/>
      <c r="D510" s="38"/>
      <c r="F510" s="38"/>
      <c r="H510" s="38"/>
      <c r="J510" s="38"/>
      <c r="L510" s="38"/>
      <c r="N510" s="38"/>
      <c r="P510" s="38"/>
      <c r="R510" s="38"/>
      <c r="T510" s="38"/>
      <c r="V510" s="38"/>
      <c r="X510" s="38"/>
      <c r="Z510" s="38"/>
      <c r="AB510" s="38"/>
      <c r="AD510" s="38"/>
      <c r="AF510" s="38"/>
      <c r="AH510" s="38"/>
      <c r="AJ510" s="38"/>
      <c r="AL510" s="38"/>
      <c r="AN510" s="38"/>
      <c r="AP510" s="38"/>
      <c r="AR510" s="38"/>
      <c r="AT510" s="38"/>
      <c r="AV510" s="38"/>
      <c r="AX510" s="38"/>
      <c r="AZ510" s="38"/>
      <c r="BB510" s="38"/>
      <c r="BD510" s="38"/>
      <c r="BF510" s="38"/>
      <c r="BH510" s="38"/>
      <c r="BJ510" s="38"/>
      <c r="BL510" s="38"/>
      <c r="BN510" s="38"/>
      <c r="BP510" s="38"/>
      <c r="BR510" s="38"/>
      <c r="BT510" s="38"/>
    </row>
    <row r="511" spans="1:72">
      <c r="A511" s="38"/>
      <c r="B511" s="38"/>
      <c r="D511" s="38"/>
      <c r="F511" s="38"/>
      <c r="H511" s="38"/>
      <c r="J511" s="38"/>
      <c r="L511" s="38"/>
      <c r="N511" s="38"/>
      <c r="P511" s="38"/>
      <c r="R511" s="38"/>
      <c r="T511" s="38"/>
      <c r="V511" s="38"/>
      <c r="X511" s="38"/>
      <c r="Z511" s="38"/>
      <c r="AB511" s="38"/>
      <c r="AD511" s="38"/>
      <c r="AF511" s="38"/>
      <c r="AH511" s="38"/>
      <c r="AJ511" s="38"/>
      <c r="AL511" s="38"/>
      <c r="AN511" s="38"/>
      <c r="AP511" s="38"/>
      <c r="AR511" s="38"/>
      <c r="AT511" s="38"/>
      <c r="AV511" s="38"/>
      <c r="AX511" s="38"/>
      <c r="AZ511" s="38"/>
      <c r="BB511" s="38"/>
      <c r="BD511" s="38"/>
      <c r="BF511" s="38"/>
      <c r="BH511" s="38"/>
      <c r="BJ511" s="38"/>
      <c r="BL511" s="38"/>
      <c r="BN511" s="38"/>
      <c r="BP511" s="38"/>
      <c r="BR511" s="38"/>
      <c r="BT511" s="38"/>
    </row>
    <row r="512" spans="1:72">
      <c r="A512" s="38"/>
      <c r="B512" s="38"/>
      <c r="D512" s="38"/>
      <c r="F512" s="38"/>
      <c r="H512" s="38"/>
      <c r="J512" s="38"/>
      <c r="L512" s="38"/>
      <c r="N512" s="38"/>
      <c r="P512" s="38"/>
      <c r="R512" s="38"/>
      <c r="T512" s="38"/>
      <c r="V512" s="38"/>
      <c r="X512" s="38"/>
      <c r="Z512" s="38"/>
      <c r="AB512" s="38"/>
      <c r="AD512" s="38"/>
      <c r="AF512" s="38"/>
      <c r="AH512" s="38"/>
      <c r="AJ512" s="38"/>
      <c r="AL512" s="38"/>
      <c r="AN512" s="38"/>
      <c r="AP512" s="38"/>
      <c r="AR512" s="38"/>
      <c r="AT512" s="38"/>
      <c r="AV512" s="38"/>
      <c r="AX512" s="38"/>
      <c r="AZ512" s="38"/>
      <c r="BB512" s="38"/>
      <c r="BD512" s="38"/>
      <c r="BF512" s="38"/>
      <c r="BH512" s="38"/>
      <c r="BJ512" s="38"/>
      <c r="BL512" s="38"/>
      <c r="BN512" s="38"/>
      <c r="BP512" s="38"/>
      <c r="BR512" s="38"/>
      <c r="BT512" s="38"/>
    </row>
    <row r="513" spans="1:72">
      <c r="A513" s="38"/>
      <c r="B513" s="38"/>
      <c r="D513" s="38"/>
      <c r="F513" s="38"/>
      <c r="H513" s="38"/>
      <c r="J513" s="38"/>
      <c r="L513" s="38"/>
      <c r="N513" s="38"/>
      <c r="P513" s="38"/>
      <c r="R513" s="38"/>
      <c r="T513" s="38"/>
      <c r="V513" s="38"/>
      <c r="X513" s="38"/>
      <c r="Z513" s="38"/>
      <c r="AB513" s="38"/>
      <c r="AD513" s="38"/>
      <c r="AF513" s="38"/>
      <c r="AH513" s="38"/>
      <c r="AJ513" s="38"/>
      <c r="AL513" s="38"/>
      <c r="AN513" s="38"/>
      <c r="AP513" s="38"/>
      <c r="AR513" s="38"/>
      <c r="AT513" s="38"/>
      <c r="AV513" s="38"/>
      <c r="AX513" s="38"/>
      <c r="AZ513" s="38"/>
      <c r="BB513" s="38"/>
      <c r="BD513" s="38"/>
      <c r="BF513" s="38"/>
      <c r="BH513" s="38"/>
      <c r="BJ513" s="38"/>
      <c r="BL513" s="38"/>
      <c r="BN513" s="38"/>
      <c r="BP513" s="38"/>
      <c r="BR513" s="38"/>
      <c r="BT513" s="38"/>
    </row>
    <row r="514" spans="1:72">
      <c r="A514" s="38"/>
      <c r="B514" s="38"/>
      <c r="D514" s="38"/>
      <c r="F514" s="38"/>
      <c r="H514" s="38"/>
      <c r="J514" s="38"/>
      <c r="L514" s="38"/>
      <c r="N514" s="38"/>
      <c r="P514" s="38"/>
      <c r="R514" s="38"/>
      <c r="T514" s="38"/>
      <c r="V514" s="38"/>
      <c r="X514" s="38"/>
      <c r="Z514" s="38"/>
      <c r="AB514" s="38"/>
      <c r="AD514" s="38"/>
      <c r="AF514" s="38"/>
      <c r="AH514" s="38"/>
      <c r="AJ514" s="38"/>
      <c r="AL514" s="38"/>
      <c r="AN514" s="38"/>
      <c r="AP514" s="38"/>
      <c r="AR514" s="38"/>
      <c r="AT514" s="38"/>
      <c r="AV514" s="38"/>
      <c r="AX514" s="38"/>
      <c r="AZ514" s="38"/>
      <c r="BB514" s="38"/>
      <c r="BD514" s="38"/>
      <c r="BF514" s="38"/>
      <c r="BH514" s="38"/>
      <c r="BJ514" s="38"/>
      <c r="BL514" s="38"/>
      <c r="BN514" s="38"/>
      <c r="BP514" s="38"/>
      <c r="BR514" s="38"/>
      <c r="BT514" s="38"/>
    </row>
    <row r="515" spans="1:72">
      <c r="A515" s="38"/>
      <c r="B515" s="38"/>
      <c r="D515" s="38"/>
      <c r="F515" s="38"/>
      <c r="H515" s="38"/>
      <c r="J515" s="38"/>
      <c r="L515" s="38"/>
      <c r="N515" s="38"/>
      <c r="P515" s="38"/>
      <c r="R515" s="38"/>
      <c r="T515" s="38"/>
      <c r="V515" s="38"/>
      <c r="X515" s="38"/>
      <c r="Z515" s="38"/>
      <c r="AB515" s="38"/>
      <c r="AD515" s="38"/>
      <c r="AF515" s="38"/>
      <c r="AH515" s="38"/>
      <c r="AJ515" s="38"/>
      <c r="AL515" s="38"/>
      <c r="AN515" s="38"/>
      <c r="AP515" s="38"/>
      <c r="AR515" s="38"/>
      <c r="AT515" s="38"/>
      <c r="AV515" s="38"/>
      <c r="AX515" s="38"/>
      <c r="AZ515" s="38"/>
      <c r="BB515" s="38"/>
      <c r="BD515" s="38"/>
      <c r="BF515" s="38"/>
      <c r="BH515" s="38"/>
      <c r="BJ515" s="38"/>
      <c r="BL515" s="38"/>
      <c r="BN515" s="38"/>
      <c r="BP515" s="38"/>
      <c r="BR515" s="38"/>
      <c r="BT515" s="38"/>
    </row>
    <row r="516" spans="1:72">
      <c r="A516" s="38"/>
      <c r="B516" s="38"/>
      <c r="D516" s="38"/>
      <c r="F516" s="38"/>
      <c r="H516" s="38"/>
      <c r="J516" s="38"/>
      <c r="L516" s="38"/>
      <c r="N516" s="38"/>
      <c r="P516" s="38"/>
      <c r="R516" s="38"/>
      <c r="T516" s="38"/>
      <c r="V516" s="38"/>
      <c r="X516" s="38"/>
      <c r="Z516" s="38"/>
      <c r="AB516" s="38"/>
      <c r="AD516" s="38"/>
      <c r="AF516" s="38"/>
      <c r="AH516" s="38"/>
      <c r="AJ516" s="38"/>
      <c r="AL516" s="38"/>
      <c r="AN516" s="38"/>
      <c r="AP516" s="38"/>
      <c r="AR516" s="38"/>
      <c r="AT516" s="38"/>
      <c r="AV516" s="38"/>
      <c r="AX516" s="38"/>
      <c r="AZ516" s="38"/>
      <c r="BB516" s="38"/>
      <c r="BD516" s="38"/>
      <c r="BF516" s="38"/>
      <c r="BH516" s="38"/>
      <c r="BJ516" s="38"/>
      <c r="BL516" s="38"/>
      <c r="BN516" s="38"/>
      <c r="BP516" s="38"/>
      <c r="BR516" s="38"/>
      <c r="BT516" s="38"/>
    </row>
    <row r="517" spans="1:72">
      <c r="A517" s="38"/>
      <c r="B517" s="38"/>
      <c r="D517" s="38"/>
      <c r="F517" s="38"/>
      <c r="H517" s="38"/>
      <c r="J517" s="38"/>
      <c r="L517" s="38"/>
      <c r="N517" s="38"/>
      <c r="P517" s="38"/>
      <c r="R517" s="38"/>
      <c r="T517" s="38"/>
      <c r="V517" s="38"/>
      <c r="X517" s="38"/>
      <c r="Z517" s="38"/>
      <c r="AB517" s="38"/>
      <c r="AD517" s="38"/>
      <c r="AF517" s="38"/>
      <c r="AH517" s="38"/>
      <c r="AJ517" s="38"/>
      <c r="AL517" s="38"/>
      <c r="AN517" s="38"/>
      <c r="AP517" s="38"/>
      <c r="AR517" s="38"/>
      <c r="AT517" s="38"/>
      <c r="AV517" s="38"/>
      <c r="AX517" s="38"/>
      <c r="AZ517" s="38"/>
      <c r="BB517" s="38"/>
      <c r="BD517" s="38"/>
      <c r="BF517" s="38"/>
      <c r="BH517" s="38"/>
      <c r="BJ517" s="38"/>
      <c r="BL517" s="38"/>
      <c r="BN517" s="38"/>
      <c r="BP517" s="38"/>
      <c r="BR517" s="38"/>
      <c r="BT517" s="38"/>
    </row>
    <row r="518" spans="1:72">
      <c r="A518" s="38"/>
      <c r="B518" s="38"/>
      <c r="D518" s="38"/>
      <c r="F518" s="38"/>
      <c r="H518" s="38"/>
      <c r="J518" s="38"/>
      <c r="L518" s="38"/>
      <c r="N518" s="38"/>
      <c r="P518" s="38"/>
      <c r="R518" s="38"/>
      <c r="T518" s="38"/>
      <c r="V518" s="38"/>
      <c r="X518" s="38"/>
      <c r="Z518" s="38"/>
      <c r="AB518" s="38"/>
      <c r="AD518" s="38"/>
      <c r="AF518" s="38"/>
      <c r="AH518" s="38"/>
      <c r="AJ518" s="38"/>
      <c r="AL518" s="38"/>
      <c r="AN518" s="38"/>
      <c r="AP518" s="38"/>
      <c r="AR518" s="38"/>
      <c r="AT518" s="38"/>
      <c r="AV518" s="38"/>
      <c r="AX518" s="38"/>
      <c r="AZ518" s="38"/>
      <c r="BB518" s="38"/>
      <c r="BD518" s="38"/>
      <c r="BF518" s="38"/>
      <c r="BH518" s="38"/>
      <c r="BJ518" s="38"/>
      <c r="BL518" s="38"/>
      <c r="BN518" s="38"/>
      <c r="BP518" s="38"/>
      <c r="BR518" s="38"/>
      <c r="BT518" s="38"/>
    </row>
    <row r="519" spans="1:72">
      <c r="A519" s="38"/>
      <c r="B519" s="38"/>
      <c r="D519" s="38"/>
      <c r="F519" s="38"/>
      <c r="H519" s="38"/>
      <c r="J519" s="38"/>
      <c r="L519" s="38"/>
      <c r="N519" s="38"/>
      <c r="P519" s="38"/>
      <c r="R519" s="38"/>
      <c r="T519" s="38"/>
      <c r="V519" s="38"/>
      <c r="X519" s="38"/>
      <c r="Z519" s="38"/>
      <c r="AB519" s="38"/>
      <c r="AD519" s="38"/>
      <c r="AF519" s="38"/>
      <c r="AH519" s="38"/>
      <c r="AJ519" s="38"/>
      <c r="AL519" s="38"/>
      <c r="AN519" s="38"/>
      <c r="AP519" s="38"/>
      <c r="AR519" s="38"/>
      <c r="AT519" s="38"/>
      <c r="AV519" s="38"/>
      <c r="AX519" s="38"/>
      <c r="AZ519" s="38"/>
      <c r="BB519" s="38"/>
      <c r="BD519" s="38"/>
      <c r="BF519" s="38"/>
      <c r="BH519" s="38"/>
      <c r="BJ519" s="38"/>
      <c r="BL519" s="38"/>
      <c r="BN519" s="38"/>
      <c r="BP519" s="38"/>
      <c r="BR519" s="38"/>
      <c r="BT519" s="38"/>
    </row>
    <row r="520" spans="1:72">
      <c r="A520" s="38"/>
      <c r="B520" s="38"/>
      <c r="D520" s="38"/>
      <c r="F520" s="38"/>
      <c r="H520" s="38"/>
      <c r="J520" s="38"/>
      <c r="L520" s="38"/>
      <c r="N520" s="38"/>
      <c r="P520" s="38"/>
      <c r="R520" s="38"/>
      <c r="T520" s="38"/>
      <c r="V520" s="38"/>
      <c r="X520" s="38"/>
      <c r="Z520" s="38"/>
      <c r="AB520" s="38"/>
      <c r="AD520" s="38"/>
      <c r="AF520" s="38"/>
      <c r="AH520" s="38"/>
      <c r="AJ520" s="38"/>
      <c r="AL520" s="38"/>
      <c r="AN520" s="38"/>
      <c r="AP520" s="38"/>
      <c r="AR520" s="38"/>
      <c r="AT520" s="38"/>
      <c r="AV520" s="38"/>
      <c r="AX520" s="38"/>
      <c r="AZ520" s="38"/>
      <c r="BB520" s="38"/>
      <c r="BD520" s="38"/>
      <c r="BF520" s="38"/>
      <c r="BH520" s="38"/>
      <c r="BJ520" s="38"/>
      <c r="BL520" s="38"/>
      <c r="BN520" s="38"/>
      <c r="BP520" s="38"/>
      <c r="BR520" s="38"/>
      <c r="BT520" s="38"/>
    </row>
    <row r="521" spans="1:72">
      <c r="A521" s="38"/>
      <c r="B521" s="38"/>
      <c r="D521" s="38"/>
      <c r="F521" s="38"/>
      <c r="H521" s="38"/>
      <c r="J521" s="38"/>
      <c r="L521" s="38"/>
      <c r="N521" s="38"/>
      <c r="P521" s="38"/>
      <c r="R521" s="38"/>
      <c r="T521" s="38"/>
      <c r="V521" s="38"/>
      <c r="X521" s="38"/>
      <c r="Z521" s="38"/>
      <c r="AB521" s="38"/>
      <c r="AD521" s="38"/>
      <c r="AF521" s="38"/>
      <c r="AH521" s="38"/>
      <c r="AJ521" s="38"/>
      <c r="AL521" s="38"/>
      <c r="AN521" s="38"/>
      <c r="AP521" s="38"/>
      <c r="AR521" s="38"/>
      <c r="AT521" s="38"/>
      <c r="AV521" s="38"/>
      <c r="AX521" s="38"/>
      <c r="AZ521" s="38"/>
      <c r="BB521" s="38"/>
      <c r="BD521" s="38"/>
      <c r="BF521" s="38"/>
      <c r="BH521" s="38"/>
      <c r="BJ521" s="38"/>
      <c r="BL521" s="38"/>
      <c r="BN521" s="38"/>
      <c r="BP521" s="38"/>
      <c r="BR521" s="38"/>
      <c r="BT521" s="38"/>
    </row>
    <row r="522" spans="1:72">
      <c r="A522" s="38"/>
      <c r="B522" s="38"/>
      <c r="D522" s="38"/>
      <c r="F522" s="38"/>
      <c r="H522" s="38"/>
      <c r="J522" s="38"/>
      <c r="L522" s="38"/>
      <c r="N522" s="38"/>
      <c r="P522" s="38"/>
      <c r="R522" s="38"/>
      <c r="T522" s="38"/>
      <c r="V522" s="38"/>
      <c r="X522" s="38"/>
      <c r="Z522" s="38"/>
      <c r="AB522" s="38"/>
      <c r="AD522" s="38"/>
      <c r="AF522" s="38"/>
      <c r="AH522" s="38"/>
      <c r="AJ522" s="38"/>
      <c r="AL522" s="38"/>
      <c r="AN522" s="38"/>
      <c r="AP522" s="38"/>
      <c r="AR522" s="38"/>
      <c r="AT522" s="38"/>
      <c r="AV522" s="38"/>
      <c r="AX522" s="38"/>
      <c r="AZ522" s="38"/>
      <c r="BB522" s="38"/>
      <c r="BD522" s="38"/>
      <c r="BF522" s="38"/>
      <c r="BH522" s="38"/>
      <c r="BJ522" s="38"/>
      <c r="BL522" s="38"/>
      <c r="BN522" s="38"/>
      <c r="BP522" s="38"/>
      <c r="BR522" s="38"/>
      <c r="BT522" s="38"/>
    </row>
    <row r="523" spans="1:72">
      <c r="A523" s="38"/>
      <c r="B523" s="38"/>
      <c r="D523" s="38"/>
      <c r="F523" s="38"/>
      <c r="H523" s="38"/>
      <c r="J523" s="38"/>
      <c r="L523" s="38"/>
      <c r="N523" s="38"/>
      <c r="P523" s="38"/>
      <c r="R523" s="38"/>
      <c r="T523" s="38"/>
      <c r="V523" s="38"/>
      <c r="X523" s="38"/>
      <c r="Z523" s="38"/>
      <c r="AB523" s="38"/>
      <c r="AD523" s="38"/>
      <c r="AF523" s="38"/>
      <c r="AH523" s="38"/>
      <c r="AJ523" s="38"/>
      <c r="AL523" s="38"/>
      <c r="AN523" s="38"/>
      <c r="AP523" s="38"/>
      <c r="AR523" s="38"/>
      <c r="AT523" s="38"/>
      <c r="AV523" s="38"/>
      <c r="AX523" s="38"/>
      <c r="AZ523" s="38"/>
      <c r="BB523" s="38"/>
      <c r="BD523" s="38"/>
      <c r="BF523" s="38"/>
      <c r="BH523" s="38"/>
      <c r="BJ523" s="38"/>
      <c r="BL523" s="38"/>
      <c r="BN523" s="38"/>
      <c r="BP523" s="38"/>
      <c r="BR523" s="38"/>
      <c r="BT523" s="38"/>
    </row>
    <row r="524" spans="1:72">
      <c r="A524" s="38"/>
      <c r="B524" s="38"/>
      <c r="D524" s="38"/>
      <c r="F524" s="38"/>
      <c r="H524" s="38"/>
      <c r="J524" s="38"/>
      <c r="L524" s="38"/>
      <c r="N524" s="38"/>
      <c r="P524" s="38"/>
      <c r="R524" s="38"/>
      <c r="T524" s="38"/>
      <c r="V524" s="38"/>
      <c r="X524" s="38"/>
      <c r="Z524" s="38"/>
      <c r="AB524" s="38"/>
      <c r="AD524" s="38"/>
      <c r="AF524" s="38"/>
      <c r="AH524" s="38"/>
      <c r="AJ524" s="38"/>
      <c r="AL524" s="38"/>
      <c r="AN524" s="38"/>
      <c r="AP524" s="38"/>
      <c r="AR524" s="38"/>
      <c r="AT524" s="38"/>
      <c r="AV524" s="38"/>
      <c r="AX524" s="38"/>
      <c r="AZ524" s="38"/>
      <c r="BB524" s="38"/>
      <c r="BD524" s="38"/>
      <c r="BF524" s="38"/>
      <c r="BH524" s="38"/>
      <c r="BJ524" s="38"/>
      <c r="BL524" s="38"/>
      <c r="BN524" s="38"/>
      <c r="BP524" s="38"/>
      <c r="BR524" s="38"/>
      <c r="BT524" s="38"/>
    </row>
    <row r="525" spans="1:72">
      <c r="A525" s="38"/>
      <c r="B525" s="38"/>
      <c r="D525" s="38"/>
      <c r="F525" s="38"/>
      <c r="H525" s="38"/>
      <c r="J525" s="38"/>
      <c r="L525" s="38"/>
      <c r="N525" s="38"/>
      <c r="P525" s="38"/>
      <c r="R525" s="38"/>
      <c r="T525" s="38"/>
      <c r="V525" s="38"/>
      <c r="X525" s="38"/>
      <c r="Z525" s="38"/>
      <c r="AB525" s="38"/>
      <c r="AD525" s="38"/>
      <c r="AF525" s="38"/>
      <c r="AH525" s="38"/>
      <c r="AJ525" s="38"/>
      <c r="AL525" s="38"/>
      <c r="AN525" s="38"/>
      <c r="AP525" s="38"/>
      <c r="AR525" s="38"/>
      <c r="AT525" s="38"/>
      <c r="AV525" s="38"/>
      <c r="AX525" s="38"/>
      <c r="AZ525" s="38"/>
      <c r="BB525" s="38"/>
      <c r="BD525" s="38"/>
      <c r="BF525" s="38"/>
      <c r="BH525" s="38"/>
      <c r="BJ525" s="38"/>
      <c r="BL525" s="38"/>
      <c r="BN525" s="38"/>
      <c r="BP525" s="38"/>
      <c r="BR525" s="38"/>
      <c r="BT525" s="38"/>
    </row>
    <row r="526" spans="1:72">
      <c r="A526" s="38"/>
      <c r="B526" s="38"/>
      <c r="D526" s="38"/>
      <c r="F526" s="38"/>
      <c r="H526" s="38"/>
      <c r="J526" s="38"/>
      <c r="L526" s="38"/>
      <c r="N526" s="38"/>
      <c r="P526" s="38"/>
      <c r="R526" s="38"/>
      <c r="T526" s="38"/>
      <c r="V526" s="38"/>
      <c r="X526" s="38"/>
      <c r="Z526" s="38"/>
      <c r="AB526" s="38"/>
      <c r="AD526" s="38"/>
      <c r="AF526" s="38"/>
      <c r="AH526" s="38"/>
      <c r="AJ526" s="38"/>
      <c r="AL526" s="38"/>
      <c r="AN526" s="38"/>
      <c r="AP526" s="38"/>
      <c r="AR526" s="38"/>
      <c r="AT526" s="38"/>
      <c r="AV526" s="38"/>
      <c r="AX526" s="38"/>
      <c r="AZ526" s="38"/>
      <c r="BB526" s="38"/>
      <c r="BD526" s="38"/>
      <c r="BF526" s="38"/>
      <c r="BH526" s="38"/>
      <c r="BJ526" s="38"/>
      <c r="BL526" s="38"/>
      <c r="BN526" s="38"/>
      <c r="BP526" s="38"/>
      <c r="BR526" s="38"/>
      <c r="BT526" s="38"/>
    </row>
    <row r="527" spans="1:72">
      <c r="A527" s="38"/>
      <c r="B527" s="38"/>
      <c r="D527" s="38"/>
      <c r="F527" s="38"/>
      <c r="H527" s="38"/>
      <c r="J527" s="38"/>
      <c r="L527" s="38"/>
      <c r="N527" s="38"/>
      <c r="P527" s="38"/>
      <c r="R527" s="38"/>
      <c r="T527" s="38"/>
      <c r="V527" s="38"/>
      <c r="X527" s="38"/>
      <c r="Z527" s="38"/>
      <c r="AB527" s="38"/>
      <c r="AD527" s="38"/>
      <c r="AF527" s="38"/>
      <c r="AH527" s="38"/>
      <c r="AJ527" s="38"/>
      <c r="AL527" s="38"/>
      <c r="AN527" s="38"/>
      <c r="AP527" s="38"/>
      <c r="AR527" s="38"/>
      <c r="AT527" s="38"/>
      <c r="AV527" s="38"/>
      <c r="AX527" s="38"/>
      <c r="AZ527" s="38"/>
      <c r="BB527" s="38"/>
      <c r="BD527" s="38"/>
      <c r="BF527" s="38"/>
      <c r="BH527" s="38"/>
      <c r="BJ527" s="38"/>
      <c r="BL527" s="38"/>
      <c r="BN527" s="38"/>
      <c r="BP527" s="38"/>
      <c r="BR527" s="38"/>
      <c r="BT527" s="38"/>
    </row>
    <row r="528" spans="1:72">
      <c r="A528" s="38"/>
      <c r="B528" s="38"/>
      <c r="D528" s="38"/>
      <c r="F528" s="38"/>
      <c r="H528" s="38"/>
      <c r="J528" s="38"/>
      <c r="L528" s="38"/>
      <c r="N528" s="38"/>
      <c r="P528" s="38"/>
      <c r="R528" s="38"/>
      <c r="T528" s="38"/>
      <c r="V528" s="38"/>
      <c r="X528" s="38"/>
      <c r="Z528" s="38"/>
      <c r="AB528" s="38"/>
      <c r="AD528" s="38"/>
      <c r="AF528" s="38"/>
      <c r="AH528" s="38"/>
      <c r="AJ528" s="38"/>
      <c r="AL528" s="38"/>
      <c r="AN528" s="38"/>
      <c r="AP528" s="38"/>
      <c r="AR528" s="38"/>
      <c r="AT528" s="38"/>
      <c r="AV528" s="38"/>
      <c r="AX528" s="38"/>
      <c r="AZ528" s="38"/>
      <c r="BB528" s="38"/>
      <c r="BD528" s="38"/>
      <c r="BF528" s="38"/>
      <c r="BH528" s="38"/>
      <c r="BJ528" s="38"/>
      <c r="BL528" s="38"/>
      <c r="BN528" s="38"/>
      <c r="BP528" s="38"/>
      <c r="BR528" s="38"/>
      <c r="BT528" s="38"/>
    </row>
    <row r="529" spans="1:72">
      <c r="A529" s="38"/>
      <c r="B529" s="38"/>
      <c r="D529" s="38"/>
      <c r="F529" s="38"/>
      <c r="H529" s="38"/>
      <c r="J529" s="38"/>
      <c r="L529" s="38"/>
      <c r="N529" s="38"/>
      <c r="P529" s="38"/>
      <c r="R529" s="38"/>
      <c r="T529" s="38"/>
      <c r="V529" s="38"/>
      <c r="X529" s="38"/>
      <c r="Z529" s="38"/>
      <c r="AB529" s="38"/>
      <c r="AD529" s="38"/>
      <c r="AF529" s="38"/>
      <c r="AH529" s="38"/>
      <c r="AJ529" s="38"/>
      <c r="AL529" s="38"/>
      <c r="AN529" s="38"/>
      <c r="AP529" s="38"/>
      <c r="AR529" s="38"/>
      <c r="AT529" s="38"/>
      <c r="AV529" s="38"/>
      <c r="AX529" s="38"/>
      <c r="AZ529" s="38"/>
      <c r="BB529" s="38"/>
      <c r="BD529" s="38"/>
      <c r="BF529" s="38"/>
      <c r="BH529" s="38"/>
      <c r="BJ529" s="38"/>
      <c r="BL529" s="38"/>
      <c r="BN529" s="38"/>
      <c r="BP529" s="38"/>
      <c r="BR529" s="38"/>
      <c r="BT529" s="38"/>
    </row>
    <row r="530" spans="1:72">
      <c r="A530" s="38"/>
      <c r="B530" s="38"/>
      <c r="D530" s="38"/>
      <c r="F530" s="38"/>
      <c r="H530" s="38"/>
      <c r="J530" s="38"/>
      <c r="L530" s="38"/>
      <c r="N530" s="38"/>
      <c r="P530" s="38"/>
      <c r="R530" s="38"/>
      <c r="T530" s="38"/>
      <c r="V530" s="38"/>
      <c r="X530" s="38"/>
      <c r="Z530" s="38"/>
      <c r="AB530" s="38"/>
      <c r="AD530" s="38"/>
      <c r="AF530" s="38"/>
      <c r="AH530" s="38"/>
      <c r="AJ530" s="38"/>
      <c r="AL530" s="38"/>
      <c r="AN530" s="38"/>
      <c r="AP530" s="38"/>
      <c r="AR530" s="38"/>
      <c r="AT530" s="38"/>
      <c r="AV530" s="38"/>
      <c r="AX530" s="38"/>
      <c r="AZ530" s="38"/>
      <c r="BB530" s="38"/>
      <c r="BD530" s="38"/>
      <c r="BF530" s="38"/>
      <c r="BH530" s="38"/>
      <c r="BJ530" s="38"/>
      <c r="BL530" s="38"/>
      <c r="BN530" s="38"/>
      <c r="BP530" s="38"/>
      <c r="BR530" s="38"/>
      <c r="BT530" s="38"/>
    </row>
    <row r="531" spans="1:72">
      <c r="A531" s="38"/>
      <c r="B531" s="38"/>
      <c r="D531" s="38"/>
      <c r="F531" s="38"/>
      <c r="H531" s="38"/>
      <c r="J531" s="38"/>
      <c r="L531" s="38"/>
      <c r="N531" s="38"/>
      <c r="P531" s="38"/>
      <c r="R531" s="38"/>
      <c r="T531" s="38"/>
      <c r="V531" s="38"/>
      <c r="X531" s="38"/>
      <c r="Z531" s="38"/>
      <c r="AB531" s="38"/>
      <c r="AD531" s="38"/>
      <c r="AF531" s="38"/>
      <c r="AH531" s="38"/>
      <c r="AJ531" s="38"/>
      <c r="AL531" s="38"/>
      <c r="AN531" s="38"/>
      <c r="AP531" s="38"/>
      <c r="AR531" s="38"/>
      <c r="AT531" s="38"/>
      <c r="AV531" s="38"/>
      <c r="AX531" s="38"/>
      <c r="AZ531" s="38"/>
      <c r="BB531" s="38"/>
      <c r="BD531" s="38"/>
      <c r="BF531" s="38"/>
      <c r="BH531" s="38"/>
      <c r="BJ531" s="38"/>
      <c r="BL531" s="38"/>
      <c r="BN531" s="38"/>
      <c r="BP531" s="38"/>
      <c r="BR531" s="38"/>
      <c r="BT531" s="38"/>
    </row>
    <row r="532" spans="1:72">
      <c r="A532" s="38"/>
      <c r="B532" s="38"/>
      <c r="D532" s="38"/>
      <c r="F532" s="38"/>
      <c r="H532" s="38"/>
      <c r="J532" s="38"/>
      <c r="L532" s="38"/>
      <c r="N532" s="38"/>
      <c r="P532" s="38"/>
      <c r="R532" s="38"/>
      <c r="T532" s="38"/>
      <c r="V532" s="38"/>
      <c r="X532" s="38"/>
      <c r="Z532" s="38"/>
      <c r="AB532" s="38"/>
      <c r="AD532" s="38"/>
      <c r="AF532" s="38"/>
      <c r="AH532" s="38"/>
      <c r="AJ532" s="38"/>
      <c r="AL532" s="38"/>
      <c r="AN532" s="38"/>
      <c r="AP532" s="38"/>
      <c r="AR532" s="38"/>
      <c r="AT532" s="38"/>
      <c r="AV532" s="38"/>
      <c r="AX532" s="38"/>
      <c r="AZ532" s="38"/>
      <c r="BB532" s="38"/>
      <c r="BD532" s="38"/>
      <c r="BF532" s="38"/>
      <c r="BH532" s="38"/>
      <c r="BJ532" s="38"/>
      <c r="BL532" s="38"/>
      <c r="BN532" s="38"/>
      <c r="BP532" s="38"/>
      <c r="BR532" s="38"/>
      <c r="BT532" s="38"/>
    </row>
    <row r="533" spans="1:72">
      <c r="A533" s="38"/>
      <c r="B533" s="38"/>
      <c r="D533" s="38"/>
      <c r="F533" s="38"/>
      <c r="H533" s="38"/>
      <c r="J533" s="38"/>
      <c r="L533" s="38"/>
      <c r="N533" s="38"/>
      <c r="P533" s="38"/>
      <c r="R533" s="38"/>
      <c r="T533" s="38"/>
      <c r="V533" s="38"/>
      <c r="X533" s="38"/>
      <c r="Z533" s="38"/>
      <c r="AB533" s="38"/>
      <c r="AD533" s="38"/>
      <c r="AF533" s="38"/>
      <c r="AH533" s="38"/>
      <c r="AJ533" s="38"/>
      <c r="AL533" s="38"/>
      <c r="AN533" s="38"/>
      <c r="AP533" s="38"/>
      <c r="AR533" s="38"/>
      <c r="AT533" s="38"/>
      <c r="AV533" s="38"/>
      <c r="AX533" s="38"/>
      <c r="AZ533" s="38"/>
      <c r="BB533" s="38"/>
      <c r="BD533" s="38"/>
      <c r="BF533" s="38"/>
      <c r="BH533" s="38"/>
      <c r="BJ533" s="38"/>
      <c r="BL533" s="38"/>
      <c r="BN533" s="38"/>
      <c r="BP533" s="38"/>
      <c r="BR533" s="38"/>
      <c r="BT533" s="38"/>
    </row>
    <row r="534" spans="1:72">
      <c r="A534" s="38"/>
      <c r="B534" s="38"/>
      <c r="D534" s="38"/>
      <c r="F534" s="38"/>
      <c r="H534" s="38"/>
      <c r="J534" s="38"/>
      <c r="L534" s="38"/>
      <c r="N534" s="38"/>
      <c r="P534" s="38"/>
      <c r="R534" s="38"/>
      <c r="T534" s="38"/>
      <c r="V534" s="38"/>
      <c r="X534" s="38"/>
      <c r="Z534" s="38"/>
      <c r="AB534" s="38"/>
      <c r="AD534" s="38"/>
      <c r="AF534" s="38"/>
      <c r="AH534" s="38"/>
      <c r="AJ534" s="38"/>
      <c r="AL534" s="38"/>
      <c r="AN534" s="38"/>
      <c r="AP534" s="38"/>
      <c r="AR534" s="38"/>
      <c r="AT534" s="38"/>
      <c r="AV534" s="38"/>
      <c r="AX534" s="38"/>
      <c r="AZ534" s="38"/>
      <c r="BB534" s="38"/>
      <c r="BD534" s="38"/>
      <c r="BF534" s="38"/>
      <c r="BH534" s="38"/>
      <c r="BJ534" s="38"/>
      <c r="BL534" s="38"/>
      <c r="BN534" s="38"/>
      <c r="BP534" s="38"/>
      <c r="BR534" s="38"/>
      <c r="BT534" s="38"/>
    </row>
    <row r="535" spans="1:72">
      <c r="A535" s="38"/>
      <c r="B535" s="38"/>
      <c r="D535" s="38"/>
      <c r="F535" s="38"/>
      <c r="H535" s="38"/>
      <c r="J535" s="38"/>
      <c r="L535" s="38"/>
      <c r="N535" s="38"/>
      <c r="P535" s="38"/>
      <c r="R535" s="38"/>
      <c r="T535" s="38"/>
      <c r="V535" s="38"/>
      <c r="X535" s="38"/>
      <c r="Z535" s="38"/>
      <c r="AB535" s="38"/>
      <c r="AD535" s="38"/>
      <c r="AF535" s="38"/>
      <c r="AH535" s="38"/>
      <c r="AJ535" s="38"/>
      <c r="AL535" s="38"/>
      <c r="AN535" s="38"/>
      <c r="AP535" s="38"/>
      <c r="AR535" s="38"/>
      <c r="AT535" s="38"/>
      <c r="AV535" s="38"/>
      <c r="AX535" s="38"/>
      <c r="AZ535" s="38"/>
      <c r="BB535" s="38"/>
      <c r="BD535" s="38"/>
      <c r="BF535" s="38"/>
      <c r="BH535" s="38"/>
      <c r="BJ535" s="38"/>
      <c r="BL535" s="38"/>
      <c r="BN535" s="38"/>
      <c r="BP535" s="38"/>
      <c r="BR535" s="38"/>
      <c r="BT535" s="38"/>
    </row>
    <row r="536" spans="1:72">
      <c r="A536" s="38"/>
      <c r="B536" s="38"/>
      <c r="D536" s="38"/>
      <c r="F536" s="38"/>
      <c r="H536" s="38"/>
      <c r="J536" s="38"/>
      <c r="L536" s="38"/>
      <c r="N536" s="38"/>
      <c r="P536" s="38"/>
      <c r="R536" s="38"/>
      <c r="T536" s="38"/>
      <c r="V536" s="38"/>
      <c r="X536" s="38"/>
      <c r="Z536" s="38"/>
      <c r="AB536" s="38"/>
      <c r="AD536" s="38"/>
      <c r="AF536" s="38"/>
      <c r="AH536" s="38"/>
      <c r="AJ536" s="38"/>
      <c r="AL536" s="38"/>
      <c r="AN536" s="38"/>
      <c r="AP536" s="38"/>
      <c r="AR536" s="38"/>
      <c r="AT536" s="38"/>
      <c r="AV536" s="38"/>
      <c r="AX536" s="38"/>
      <c r="AZ536" s="38"/>
      <c r="BB536" s="38"/>
      <c r="BD536" s="38"/>
      <c r="BF536" s="38"/>
      <c r="BH536" s="38"/>
      <c r="BJ536" s="38"/>
      <c r="BL536" s="38"/>
      <c r="BN536" s="38"/>
      <c r="BP536" s="38"/>
      <c r="BR536" s="38"/>
      <c r="BT536" s="38"/>
    </row>
    <row r="537" spans="1:72">
      <c r="A537" s="38"/>
      <c r="B537" s="38"/>
      <c r="D537" s="38"/>
      <c r="F537" s="38"/>
      <c r="H537" s="38"/>
      <c r="J537" s="38"/>
      <c r="L537" s="38"/>
      <c r="N537" s="38"/>
      <c r="P537" s="38"/>
      <c r="R537" s="38"/>
      <c r="T537" s="38"/>
      <c r="V537" s="38"/>
      <c r="X537" s="38"/>
      <c r="Z537" s="38"/>
      <c r="AB537" s="38"/>
      <c r="AD537" s="38"/>
      <c r="AF537" s="38"/>
      <c r="AH537" s="38"/>
      <c r="AJ537" s="38"/>
      <c r="AL537" s="38"/>
      <c r="AN537" s="38"/>
      <c r="AP537" s="38"/>
      <c r="AR537" s="38"/>
      <c r="AT537" s="38"/>
      <c r="AV537" s="38"/>
      <c r="AX537" s="38"/>
      <c r="AZ537" s="38"/>
      <c r="BB537" s="38"/>
      <c r="BD537" s="38"/>
      <c r="BF537" s="38"/>
      <c r="BH537" s="38"/>
      <c r="BJ537" s="38"/>
      <c r="BL537" s="38"/>
      <c r="BN537" s="38"/>
      <c r="BP537" s="38"/>
      <c r="BR537" s="38"/>
      <c r="BT537" s="38"/>
    </row>
    <row r="538" spans="1:72">
      <c r="A538" s="38"/>
      <c r="B538" s="38"/>
      <c r="D538" s="38"/>
      <c r="F538" s="38"/>
      <c r="H538" s="38"/>
      <c r="J538" s="38"/>
      <c r="L538" s="38"/>
      <c r="N538" s="38"/>
      <c r="P538" s="38"/>
      <c r="R538" s="38"/>
      <c r="T538" s="38"/>
      <c r="V538" s="38"/>
      <c r="X538" s="38"/>
      <c r="Z538" s="38"/>
      <c r="AB538" s="38"/>
      <c r="AD538" s="38"/>
      <c r="AF538" s="38"/>
      <c r="AH538" s="38"/>
      <c r="AJ538" s="38"/>
      <c r="AL538" s="38"/>
      <c r="AN538" s="38"/>
      <c r="AP538" s="38"/>
      <c r="AR538" s="38"/>
      <c r="AT538" s="38"/>
      <c r="AV538" s="38"/>
      <c r="AX538" s="38"/>
      <c r="AZ538" s="38"/>
      <c r="BB538" s="38"/>
      <c r="BD538" s="38"/>
      <c r="BF538" s="38"/>
      <c r="BH538" s="38"/>
      <c r="BJ538" s="38"/>
      <c r="BL538" s="38"/>
      <c r="BN538" s="38"/>
      <c r="BP538" s="38"/>
      <c r="BR538" s="38"/>
      <c r="BT538" s="38"/>
    </row>
    <row r="539" spans="1:72">
      <c r="A539" s="38"/>
      <c r="B539" s="38"/>
      <c r="D539" s="38"/>
      <c r="F539" s="38"/>
      <c r="H539" s="38"/>
      <c r="J539" s="38"/>
      <c r="L539" s="38"/>
      <c r="N539" s="38"/>
      <c r="P539" s="38"/>
      <c r="R539" s="38"/>
      <c r="T539" s="38"/>
      <c r="V539" s="38"/>
      <c r="X539" s="38"/>
      <c r="Z539" s="38"/>
      <c r="AB539" s="38"/>
      <c r="AD539" s="38"/>
      <c r="AF539" s="38"/>
      <c r="AH539" s="38"/>
      <c r="AJ539" s="38"/>
      <c r="AL539" s="38"/>
      <c r="AN539" s="38"/>
      <c r="AP539" s="38"/>
      <c r="AR539" s="38"/>
      <c r="AT539" s="38"/>
      <c r="AV539" s="38"/>
      <c r="AX539" s="38"/>
      <c r="AZ539" s="38"/>
      <c r="BB539" s="38"/>
      <c r="BD539" s="38"/>
      <c r="BF539" s="38"/>
      <c r="BH539" s="38"/>
      <c r="BJ539" s="38"/>
      <c r="BL539" s="38"/>
      <c r="BN539" s="38"/>
      <c r="BP539" s="38"/>
      <c r="BR539" s="38"/>
      <c r="BT539" s="38"/>
    </row>
    <row r="540" spans="1:72">
      <c r="A540" s="38"/>
      <c r="B540" s="38"/>
      <c r="D540" s="38"/>
      <c r="F540" s="38"/>
      <c r="H540" s="38"/>
      <c r="J540" s="38"/>
      <c r="L540" s="38"/>
      <c r="N540" s="38"/>
      <c r="P540" s="38"/>
      <c r="R540" s="38"/>
      <c r="T540" s="38"/>
      <c r="V540" s="38"/>
      <c r="X540" s="38"/>
      <c r="Z540" s="38"/>
      <c r="AB540" s="38"/>
      <c r="AD540" s="38"/>
      <c r="AF540" s="38"/>
      <c r="AH540" s="38"/>
      <c r="AJ540" s="38"/>
      <c r="AL540" s="38"/>
      <c r="AN540" s="38"/>
      <c r="AP540" s="38"/>
      <c r="AR540" s="38"/>
      <c r="AT540" s="38"/>
      <c r="AV540" s="38"/>
      <c r="AX540" s="38"/>
      <c r="AZ540" s="38"/>
      <c r="BB540" s="38"/>
      <c r="BD540" s="38"/>
      <c r="BF540" s="38"/>
      <c r="BH540" s="38"/>
      <c r="BJ540" s="38"/>
      <c r="BL540" s="38"/>
      <c r="BN540" s="38"/>
      <c r="BP540" s="38"/>
      <c r="BR540" s="38"/>
      <c r="BT540" s="38"/>
    </row>
    <row r="541" spans="1:72">
      <c r="A541" s="38"/>
      <c r="B541" s="38"/>
      <c r="D541" s="38"/>
      <c r="F541" s="38"/>
      <c r="H541" s="38"/>
      <c r="J541" s="38"/>
      <c r="L541" s="38"/>
      <c r="N541" s="38"/>
      <c r="P541" s="38"/>
      <c r="R541" s="38"/>
      <c r="T541" s="38"/>
      <c r="V541" s="38"/>
      <c r="X541" s="38"/>
      <c r="Z541" s="38"/>
      <c r="AB541" s="38"/>
      <c r="AD541" s="38"/>
      <c r="AF541" s="38"/>
      <c r="AH541" s="38"/>
      <c r="AJ541" s="38"/>
      <c r="AL541" s="38"/>
      <c r="AN541" s="38"/>
      <c r="AP541" s="38"/>
      <c r="AR541" s="38"/>
      <c r="AT541" s="38"/>
      <c r="AV541" s="38"/>
      <c r="AX541" s="38"/>
      <c r="AZ541" s="38"/>
      <c r="BB541" s="38"/>
      <c r="BD541" s="38"/>
      <c r="BF541" s="38"/>
      <c r="BH541" s="38"/>
      <c r="BJ541" s="38"/>
      <c r="BL541" s="38"/>
      <c r="BN541" s="38"/>
      <c r="BP541" s="38"/>
      <c r="BR541" s="38"/>
      <c r="BT541" s="38"/>
    </row>
    <row r="542" spans="1:72">
      <c r="A542" s="38"/>
      <c r="B542" s="38"/>
      <c r="D542" s="38"/>
      <c r="F542" s="38"/>
      <c r="H542" s="38"/>
      <c r="J542" s="38"/>
      <c r="L542" s="38"/>
      <c r="N542" s="38"/>
      <c r="P542" s="38"/>
      <c r="R542" s="38"/>
      <c r="T542" s="38"/>
      <c r="V542" s="38"/>
      <c r="X542" s="38"/>
      <c r="Z542" s="38"/>
      <c r="AB542" s="38"/>
      <c r="AD542" s="38"/>
      <c r="AF542" s="38"/>
      <c r="AH542" s="38"/>
      <c r="AJ542" s="38"/>
      <c r="AL542" s="38"/>
      <c r="AN542" s="38"/>
      <c r="AP542" s="38"/>
      <c r="AR542" s="38"/>
      <c r="AT542" s="38"/>
      <c r="AV542" s="38"/>
      <c r="AX542" s="38"/>
      <c r="AZ542" s="38"/>
      <c r="BB542" s="38"/>
      <c r="BD542" s="38"/>
      <c r="BF542" s="38"/>
      <c r="BH542" s="38"/>
      <c r="BJ542" s="38"/>
      <c r="BL542" s="38"/>
      <c r="BN542" s="38"/>
      <c r="BP542" s="38"/>
      <c r="BR542" s="38"/>
      <c r="BT542" s="38"/>
    </row>
    <row r="543" spans="1:72">
      <c r="A543" s="38"/>
      <c r="B543" s="38"/>
      <c r="D543" s="38"/>
      <c r="F543" s="38"/>
      <c r="H543" s="38"/>
      <c r="J543" s="38"/>
      <c r="L543" s="38"/>
      <c r="N543" s="38"/>
      <c r="P543" s="38"/>
      <c r="R543" s="38"/>
      <c r="T543" s="38"/>
      <c r="V543" s="38"/>
      <c r="X543" s="38"/>
      <c r="Z543" s="38"/>
      <c r="AB543" s="38"/>
      <c r="AD543" s="38"/>
      <c r="AF543" s="38"/>
      <c r="AH543" s="38"/>
      <c r="AJ543" s="38"/>
      <c r="AL543" s="38"/>
      <c r="AN543" s="38"/>
      <c r="AP543" s="38"/>
      <c r="AR543" s="38"/>
      <c r="AT543" s="38"/>
      <c r="AV543" s="38"/>
      <c r="AX543" s="38"/>
      <c r="AZ543" s="38"/>
      <c r="BB543" s="38"/>
      <c r="BD543" s="38"/>
      <c r="BF543" s="38"/>
      <c r="BH543" s="38"/>
      <c r="BJ543" s="38"/>
      <c r="BL543" s="38"/>
      <c r="BN543" s="38"/>
      <c r="BP543" s="38"/>
      <c r="BR543" s="38"/>
      <c r="BT543" s="38"/>
    </row>
    <row r="544" spans="1:72">
      <c r="A544" s="38"/>
      <c r="B544" s="38"/>
      <c r="D544" s="38"/>
      <c r="F544" s="38"/>
      <c r="H544" s="38"/>
      <c r="J544" s="38"/>
      <c r="L544" s="38"/>
      <c r="N544" s="38"/>
      <c r="P544" s="38"/>
      <c r="R544" s="38"/>
      <c r="T544" s="38"/>
      <c r="V544" s="38"/>
      <c r="X544" s="38"/>
      <c r="Z544" s="38"/>
      <c r="AB544" s="38"/>
      <c r="AD544" s="38"/>
      <c r="AF544" s="38"/>
      <c r="AH544" s="38"/>
      <c r="AJ544" s="38"/>
      <c r="AL544" s="38"/>
      <c r="AN544" s="38"/>
      <c r="AP544" s="38"/>
      <c r="AR544" s="38"/>
      <c r="AT544" s="38"/>
      <c r="AV544" s="38"/>
      <c r="AX544" s="38"/>
      <c r="AZ544" s="38"/>
      <c r="BB544" s="38"/>
      <c r="BD544" s="38"/>
      <c r="BF544" s="38"/>
      <c r="BH544" s="38"/>
      <c r="BJ544" s="38"/>
      <c r="BL544" s="38"/>
      <c r="BN544" s="38"/>
      <c r="BP544" s="38"/>
      <c r="BR544" s="38"/>
      <c r="BT544" s="38"/>
    </row>
    <row r="545" spans="1:72">
      <c r="A545" s="38"/>
      <c r="B545" s="38"/>
      <c r="D545" s="38"/>
      <c r="F545" s="38"/>
      <c r="H545" s="38"/>
      <c r="J545" s="38"/>
      <c r="L545" s="38"/>
      <c r="N545" s="38"/>
      <c r="P545" s="38"/>
      <c r="R545" s="38"/>
      <c r="T545" s="38"/>
      <c r="V545" s="38"/>
      <c r="X545" s="38"/>
      <c r="Z545" s="38"/>
      <c r="AB545" s="38"/>
      <c r="AD545" s="38"/>
      <c r="AF545" s="38"/>
      <c r="AH545" s="38"/>
      <c r="AJ545" s="38"/>
      <c r="AL545" s="38"/>
      <c r="AN545" s="38"/>
      <c r="AP545" s="38"/>
      <c r="AR545" s="38"/>
      <c r="AT545" s="38"/>
      <c r="AV545" s="38"/>
      <c r="AX545" s="38"/>
      <c r="AZ545" s="38"/>
      <c r="BB545" s="38"/>
      <c r="BD545" s="38"/>
      <c r="BF545" s="38"/>
      <c r="BH545" s="38"/>
      <c r="BJ545" s="38"/>
      <c r="BL545" s="38"/>
      <c r="BN545" s="38"/>
      <c r="BP545" s="38"/>
      <c r="BR545" s="38"/>
      <c r="BT545" s="38"/>
    </row>
    <row r="546" spans="1:72">
      <c r="A546" s="38"/>
      <c r="B546" s="38"/>
      <c r="D546" s="38"/>
      <c r="F546" s="38"/>
      <c r="H546" s="38"/>
      <c r="J546" s="38"/>
      <c r="L546" s="38"/>
      <c r="N546" s="38"/>
      <c r="P546" s="38"/>
      <c r="R546" s="38"/>
      <c r="T546" s="38"/>
      <c r="V546" s="38"/>
      <c r="X546" s="38"/>
      <c r="Z546" s="38"/>
      <c r="AB546" s="38"/>
      <c r="AD546" s="38"/>
      <c r="AF546" s="38"/>
      <c r="AH546" s="38"/>
      <c r="AJ546" s="38"/>
      <c r="AL546" s="38"/>
      <c r="AN546" s="38"/>
      <c r="AP546" s="38"/>
      <c r="AR546" s="38"/>
      <c r="AT546" s="38"/>
      <c r="AV546" s="38"/>
      <c r="AX546" s="38"/>
      <c r="AZ546" s="38"/>
      <c r="BB546" s="38"/>
      <c r="BD546" s="38"/>
      <c r="BF546" s="38"/>
      <c r="BH546" s="38"/>
      <c r="BJ546" s="38"/>
      <c r="BL546" s="38"/>
      <c r="BN546" s="38"/>
      <c r="BP546" s="38"/>
      <c r="BR546" s="38"/>
      <c r="BT546" s="38"/>
    </row>
    <row r="547" spans="1:72">
      <c r="A547" s="38"/>
      <c r="B547" s="38"/>
      <c r="D547" s="38"/>
      <c r="F547" s="38"/>
      <c r="H547" s="38"/>
      <c r="J547" s="38"/>
      <c r="L547" s="38"/>
      <c r="N547" s="38"/>
      <c r="P547" s="38"/>
      <c r="R547" s="38"/>
      <c r="T547" s="38"/>
      <c r="V547" s="38"/>
      <c r="X547" s="38"/>
      <c r="Z547" s="38"/>
      <c r="AB547" s="38"/>
      <c r="AD547" s="38"/>
      <c r="AF547" s="38"/>
      <c r="AH547" s="38"/>
      <c r="AJ547" s="38"/>
      <c r="AL547" s="38"/>
      <c r="AN547" s="38"/>
      <c r="AP547" s="38"/>
      <c r="AR547" s="38"/>
      <c r="AT547" s="38"/>
      <c r="AV547" s="38"/>
      <c r="AX547" s="38"/>
      <c r="AZ547" s="38"/>
      <c r="BB547" s="38"/>
      <c r="BD547" s="38"/>
      <c r="BF547" s="38"/>
      <c r="BH547" s="38"/>
      <c r="BJ547" s="38"/>
      <c r="BL547" s="38"/>
      <c r="BN547" s="38"/>
      <c r="BP547" s="38"/>
      <c r="BR547" s="38"/>
      <c r="BT547" s="38"/>
    </row>
    <row r="548" spans="1:72">
      <c r="A548" s="38"/>
      <c r="B548" s="38"/>
      <c r="D548" s="38"/>
      <c r="F548" s="38"/>
      <c r="H548" s="38"/>
      <c r="J548" s="38"/>
      <c r="L548" s="38"/>
      <c r="N548" s="38"/>
      <c r="P548" s="38"/>
      <c r="R548" s="38"/>
      <c r="T548" s="38"/>
      <c r="V548" s="38"/>
      <c r="X548" s="38"/>
      <c r="Z548" s="38"/>
      <c r="AB548" s="38"/>
      <c r="AD548" s="38"/>
      <c r="AF548" s="38"/>
      <c r="AH548" s="38"/>
      <c r="AJ548" s="38"/>
      <c r="AL548" s="38"/>
      <c r="AN548" s="38"/>
      <c r="AP548" s="38"/>
      <c r="AR548" s="38"/>
      <c r="AT548" s="38"/>
      <c r="AV548" s="38"/>
      <c r="AX548" s="38"/>
      <c r="AZ548" s="38"/>
      <c r="BB548" s="38"/>
      <c r="BD548" s="38"/>
      <c r="BF548" s="38"/>
      <c r="BH548" s="38"/>
      <c r="BJ548" s="38"/>
      <c r="BL548" s="38"/>
      <c r="BN548" s="38"/>
      <c r="BP548" s="38"/>
      <c r="BR548" s="38"/>
      <c r="BT548" s="38"/>
    </row>
    <row r="549" spans="1:72">
      <c r="A549" s="38"/>
      <c r="B549" s="38"/>
      <c r="D549" s="38"/>
      <c r="F549" s="38"/>
      <c r="H549" s="38"/>
      <c r="J549" s="38"/>
      <c r="L549" s="38"/>
      <c r="N549" s="38"/>
      <c r="P549" s="38"/>
      <c r="R549" s="38"/>
      <c r="T549" s="38"/>
      <c r="V549" s="38"/>
      <c r="X549" s="38"/>
      <c r="Z549" s="38"/>
      <c r="AB549" s="38"/>
      <c r="AD549" s="38"/>
      <c r="AF549" s="38"/>
      <c r="AH549" s="38"/>
      <c r="AJ549" s="38"/>
      <c r="AL549" s="38"/>
      <c r="AN549" s="38"/>
      <c r="AP549" s="38"/>
      <c r="AR549" s="38"/>
      <c r="AT549" s="38"/>
      <c r="AV549" s="38"/>
      <c r="AX549" s="38"/>
      <c r="AZ549" s="38"/>
      <c r="BB549" s="38"/>
      <c r="BD549" s="38"/>
      <c r="BF549" s="38"/>
      <c r="BH549" s="38"/>
      <c r="BJ549" s="38"/>
      <c r="BL549" s="38"/>
      <c r="BN549" s="38"/>
      <c r="BP549" s="38"/>
      <c r="BR549" s="38"/>
      <c r="BT549" s="38"/>
    </row>
  </sheetData>
  <mergeCells count="37">
    <mergeCell ref="AL4:AM4"/>
    <mergeCell ref="AN4:AO4"/>
    <mergeCell ref="AP4:AQ4"/>
    <mergeCell ref="AR4:AS4"/>
    <mergeCell ref="BR4:BS4"/>
    <mergeCell ref="AV4:AW4"/>
    <mergeCell ref="AX4:AY4"/>
    <mergeCell ref="AZ4:BA4"/>
    <mergeCell ref="BB4:BC4"/>
    <mergeCell ref="BD4:BE4"/>
    <mergeCell ref="BF4:BG4"/>
    <mergeCell ref="BH4:BI4"/>
    <mergeCell ref="BJ4:BK4"/>
    <mergeCell ref="BL4:BM4"/>
    <mergeCell ref="BN4:BO4"/>
    <mergeCell ref="BP4:BQ4"/>
    <mergeCell ref="AB4:AC4"/>
    <mergeCell ref="AD4:AE4"/>
    <mergeCell ref="AF4:AG4"/>
    <mergeCell ref="AH4:AI4"/>
    <mergeCell ref="AJ4:AK4"/>
    <mergeCell ref="BT4:BU4"/>
    <mergeCell ref="V4:W4"/>
    <mergeCell ref="A4:A5"/>
    <mergeCell ref="B4:C4"/>
    <mergeCell ref="D4:E4"/>
    <mergeCell ref="F4:G4"/>
    <mergeCell ref="H4:I4"/>
    <mergeCell ref="J4:K4"/>
    <mergeCell ref="L4:M4"/>
    <mergeCell ref="N4:O4"/>
    <mergeCell ref="P4:Q4"/>
    <mergeCell ref="R4:S4"/>
    <mergeCell ref="T4:U4"/>
    <mergeCell ref="AT4:AU4"/>
    <mergeCell ref="X4:Y4"/>
    <mergeCell ref="Z4:AA4"/>
  </mergeCells>
  <pageMargins left="0.7" right="0.7" top="0.75" bottom="0.75" header="0.3" footer="0.3"/>
  <ignoredErrors>
    <ignoredError sqref="AX6:BT43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ฐานข้อมูล(รายปี)</vt:lpstr>
      <vt:lpstr>ฐานข้อมูล(รายเดือน) ปี33-53</vt:lpstr>
      <vt:lpstr>ฐานข้อมูล(รายเดือน) ปี54 - 69</vt:lpstr>
      <vt:lpstr>ภาษีทางตรงและทางอ้อม</vt:lpstr>
      <vt:lpstr>Direct &amp; Indirect Tax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Thisuda Mongkolpod</dc:creator>
  <cp:lastModifiedBy>ภูริฉัฐ รอดภัย</cp:lastModifiedBy>
  <dcterms:created xsi:type="dcterms:W3CDTF">2024-04-22T03:05:30Z</dcterms:created>
  <dcterms:modified xsi:type="dcterms:W3CDTF">2026-01-13T08:34:03Z</dcterms:modified>
</cp:coreProperties>
</file>