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5\"/>
    </mc:Choice>
  </mc:AlternateContent>
  <xr:revisionPtr revIDLastSave="0" documentId="8_{AEBD13FC-0FCC-4B5D-9E94-AD5369EB3C84}" xr6:coauthVersionLast="47" xr6:coauthVersionMax="47" xr10:uidLastSave="{00000000-0000-0000-0000-000000000000}"/>
  <bookViews>
    <workbookView xWindow="-120" yWindow="-120" windowWidth="29040" windowHeight="15840" xr2:uid="{42C89829-246C-4463-9C7E-8869A1486455}"/>
  </bookViews>
  <sheets>
    <sheet name="ธ.ค. 64" sheetId="1" r:id="rId1"/>
  </sheets>
  <definedNames>
    <definedName name="_xlnm.Print_Area" localSheetId="0">'ธ.ค. 64'!$A$1:$J$21</definedName>
    <definedName name="_xlnm.Print_Titles" localSheetId="0">'ธ.ค. 64'!$3:$7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J55" i="1"/>
  <c r="I55" i="1"/>
  <c r="H55" i="1"/>
  <c r="G55" i="1"/>
  <c r="J54" i="1"/>
  <c r="I54" i="1"/>
  <c r="H54" i="1"/>
  <c r="F54" i="1"/>
  <c r="G54" i="1" s="1"/>
  <c r="E54" i="1"/>
  <c r="D54" i="1"/>
  <c r="D13" i="1" s="1"/>
  <c r="C54" i="1"/>
  <c r="B54" i="1"/>
  <c r="B13" i="1" s="1"/>
  <c r="I53" i="1"/>
  <c r="J53" i="1" s="1"/>
  <c r="H53" i="1"/>
  <c r="G53" i="1"/>
  <c r="I52" i="1"/>
  <c r="J52" i="1" s="1"/>
  <c r="H52" i="1"/>
  <c r="G52" i="1"/>
  <c r="I51" i="1"/>
  <c r="I50" i="1" s="1"/>
  <c r="G51" i="1"/>
  <c r="F51" i="1"/>
  <c r="E51" i="1"/>
  <c r="E50" i="1" s="1"/>
  <c r="D51" i="1"/>
  <c r="C51" i="1"/>
  <c r="H51" i="1" s="1"/>
  <c r="B51" i="1"/>
  <c r="F50" i="1"/>
  <c r="B50" i="1"/>
  <c r="B58" i="1" s="1"/>
  <c r="D59" i="1" s="1"/>
  <c r="I49" i="1"/>
  <c r="J49" i="1" s="1"/>
  <c r="H49" i="1"/>
  <c r="G49" i="1"/>
  <c r="I48" i="1"/>
  <c r="J48" i="1" s="1"/>
  <c r="G48" i="1"/>
  <c r="F48" i="1"/>
  <c r="H48" i="1" s="1"/>
  <c r="E48" i="1"/>
  <c r="E10" i="1" s="1"/>
  <c r="D48" i="1"/>
  <c r="C48" i="1"/>
  <c r="C10" i="1" s="1"/>
  <c r="B48" i="1"/>
  <c r="J47" i="1"/>
  <c r="I47" i="1"/>
  <c r="H47" i="1"/>
  <c r="G47" i="1"/>
  <c r="J46" i="1"/>
  <c r="I46" i="1"/>
  <c r="H46" i="1"/>
  <c r="G46" i="1"/>
  <c r="J45" i="1"/>
  <c r="I45" i="1"/>
  <c r="I58" i="1" s="1"/>
  <c r="H45" i="1"/>
  <c r="F45" i="1"/>
  <c r="G45" i="1" s="1"/>
  <c r="E45" i="1"/>
  <c r="D45" i="1"/>
  <c r="D9" i="1" s="1"/>
  <c r="C45" i="1"/>
  <c r="B45" i="1"/>
  <c r="B9" i="1" s="1"/>
  <c r="B8" i="1" s="1"/>
  <c r="B17" i="1" s="1"/>
  <c r="J37" i="1"/>
  <c r="I37" i="1"/>
  <c r="H37" i="1"/>
  <c r="G37" i="1"/>
  <c r="J36" i="1"/>
  <c r="I36" i="1"/>
  <c r="H36" i="1"/>
  <c r="G36" i="1"/>
  <c r="J35" i="1"/>
  <c r="I35" i="1"/>
  <c r="H35" i="1"/>
  <c r="F35" i="1"/>
  <c r="G35" i="1" s="1"/>
  <c r="E35" i="1"/>
  <c r="D35" i="1"/>
  <c r="C35" i="1"/>
  <c r="B35" i="1"/>
  <c r="I34" i="1"/>
  <c r="I33" i="1" s="1"/>
  <c r="H34" i="1"/>
  <c r="G34" i="1"/>
  <c r="G33" i="1"/>
  <c r="F33" i="1"/>
  <c r="E33" i="1"/>
  <c r="E29" i="1" s="1"/>
  <c r="D33" i="1"/>
  <c r="C33" i="1"/>
  <c r="H33" i="1" s="1"/>
  <c r="B33" i="1"/>
  <c r="J32" i="1"/>
  <c r="I32" i="1"/>
  <c r="H32" i="1"/>
  <c r="G32" i="1"/>
  <c r="J31" i="1"/>
  <c r="I31" i="1"/>
  <c r="H31" i="1"/>
  <c r="G31" i="1"/>
  <c r="J30" i="1"/>
  <c r="I30" i="1"/>
  <c r="F30" i="1"/>
  <c r="F29" i="1" s="1"/>
  <c r="E30" i="1"/>
  <c r="D30" i="1"/>
  <c r="D29" i="1" s="1"/>
  <c r="C30" i="1"/>
  <c r="B30" i="1"/>
  <c r="B29" i="1" s="1"/>
  <c r="C29" i="1"/>
  <c r="C39" i="1" s="1"/>
  <c r="J28" i="1"/>
  <c r="I28" i="1"/>
  <c r="H28" i="1"/>
  <c r="G28" i="1"/>
  <c r="J27" i="1"/>
  <c r="I27" i="1"/>
  <c r="H27" i="1"/>
  <c r="F27" i="1"/>
  <c r="E27" i="1"/>
  <c r="D27" i="1"/>
  <c r="C27" i="1"/>
  <c r="B27" i="1"/>
  <c r="I26" i="1"/>
  <c r="J26" i="1" s="1"/>
  <c r="H26" i="1"/>
  <c r="G26" i="1"/>
  <c r="I25" i="1"/>
  <c r="J25" i="1" s="1"/>
  <c r="H25" i="1"/>
  <c r="G25" i="1"/>
  <c r="I24" i="1"/>
  <c r="G24" i="1"/>
  <c r="F24" i="1"/>
  <c r="E24" i="1"/>
  <c r="D24" i="1"/>
  <c r="C24" i="1"/>
  <c r="H24" i="1" s="1"/>
  <c r="B24" i="1"/>
  <c r="G15" i="1"/>
  <c r="F15" i="1"/>
  <c r="H15" i="1" s="1"/>
  <c r="E15" i="1"/>
  <c r="D15" i="1"/>
  <c r="C15" i="1"/>
  <c r="I15" i="1" s="1"/>
  <c r="J15" i="1" s="1"/>
  <c r="B15" i="1"/>
  <c r="H14" i="1"/>
  <c r="F14" i="1"/>
  <c r="G14" i="1" s="1"/>
  <c r="E14" i="1"/>
  <c r="D14" i="1"/>
  <c r="C14" i="1"/>
  <c r="I14" i="1" s="1"/>
  <c r="J14" i="1" s="1"/>
  <c r="B14" i="1"/>
  <c r="E13" i="1"/>
  <c r="C13" i="1"/>
  <c r="F12" i="1"/>
  <c r="D12" i="1"/>
  <c r="D11" i="1" s="1"/>
  <c r="B12" i="1"/>
  <c r="B11" i="1" s="1"/>
  <c r="F10" i="1"/>
  <c r="G10" i="1" s="1"/>
  <c r="D10" i="1"/>
  <c r="B10" i="1"/>
  <c r="E9" i="1"/>
  <c r="C9" i="1"/>
  <c r="C8" i="1" s="1"/>
  <c r="D8" i="1" l="1"/>
  <c r="D17" i="1" s="1"/>
  <c r="D18" i="1" s="1"/>
  <c r="J59" i="1"/>
  <c r="J50" i="1"/>
  <c r="B39" i="1"/>
  <c r="F39" i="1"/>
  <c r="C40" i="1"/>
  <c r="I29" i="1"/>
  <c r="J29" i="1" s="1"/>
  <c r="J33" i="1"/>
  <c r="H50" i="1"/>
  <c r="I13" i="1"/>
  <c r="J13" i="1" s="1"/>
  <c r="D39" i="1"/>
  <c r="D40" i="1" s="1"/>
  <c r="I39" i="1"/>
  <c r="G29" i="1"/>
  <c r="H29" i="1"/>
  <c r="E8" i="1"/>
  <c r="E39" i="1"/>
  <c r="E40" i="1" s="1"/>
  <c r="C58" i="1"/>
  <c r="J58" i="1" s="1"/>
  <c r="I10" i="1"/>
  <c r="J10" i="1" s="1"/>
  <c r="H10" i="1"/>
  <c r="F9" i="1"/>
  <c r="C12" i="1"/>
  <c r="G12" i="1"/>
  <c r="F13" i="1"/>
  <c r="J24" i="1"/>
  <c r="G30" i="1"/>
  <c r="J34" i="1"/>
  <c r="C50" i="1"/>
  <c r="G50" i="1"/>
  <c r="J51" i="1"/>
  <c r="H12" i="1"/>
  <c r="H30" i="1"/>
  <c r="D50" i="1"/>
  <c r="F58" i="1"/>
  <c r="E12" i="1"/>
  <c r="E11" i="1" s="1"/>
  <c r="G27" i="1"/>
  <c r="H9" i="1" l="1"/>
  <c r="F8" i="1"/>
  <c r="G9" i="1"/>
  <c r="J39" i="1"/>
  <c r="J40" i="1"/>
  <c r="G40" i="1"/>
  <c r="H39" i="1"/>
  <c r="H40" i="1"/>
  <c r="G39" i="1"/>
  <c r="H13" i="1"/>
  <c r="G13" i="1"/>
  <c r="E17" i="1"/>
  <c r="F11" i="1"/>
  <c r="I9" i="1"/>
  <c r="H59" i="1"/>
  <c r="G58" i="1"/>
  <c r="G59" i="1"/>
  <c r="H58" i="1"/>
  <c r="I12" i="1"/>
  <c r="C11" i="1"/>
  <c r="C17" i="1" s="1"/>
  <c r="C18" i="1" s="1"/>
  <c r="C59" i="1"/>
  <c r="E59" i="1"/>
  <c r="J12" i="1" l="1"/>
  <c r="I11" i="1"/>
  <c r="J11" i="1" s="1"/>
  <c r="I8" i="1"/>
  <c r="J9" i="1"/>
  <c r="F17" i="1"/>
  <c r="H8" i="1"/>
  <c r="G8" i="1"/>
  <c r="H11" i="1"/>
  <c r="G11" i="1"/>
  <c r="I17" i="1" l="1"/>
  <c r="J8" i="1"/>
  <c r="G18" i="1"/>
  <c r="J19" i="1"/>
  <c r="H17" i="1"/>
  <c r="G17" i="1"/>
  <c r="H18" i="1"/>
  <c r="J20" i="1" l="1"/>
  <c r="J21" i="1"/>
  <c r="J17" i="1"/>
  <c r="J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009EBEE5-F5F7-4A95-8F1E-26F4BD7B2C2E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<sst xmlns="http://schemas.openxmlformats.org/spreadsheetml/2006/main" count="77" uniqueCount="53">
  <si>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</si>
  <si>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31 ธันวาคม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</si>
  <si>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</si>
  <si>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</si>
  <si>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</si>
  <si>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</si>
  <si>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</si>
  <si>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</si>
  <si>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</si>
  <si>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</si>
  <si>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</si>
  <si>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</si>
  <si>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</si>
  <si>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</si>
  <si>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</si>
  <si>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31 ธ.ค.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</si>
  <si>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</si>
  <si>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</si>
  <si>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</si>
  <si>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</si>
  <si>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</si>
  <si>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</si>
  <si>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</si>
  <si>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</si>
  <si>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</si>
  <si>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</si>
  <si>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</si>
  <si>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</si>
  <si>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</si>
  <si>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</si>
  <si>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</si>
  <si>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</si>
  <si>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</si>
  <si>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</si>
  <si>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</si>
  <si>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</si>
  <si>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</si>
  <si>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</si>
  <si>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31 ธันวาคม 2564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</si>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</sst>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5C7A04DD-6D33-4A12-A6F3-D13F42622F93}"/>
    <cellStyle name="Normal" xfId="0" builtinId="0"/>
    <cellStyle name="Normal 2" xfId="2" xr:uid="{62377CF7-7D2C-4AD7-8E01-051380169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F2C1-AC05-4982-8359-1E2099D42237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N17" sqref="N17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151517800</v>
      </c>
      <c r="C8" s="33">
        <f t="shared" ref="C8:F8" si="0">SUM(C9+C10)</f>
        <v>75461300</v>
      </c>
      <c r="D8" s="33">
        <f t="shared" si="0"/>
        <v>0</v>
      </c>
      <c r="E8" s="33">
        <f t="shared" si="0"/>
        <v>0</v>
      </c>
      <c r="F8" s="33">
        <f t="shared" si="0"/>
        <v>45428394.50999999</v>
      </c>
      <c r="G8" s="33">
        <f>SUM(F8/B8*100)</f>
        <v>29.982216287459291</v>
      </c>
      <c r="H8" s="33">
        <f>SUM(F8/C8*100)</f>
        <v>60.200916907076859</v>
      </c>
      <c r="I8" s="33">
        <f>SUM(I9+I10)</f>
        <v>30032905.49000001</v>
      </c>
      <c r="J8" s="33">
        <f>SUM(I8/C8*100)</f>
        <v>39.799083092923141</v>
      </c>
      <c r="M8" s="25"/>
    </row>
    <row r="9" spans="1:14" ht="19.5" customHeight="1" x14ac:dyDescent="0.5">
      <c r="A9" s="34" t="s">
        <v>28</v>
      </c>
      <c r="B9" s="35">
        <f>SUM(B24+B45)</f>
        <v>142993900</v>
      </c>
      <c r="C9" s="35">
        <f>SUM(C24+C45)</f>
        <v>70585500</v>
      </c>
      <c r="D9" s="35">
        <f>SUM(D24+D45)</f>
        <v>0</v>
      </c>
      <c r="E9" s="35">
        <f>SUM(E24+E45)</f>
        <v>0</v>
      </c>
      <c r="F9" s="35">
        <f>+F24+F45</f>
        <v>40637420.50999999</v>
      </c>
      <c r="G9" s="36">
        <f t="shared" ref="G9:G15" si="1">SUM(F9/B9*100)</f>
        <v>28.418988858965307</v>
      </c>
      <c r="H9" s="36">
        <f t="shared" ref="H9:H15" si="2">SUM(F9/C9*100)</f>
        <v>57.57190996734456</v>
      </c>
      <c r="I9" s="37">
        <f>SUM(C9-D9-E9-F9)</f>
        <v>29948079.49000001</v>
      </c>
      <c r="J9" s="36">
        <f t="shared" ref="J9:J15" si="3">SUM(I9/C9*100)</f>
        <v>42.428090032655447</v>
      </c>
      <c r="L9" s="38"/>
    </row>
    <row r="10" spans="1:14" ht="19.5" customHeight="1" x14ac:dyDescent="0.5">
      <c r="A10" s="34" t="s">
        <v>29</v>
      </c>
      <c r="B10" s="35">
        <f>SUM(B27+B48)</f>
        <v>8523900</v>
      </c>
      <c r="C10" s="35">
        <f>SUM(C27+C48)</f>
        <v>4875800</v>
      </c>
      <c r="D10" s="35">
        <f>SUM(D27+D48)</f>
        <v>0</v>
      </c>
      <c r="E10" s="35">
        <f>SUM(E27+E48)</f>
        <v>0</v>
      </c>
      <c r="F10" s="35">
        <f>SUM(F27+F48)</f>
        <v>4790974</v>
      </c>
      <c r="G10" s="36">
        <f t="shared" si="1"/>
        <v>56.206360938068258</v>
      </c>
      <c r="H10" s="36">
        <f t="shared" si="2"/>
        <v>98.26026498215677</v>
      </c>
      <c r="I10" s="37">
        <f>SUM(C10-D10-E10-F10)</f>
        <v>84826</v>
      </c>
      <c r="J10" s="36">
        <f t="shared" si="3"/>
        <v>1.7397350178432258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770779800</v>
      </c>
      <c r="C11" s="40">
        <f t="shared" ref="C11:F11" si="4">SUM(C12+C13+C14+C15)</f>
        <v>747449700</v>
      </c>
      <c r="D11" s="40">
        <f t="shared" si="4"/>
        <v>0</v>
      </c>
      <c r="E11" s="40">
        <f t="shared" si="4"/>
        <v>7534746.1699999999</v>
      </c>
      <c r="F11" s="40">
        <f t="shared" si="4"/>
        <v>670234796.38</v>
      </c>
      <c r="G11" s="33">
        <f t="shared" si="1"/>
        <v>86.955417926105483</v>
      </c>
      <c r="H11" s="33">
        <f t="shared" si="2"/>
        <v>89.669551861483114</v>
      </c>
      <c r="I11" s="40">
        <f>SUM(I12+I13+I14+I15)</f>
        <v>69680157.450000003</v>
      </c>
      <c r="J11" s="33">
        <f t="shared" si="3"/>
        <v>9.3223875064770247</v>
      </c>
    </row>
    <row r="12" spans="1:14" s="41" customFormat="1" ht="19.5" customHeight="1" x14ac:dyDescent="0.5">
      <c r="A12" s="34" t="s">
        <v>29</v>
      </c>
      <c r="B12" s="37">
        <f>SUM(B30+B51)</f>
        <v>41829200</v>
      </c>
      <c r="C12" s="35">
        <f>SUM(C30+C51)</f>
        <v>32271700</v>
      </c>
      <c r="D12" s="37">
        <f>+D30+D51</f>
        <v>0</v>
      </c>
      <c r="E12" s="37">
        <f>SUM(E30+E51)</f>
        <v>7534746.1699999999</v>
      </c>
      <c r="F12" s="37">
        <f>SUM(F30+F51)</f>
        <v>10078402.550000001</v>
      </c>
      <c r="G12" s="36">
        <f t="shared" si="1"/>
        <v>24.094179544433079</v>
      </c>
      <c r="H12" s="36">
        <f t="shared" si="2"/>
        <v>31.229847048652537</v>
      </c>
      <c r="I12" s="37">
        <f>SUM(C12-D12-E12-F12)</f>
        <v>14658551.279999997</v>
      </c>
      <c r="J12" s="36">
        <f t="shared" si="3"/>
        <v>45.422308958003441</v>
      </c>
    </row>
    <row r="13" spans="1:14" ht="19.5" customHeight="1" x14ac:dyDescent="0.5">
      <c r="A13" s="34" t="s">
        <v>31</v>
      </c>
      <c r="B13" s="37">
        <f>SUM(B33+B54)</f>
        <v>45285100</v>
      </c>
      <c r="C13" s="35">
        <f>SUM(C33+C54)</f>
        <v>45285100</v>
      </c>
      <c r="D13" s="37">
        <f>+D33+D54</f>
        <v>0</v>
      </c>
      <c r="E13" s="37">
        <f>SUM(E33+E54)</f>
        <v>0</v>
      </c>
      <c r="F13" s="37">
        <f>SUM(F33+F54)</f>
        <v>1795699.83</v>
      </c>
      <c r="G13" s="36">
        <f t="shared" si="1"/>
        <v>3.9653215516803542</v>
      </c>
      <c r="H13" s="36">
        <f t="shared" si="2"/>
        <v>3.9653215516803542</v>
      </c>
      <c r="I13" s="37">
        <f>SUM(C13-D13-E13-F13)</f>
        <v>43489400.170000002</v>
      </c>
      <c r="J13" s="36">
        <f t="shared" si="3"/>
        <v>96.034678448319653</v>
      </c>
    </row>
    <row r="14" spans="1:14" ht="19.5" customHeight="1" x14ac:dyDescent="0.5">
      <c r="A14" s="34" t="s">
        <v>32</v>
      </c>
      <c r="B14" s="37">
        <f>SUM(B36)</f>
        <v>25355600</v>
      </c>
      <c r="C14" s="37">
        <f t="shared" ref="C14:F15" si="5">SUM(C36)</f>
        <v>11583000</v>
      </c>
      <c r="D14" s="37">
        <f t="shared" si="5"/>
        <v>0</v>
      </c>
      <c r="E14" s="37">
        <f t="shared" si="5"/>
        <v>0</v>
      </c>
      <c r="F14" s="37">
        <f t="shared" si="5"/>
        <v>50864</v>
      </c>
      <c r="G14" s="36">
        <f t="shared" si="1"/>
        <v>0.20060262821625205</v>
      </c>
      <c r="H14" s="36">
        <f t="shared" si="2"/>
        <v>0.43912630579297246</v>
      </c>
      <c r="I14" s="37">
        <f>SUM(C14-D14-E14-F14)</f>
        <v>11532136</v>
      </c>
      <c r="J14" s="36">
        <f t="shared" si="3"/>
        <v>99.560873694207032</v>
      </c>
    </row>
    <row r="15" spans="1:14" ht="19.5" customHeight="1" x14ac:dyDescent="0.5">
      <c r="A15" s="34" t="s">
        <v>33</v>
      </c>
      <c r="B15" s="37">
        <f>SUM(B37)</f>
        <v>658309900</v>
      </c>
      <c r="C15" s="37">
        <f t="shared" si="5"/>
        <v>658309900</v>
      </c>
      <c r="D15" s="37">
        <f t="shared" si="5"/>
        <v>0</v>
      </c>
      <c r="E15" s="37">
        <f t="shared" si="5"/>
        <v>0</v>
      </c>
      <c r="F15" s="37">
        <f t="shared" si="5"/>
        <v>658309830</v>
      </c>
      <c r="G15" s="36">
        <f t="shared" si="1"/>
        <v>99.999989366710125</v>
      </c>
      <c r="H15" s="36">
        <f t="shared" si="2"/>
        <v>99.999989366710125</v>
      </c>
      <c r="I15" s="37">
        <f>SUM(C15-D15-E15-F15)</f>
        <v>70</v>
      </c>
      <c r="J15" s="36">
        <f t="shared" si="3"/>
        <v>1.0633289883685481E-5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37"/>
      <c r="H16" s="37"/>
      <c r="I16" s="37"/>
      <c r="J16" s="37"/>
    </row>
    <row r="17" spans="1:10" ht="19.5" customHeight="1" x14ac:dyDescent="0.25">
      <c r="A17" s="44" t="s">
        <v>34</v>
      </c>
      <c r="B17" s="45">
        <f>SUM(B8+B11)</f>
        <v>922297600</v>
      </c>
      <c r="C17" s="45">
        <f>SUM(C8+C11)</f>
        <v>822911000</v>
      </c>
      <c r="D17" s="45">
        <f t="shared" ref="D17:E17" si="6">SUM(D8+D11)</f>
        <v>0</v>
      </c>
      <c r="E17" s="45">
        <f t="shared" si="6"/>
        <v>7534746.1699999999</v>
      </c>
      <c r="F17" s="45">
        <f>SUM(F8+F11)</f>
        <v>715663190.88999999</v>
      </c>
      <c r="G17" s="46">
        <f>SUM(F17/B17*100)</f>
        <v>77.595690468022468</v>
      </c>
      <c r="H17" s="46">
        <f>SUM(F17/C17*100)</f>
        <v>86.967265097926756</v>
      </c>
      <c r="I17" s="46">
        <f>SUM(I8+I11)</f>
        <v>99713062.940000013</v>
      </c>
      <c r="J17" s="46">
        <f>SUM(I17/C17*100)</f>
        <v>12.117113872581605</v>
      </c>
    </row>
    <row r="18" spans="1:10" ht="19.5" customHeight="1" x14ac:dyDescent="0.25">
      <c r="A18" s="47"/>
      <c r="B18" s="48"/>
      <c r="C18" s="49">
        <f>SUM(C17/B17)</f>
        <v>0.89224020533068715</v>
      </c>
      <c r="D18" s="50">
        <f>SUM(D17/B17)</f>
        <v>0</v>
      </c>
      <c r="E18" s="50">
        <v>9.1000000000000004E-3</v>
      </c>
      <c r="F18" s="51"/>
      <c r="G18" s="50">
        <f>SUM(F17/B17)</f>
        <v>0.77595690468022471</v>
      </c>
      <c r="H18" s="50">
        <f>SUM(F17/C17)</f>
        <v>0.86967265097926749</v>
      </c>
      <c r="I18" s="51"/>
      <c r="J18" s="50">
        <f>SUM(I17/C17)</f>
        <v>0.12117113872581606</v>
      </c>
    </row>
    <row r="19" spans="1:10" ht="19.5" customHeight="1" x14ac:dyDescent="0.25">
      <c r="A19" s="52"/>
      <c r="B19" s="53"/>
      <c r="C19" s="54"/>
      <c r="D19" s="55"/>
      <c r="E19" s="55"/>
      <c r="F19" s="56"/>
      <c r="G19" s="55"/>
      <c r="H19" s="57" t="s">
        <v>35</v>
      </c>
      <c r="I19" s="57"/>
      <c r="J19" s="58">
        <f>SUM(F17+E17+D17)</f>
        <v>723197937.05999994</v>
      </c>
    </row>
    <row r="20" spans="1:10" ht="19.5" customHeight="1" x14ac:dyDescent="0.25">
      <c r="A20" s="52" t="s">
        <v>36</v>
      </c>
      <c r="B20" s="53"/>
      <c r="C20" s="54"/>
      <c r="D20" s="55"/>
      <c r="E20" s="55"/>
      <c r="F20" s="59"/>
      <c r="G20" s="55"/>
      <c r="H20" s="60" t="s">
        <v>37</v>
      </c>
      <c r="I20" s="60"/>
      <c r="J20" s="61">
        <f>SUM(J19/B17)</f>
        <v>0.7841264436338119</v>
      </c>
    </row>
    <row r="21" spans="1:10" ht="19.5" customHeight="1" x14ac:dyDescent="0.25">
      <c r="A21" s="52" t="s">
        <v>38</v>
      </c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0.87882886127418391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124233600</v>
      </c>
      <c r="C24" s="69">
        <f t="shared" ref="C24:F24" si="7">SUM(C25+C26)</f>
        <v>61205400</v>
      </c>
      <c r="D24" s="69">
        <f t="shared" si="7"/>
        <v>0</v>
      </c>
      <c r="E24" s="69">
        <f t="shared" si="7"/>
        <v>0</v>
      </c>
      <c r="F24" s="70">
        <f t="shared" si="7"/>
        <v>31678486.719999995</v>
      </c>
      <c r="G24" s="69">
        <f>SUM(F24/B24*100)</f>
        <v>25.499129639646593</v>
      </c>
      <c r="H24" s="69">
        <f>SUM(F24/C24*100)</f>
        <v>51.757666349701161</v>
      </c>
      <c r="I24" s="70">
        <f>SUM(I25:I26)</f>
        <v>29526913.280000005</v>
      </c>
      <c r="J24" s="69">
        <f>SUM(I24/C24*100)</f>
        <v>48.242333650298832</v>
      </c>
    </row>
    <row r="25" spans="1:10" ht="19.5" customHeight="1" x14ac:dyDescent="0.5">
      <c r="A25" s="72" t="s">
        <v>42</v>
      </c>
      <c r="B25" s="73">
        <v>118188500</v>
      </c>
      <c r="C25" s="73">
        <v>58229400</v>
      </c>
      <c r="D25" s="73">
        <v>0</v>
      </c>
      <c r="E25" s="73">
        <v>0</v>
      </c>
      <c r="F25" s="74">
        <v>30208056.719999995</v>
      </c>
      <c r="G25" s="75">
        <f t="shared" ref="G25:G37" si="8">SUM(F25/B25*100)</f>
        <v>25.559218299580749</v>
      </c>
      <c r="H25" s="75">
        <f t="shared" ref="H25:H37" si="9">SUM(F25/C25*100)</f>
        <v>51.877671279456763</v>
      </c>
      <c r="I25" s="74">
        <f>SUM(C25-D25-E25-F25)</f>
        <v>28021343.280000005</v>
      </c>
      <c r="J25" s="75">
        <f t="shared" ref="J25:J37" si="10">SUM(I25/C25*100)</f>
        <v>48.122328720543237</v>
      </c>
    </row>
    <row r="26" spans="1:10" ht="20.25" customHeight="1" x14ac:dyDescent="0.5">
      <c r="A26" s="72" t="s">
        <v>43</v>
      </c>
      <c r="B26" s="73">
        <v>6045100</v>
      </c>
      <c r="C26" s="73">
        <v>2976000</v>
      </c>
      <c r="D26" s="73">
        <v>0</v>
      </c>
      <c r="E26" s="73">
        <v>0</v>
      </c>
      <c r="F26" s="74">
        <v>1470430</v>
      </c>
      <c r="G26" s="75">
        <f t="shared" si="8"/>
        <v>24.324328795222577</v>
      </c>
      <c r="H26" s="75">
        <f t="shared" si="9"/>
        <v>49.40961021505376</v>
      </c>
      <c r="I26" s="74">
        <f>SUM(C26-D26-E26-F26)</f>
        <v>1505570</v>
      </c>
      <c r="J26" s="75">
        <f t="shared" si="10"/>
        <v>50.590389784946233</v>
      </c>
    </row>
    <row r="27" spans="1:10" s="71" customFormat="1" ht="19.5" customHeight="1" x14ac:dyDescent="0.5">
      <c r="A27" s="76" t="s">
        <v>29</v>
      </c>
      <c r="B27" s="69">
        <f>SUM(B28)</f>
        <v>225900</v>
      </c>
      <c r="C27" s="69">
        <f t="shared" ref="C27:F27" si="11">SUM(C28)</f>
        <v>118400</v>
      </c>
      <c r="D27" s="69">
        <f t="shared" si="11"/>
        <v>0</v>
      </c>
      <c r="E27" s="69">
        <f t="shared" si="11"/>
        <v>0</v>
      </c>
      <c r="F27" s="70">
        <f t="shared" si="11"/>
        <v>33574</v>
      </c>
      <c r="G27" s="69">
        <f t="shared" si="8"/>
        <v>14.86232846392209</v>
      </c>
      <c r="H27" s="69">
        <f t="shared" si="9"/>
        <v>28.356418918918919</v>
      </c>
      <c r="I27" s="70">
        <f>SUM(I28)</f>
        <v>84826</v>
      </c>
      <c r="J27" s="69">
        <f t="shared" si="10"/>
        <v>71.643581081081081</v>
      </c>
    </row>
    <row r="28" spans="1:10" ht="19.5" customHeight="1" x14ac:dyDescent="0.5">
      <c r="A28" s="34" t="s">
        <v>44</v>
      </c>
      <c r="B28" s="73">
        <v>225900</v>
      </c>
      <c r="C28" s="73">
        <v>118400</v>
      </c>
      <c r="D28" s="73">
        <v>0</v>
      </c>
      <c r="E28" s="73">
        <v>0</v>
      </c>
      <c r="F28" s="74">
        <v>33574</v>
      </c>
      <c r="G28" s="75">
        <f t="shared" si="8"/>
        <v>14.86232846392209</v>
      </c>
      <c r="H28" s="75">
        <f t="shared" si="9"/>
        <v>28.356418918918919</v>
      </c>
      <c r="I28" s="74">
        <f>SUM(C28-D28-E28-F28)</f>
        <v>84826</v>
      </c>
      <c r="J28" s="75">
        <f t="shared" si="10"/>
        <v>71.643581081081081</v>
      </c>
    </row>
    <row r="29" spans="1:10" s="77" customFormat="1" ht="20.25" customHeight="1" x14ac:dyDescent="0.5">
      <c r="A29" s="76" t="s">
        <v>30</v>
      </c>
      <c r="B29" s="69">
        <f>SUM(B30+B33+B35)</f>
        <v>762839400</v>
      </c>
      <c r="C29" s="69">
        <f t="shared" ref="C29:F29" si="12">SUM(C30+C33+C35)</f>
        <v>742506600</v>
      </c>
      <c r="D29" s="69">
        <f t="shared" si="12"/>
        <v>0</v>
      </c>
      <c r="E29" s="69">
        <f t="shared" si="12"/>
        <v>7534746.1699999999</v>
      </c>
      <c r="F29" s="70">
        <f t="shared" si="12"/>
        <v>665288248.80999994</v>
      </c>
      <c r="G29" s="69">
        <f t="shared" si="8"/>
        <v>87.212098484949777</v>
      </c>
      <c r="H29" s="69">
        <f t="shared" si="9"/>
        <v>89.600314503601709</v>
      </c>
      <c r="I29" s="70">
        <f>SUM(I30+I33+I35)</f>
        <v>69683605.019999996</v>
      </c>
      <c r="J29" s="69">
        <f t="shared" si="10"/>
        <v>9.3849138876341289</v>
      </c>
    </row>
    <row r="30" spans="1:10" s="41" customFormat="1" ht="19.5" customHeight="1" x14ac:dyDescent="0.5">
      <c r="A30" s="76" t="s">
        <v>29</v>
      </c>
      <c r="B30" s="69">
        <f>SUM(B31+B32)</f>
        <v>35684500</v>
      </c>
      <c r="C30" s="69">
        <f t="shared" ref="C30:F30" si="13">SUM(C31+C32)</f>
        <v>29124300</v>
      </c>
      <c r="D30" s="69">
        <f t="shared" si="13"/>
        <v>0</v>
      </c>
      <c r="E30" s="69">
        <f t="shared" si="13"/>
        <v>7534746.1699999999</v>
      </c>
      <c r="F30" s="70">
        <f t="shared" si="13"/>
        <v>6927554.8100000005</v>
      </c>
      <c r="G30" s="69">
        <f t="shared" si="8"/>
        <v>19.413344197060351</v>
      </c>
      <c r="H30" s="69">
        <f t="shared" si="9"/>
        <v>23.786167598877913</v>
      </c>
      <c r="I30" s="70">
        <f>SUM(I31+I32)</f>
        <v>14661999.02</v>
      </c>
      <c r="J30" s="69">
        <f t="shared" si="10"/>
        <v>50.342837493089966</v>
      </c>
    </row>
    <row r="31" spans="1:10" ht="19.5" customHeight="1" x14ac:dyDescent="0.5">
      <c r="A31" s="34" t="s">
        <v>44</v>
      </c>
      <c r="B31" s="73">
        <v>24854800</v>
      </c>
      <c r="C31" s="73">
        <v>21782300</v>
      </c>
      <c r="D31" s="78">
        <v>0</v>
      </c>
      <c r="E31" s="78">
        <v>4732630.16</v>
      </c>
      <c r="F31" s="74">
        <v>4969416.58</v>
      </c>
      <c r="G31" s="75">
        <f t="shared" si="8"/>
        <v>19.993790253794035</v>
      </c>
      <c r="H31" s="75">
        <f t="shared" si="9"/>
        <v>22.81401220256814</v>
      </c>
      <c r="I31" s="74">
        <f>SUM(C31-D31-E31-F31)</f>
        <v>12080253.26</v>
      </c>
      <c r="J31" s="75">
        <f t="shared" si="10"/>
        <v>55.459034445398323</v>
      </c>
    </row>
    <row r="32" spans="1:10" ht="19.5" customHeight="1" x14ac:dyDescent="0.5">
      <c r="A32" s="34" t="s">
        <v>45</v>
      </c>
      <c r="B32" s="73">
        <v>10829700</v>
      </c>
      <c r="C32" s="73">
        <v>7342000</v>
      </c>
      <c r="D32" s="73">
        <v>0</v>
      </c>
      <c r="E32" s="73">
        <v>2802116.01</v>
      </c>
      <c r="F32" s="74">
        <v>1958138.2300000002</v>
      </c>
      <c r="G32" s="75">
        <f t="shared" si="8"/>
        <v>18.081186274781391</v>
      </c>
      <c r="H32" s="75">
        <f t="shared" si="9"/>
        <v>26.670365431762466</v>
      </c>
      <c r="I32" s="74">
        <f>SUM(C32-D32-E32-F32)</f>
        <v>2581745.7599999998</v>
      </c>
      <c r="J32" s="75">
        <f t="shared" si="10"/>
        <v>35.164066466902746</v>
      </c>
    </row>
    <row r="33" spans="1:13" s="71" customFormat="1" ht="19.5" customHeight="1" x14ac:dyDescent="0.5">
      <c r="A33" s="76" t="s">
        <v>31</v>
      </c>
      <c r="B33" s="69">
        <f>SUM(B34)</f>
        <v>43489400</v>
      </c>
      <c r="C33" s="69">
        <f t="shared" ref="C33:E33" si="14">SUM(C34)</f>
        <v>43489400</v>
      </c>
      <c r="D33" s="69">
        <f t="shared" si="14"/>
        <v>0</v>
      </c>
      <c r="E33" s="69">
        <f t="shared" si="14"/>
        <v>0</v>
      </c>
      <c r="F33" s="70">
        <f>SUM(F34)</f>
        <v>0</v>
      </c>
      <c r="G33" s="69">
        <f t="shared" si="8"/>
        <v>0</v>
      </c>
      <c r="H33" s="69">
        <f t="shared" si="9"/>
        <v>0</v>
      </c>
      <c r="I33" s="70">
        <f>SUM(I34)</f>
        <v>43489400</v>
      </c>
      <c r="J33" s="69">
        <f t="shared" si="10"/>
        <v>100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43489400</v>
      </c>
      <c r="C34" s="73">
        <v>43489400</v>
      </c>
      <c r="D34" s="73">
        <v>0</v>
      </c>
      <c r="E34" s="73">
        <v>0</v>
      </c>
      <c r="F34" s="74">
        <v>0</v>
      </c>
      <c r="G34" s="75">
        <f t="shared" si="8"/>
        <v>0</v>
      </c>
      <c r="H34" s="75">
        <f t="shared" si="9"/>
        <v>0</v>
      </c>
      <c r="I34" s="74">
        <f>SUM(C34-D34-E34-F34)</f>
        <v>43489400</v>
      </c>
      <c r="J34" s="75">
        <f t="shared" si="10"/>
        <v>100</v>
      </c>
    </row>
    <row r="35" spans="1:13" s="71" customFormat="1" ht="19.5" customHeight="1" x14ac:dyDescent="0.5">
      <c r="A35" s="76" t="s">
        <v>47</v>
      </c>
      <c r="B35" s="69">
        <f>SUM(B36+B37)</f>
        <v>683665500</v>
      </c>
      <c r="C35" s="69">
        <f t="shared" ref="C35:F35" si="15">SUM(C36+C37)</f>
        <v>669892900</v>
      </c>
      <c r="D35" s="69">
        <f t="shared" si="15"/>
        <v>0</v>
      </c>
      <c r="E35" s="69">
        <f t="shared" si="15"/>
        <v>0</v>
      </c>
      <c r="F35" s="70">
        <f t="shared" si="15"/>
        <v>658360694</v>
      </c>
      <c r="G35" s="69">
        <f t="shared" si="8"/>
        <v>96.298656872403242</v>
      </c>
      <c r="H35" s="69">
        <f t="shared" si="9"/>
        <v>98.278500040827424</v>
      </c>
      <c r="I35" s="70">
        <f>SUM(I36+I37)</f>
        <v>11532206</v>
      </c>
      <c r="J35" s="69">
        <f t="shared" si="10"/>
        <v>1.7214999591725781</v>
      </c>
    </row>
    <row r="36" spans="1:13" ht="19.5" customHeight="1" x14ac:dyDescent="0.5">
      <c r="A36" s="34" t="s">
        <v>48</v>
      </c>
      <c r="B36" s="73">
        <v>25355600</v>
      </c>
      <c r="C36" s="73">
        <v>11583000</v>
      </c>
      <c r="D36" s="73">
        <v>0</v>
      </c>
      <c r="E36" s="73">
        <v>0</v>
      </c>
      <c r="F36" s="74">
        <v>50864</v>
      </c>
      <c r="G36" s="75">
        <f t="shared" si="8"/>
        <v>0.20060262821625205</v>
      </c>
      <c r="H36" s="75">
        <f t="shared" si="9"/>
        <v>0.43912630579297246</v>
      </c>
      <c r="I36" s="74">
        <f>SUM(C36-D36-E36-F36)</f>
        <v>11532136</v>
      </c>
      <c r="J36" s="75">
        <f t="shared" si="10"/>
        <v>99.560873694207032</v>
      </c>
    </row>
    <row r="37" spans="1:13" ht="19.5" customHeight="1" x14ac:dyDescent="0.5">
      <c r="A37" s="34" t="s">
        <v>49</v>
      </c>
      <c r="B37" s="73">
        <v>658309900</v>
      </c>
      <c r="C37" s="73">
        <v>658309900</v>
      </c>
      <c r="D37" s="73">
        <v>0</v>
      </c>
      <c r="E37" s="73">
        <v>0</v>
      </c>
      <c r="F37" s="74">
        <v>658309830</v>
      </c>
      <c r="G37" s="75">
        <f t="shared" si="8"/>
        <v>99.999989366710125</v>
      </c>
      <c r="H37" s="75">
        <f t="shared" si="9"/>
        <v>99.999989366710125</v>
      </c>
      <c r="I37" s="74">
        <f>SUM(C37-D37-E37-F37)</f>
        <v>70</v>
      </c>
      <c r="J37" s="75">
        <f t="shared" si="10"/>
        <v>1.0633289883685481E-5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887298900</v>
      </c>
      <c r="C39" s="81">
        <f t="shared" ref="C39:E39" si="16">SUM(C24+C27+C29)</f>
        <v>803830400</v>
      </c>
      <c r="D39" s="81">
        <f t="shared" si="16"/>
        <v>0</v>
      </c>
      <c r="E39" s="81">
        <f t="shared" si="16"/>
        <v>7534746.1699999999</v>
      </c>
      <c r="F39" s="82">
        <f>SUM(F24+F27+F29)</f>
        <v>697000309.52999997</v>
      </c>
      <c r="G39" s="83">
        <f>SUM(F39/B39*100)</f>
        <v>78.55304560052987</v>
      </c>
      <c r="H39" s="83">
        <f>SUM(F39/C39*100)</f>
        <v>86.709871824952117</v>
      </c>
      <c r="I39" s="84">
        <f>SUM(I24+I27+I29)</f>
        <v>99295344.299999997</v>
      </c>
      <c r="J39" s="83">
        <f>SUM(I39/C39*100)</f>
        <v>12.352772960564815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0.90592967037376015</v>
      </c>
      <c r="D40" s="88">
        <f>SUM(D39/B39)</f>
        <v>0</v>
      </c>
      <c r="E40" s="88">
        <f>SUM(E39/C39)</f>
        <v>9.3735521448305506E-3</v>
      </c>
      <c r="F40" s="89"/>
      <c r="G40" s="90">
        <f>SUM(F39/B39)</f>
        <v>0.78553045600529869</v>
      </c>
      <c r="H40" s="90">
        <f>SUM(F39/C39)</f>
        <v>0.86709871824952123</v>
      </c>
      <c r="I40" s="91"/>
      <c r="J40" s="92">
        <f>SUM(I39/C39)</f>
        <v>0.12352772960564816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18760300</v>
      </c>
      <c r="C45" s="69">
        <f t="shared" ref="C45:F45" si="17">SUM(C46+C47)</f>
        <v>9380100</v>
      </c>
      <c r="D45" s="69">
        <f t="shared" si="17"/>
        <v>0</v>
      </c>
      <c r="E45" s="69">
        <f t="shared" si="17"/>
        <v>0</v>
      </c>
      <c r="F45" s="70">
        <f t="shared" si="17"/>
        <v>8958933.7899999991</v>
      </c>
      <c r="G45" s="69">
        <f>SUM(F45/B45*100)</f>
        <v>47.754746939014829</v>
      </c>
      <c r="H45" s="69">
        <f>SUM(F45/C45*100)</f>
        <v>95.510002985042803</v>
      </c>
      <c r="I45" s="70">
        <f>SUM(I46+I47)</f>
        <v>421166.20999999996</v>
      </c>
      <c r="J45" s="69">
        <f>SUM(I45/C45*100)</f>
        <v>4.4899970149571962</v>
      </c>
    </row>
    <row r="46" spans="1:13" ht="19.5" customHeight="1" x14ac:dyDescent="0.5">
      <c r="A46" s="34" t="s">
        <v>42</v>
      </c>
      <c r="B46" s="107">
        <v>9111200</v>
      </c>
      <c r="C46" s="107">
        <v>4555600</v>
      </c>
      <c r="D46" s="107">
        <v>0</v>
      </c>
      <c r="E46" s="107">
        <v>0</v>
      </c>
      <c r="F46" s="110">
        <v>4142856.3600000003</v>
      </c>
      <c r="G46" s="75">
        <f t="shared" ref="G46:G56" si="18">SUM(F46/B46*100)</f>
        <v>45.469931073843185</v>
      </c>
      <c r="H46" s="75">
        <f t="shared" ref="H46:H56" si="19">SUM(F46/C46*100)</f>
        <v>90.93986214768637</v>
      </c>
      <c r="I46" s="74">
        <f>+C46-D46-E46-F46</f>
        <v>412743.63999999966</v>
      </c>
      <c r="J46" s="75">
        <f t="shared" ref="J46:J56" si="20">SUM(I46/C46*100)</f>
        <v>9.0601378523136287</v>
      </c>
    </row>
    <row r="47" spans="1:13" ht="19.5" customHeight="1" x14ac:dyDescent="0.5">
      <c r="A47" s="34" t="s">
        <v>51</v>
      </c>
      <c r="B47" s="107">
        <v>9649100</v>
      </c>
      <c r="C47" s="107">
        <v>4824500</v>
      </c>
      <c r="D47" s="107">
        <v>0</v>
      </c>
      <c r="E47" s="107">
        <v>0</v>
      </c>
      <c r="F47" s="110">
        <v>4816077.43</v>
      </c>
      <c r="G47" s="75">
        <f t="shared" si="18"/>
        <v>49.912193157911098</v>
      </c>
      <c r="H47" s="75">
        <f t="shared" si="19"/>
        <v>99.82542087262928</v>
      </c>
      <c r="I47" s="74">
        <f>+C47-D47-E47-F47</f>
        <v>8422.570000000298</v>
      </c>
      <c r="J47" s="75">
        <f t="shared" si="20"/>
        <v>0.17457912737071818</v>
      </c>
    </row>
    <row r="48" spans="1:13" s="41" customFormat="1" ht="19.5" customHeight="1" x14ac:dyDescent="0.5">
      <c r="A48" s="76" t="s">
        <v>29</v>
      </c>
      <c r="B48" s="69">
        <f>SUM(B49)</f>
        <v>8298000</v>
      </c>
      <c r="C48" s="69">
        <f t="shared" ref="C48:F48" si="21">SUM(C49)</f>
        <v>4757400</v>
      </c>
      <c r="D48" s="69">
        <f t="shared" si="21"/>
        <v>0</v>
      </c>
      <c r="E48" s="69">
        <f t="shared" si="21"/>
        <v>0</v>
      </c>
      <c r="F48" s="70">
        <f t="shared" si="21"/>
        <v>4757400</v>
      </c>
      <c r="G48" s="69">
        <f t="shared" si="18"/>
        <v>57.331887201735356</v>
      </c>
      <c r="H48" s="69">
        <f t="shared" si="19"/>
        <v>100</v>
      </c>
      <c r="I48" s="70">
        <f>SUM(I49)</f>
        <v>0</v>
      </c>
      <c r="J48" s="69">
        <f t="shared" si="20"/>
        <v>0</v>
      </c>
    </row>
    <row r="49" spans="1:10" ht="19.5" customHeight="1" x14ac:dyDescent="0.5">
      <c r="A49" s="34" t="s">
        <v>44</v>
      </c>
      <c r="B49" s="107">
        <v>8298000</v>
      </c>
      <c r="C49" s="107">
        <v>4757400</v>
      </c>
      <c r="D49" s="107">
        <v>0</v>
      </c>
      <c r="E49" s="107">
        <v>0</v>
      </c>
      <c r="F49" s="110">
        <v>4757400</v>
      </c>
      <c r="G49" s="75">
        <f t="shared" si="18"/>
        <v>57.331887201735356</v>
      </c>
      <c r="H49" s="75">
        <f t="shared" si="19"/>
        <v>100</v>
      </c>
      <c r="I49" s="110">
        <f>+C49-D49-E49-F49</f>
        <v>0</v>
      </c>
      <c r="J49" s="75">
        <f t="shared" si="20"/>
        <v>0</v>
      </c>
    </row>
    <row r="50" spans="1:10" ht="19.5" customHeight="1" x14ac:dyDescent="0.5">
      <c r="A50" s="76" t="s">
        <v>30</v>
      </c>
      <c r="B50" s="69">
        <f>SUM(B51+B54+B56)</f>
        <v>7940400</v>
      </c>
      <c r="C50" s="69">
        <f t="shared" ref="C50:F50" si="22">SUM(C51+C54+C56)</f>
        <v>4943100</v>
      </c>
      <c r="D50" s="69">
        <f t="shared" si="22"/>
        <v>0</v>
      </c>
      <c r="E50" s="69">
        <f t="shared" si="22"/>
        <v>0</v>
      </c>
      <c r="F50" s="70">
        <f t="shared" si="22"/>
        <v>4946547.57</v>
      </c>
      <c r="G50" s="69">
        <f t="shared" si="18"/>
        <v>62.295949448390509</v>
      </c>
      <c r="H50" s="69">
        <f t="shared" si="19"/>
        <v>100.06974509922924</v>
      </c>
      <c r="I50" s="70">
        <f>SUM(I51+I54+I56)</f>
        <v>-3447.5699999999488</v>
      </c>
      <c r="J50" s="69">
        <f t="shared" si="20"/>
        <v>-6.9745099229227586E-2</v>
      </c>
    </row>
    <row r="51" spans="1:10" s="41" customFormat="1" ht="19.5" customHeight="1" x14ac:dyDescent="0.5">
      <c r="A51" s="76" t="s">
        <v>29</v>
      </c>
      <c r="B51" s="69">
        <f>SUM(B52+B53)</f>
        <v>6144700</v>
      </c>
      <c r="C51" s="69">
        <f t="shared" ref="C51:F51" si="23">SUM(C52+C53)</f>
        <v>3147400</v>
      </c>
      <c r="D51" s="69">
        <f t="shared" si="23"/>
        <v>0</v>
      </c>
      <c r="E51" s="69">
        <f t="shared" si="23"/>
        <v>0</v>
      </c>
      <c r="F51" s="70">
        <f t="shared" si="23"/>
        <v>3150847.7399999998</v>
      </c>
      <c r="G51" s="69">
        <f t="shared" si="18"/>
        <v>51.277486939964525</v>
      </c>
      <c r="H51" s="69">
        <f t="shared" si="19"/>
        <v>100.1095424795069</v>
      </c>
      <c r="I51" s="70">
        <f>SUM(I52+I53)</f>
        <v>-3447.7399999998743</v>
      </c>
      <c r="J51" s="69">
        <f t="shared" si="20"/>
        <v>-0.10954247950689058</v>
      </c>
    </row>
    <row r="52" spans="1:10" ht="19.5" customHeight="1" x14ac:dyDescent="0.5">
      <c r="A52" s="34" t="s">
        <v>44</v>
      </c>
      <c r="B52" s="107">
        <v>5258700</v>
      </c>
      <c r="C52" s="107">
        <v>2684400</v>
      </c>
      <c r="D52" s="107">
        <v>0</v>
      </c>
      <c r="E52" s="107">
        <v>0</v>
      </c>
      <c r="F52" s="110">
        <v>2687848.15</v>
      </c>
      <c r="G52" s="75">
        <f t="shared" si="18"/>
        <v>51.112407058778786</v>
      </c>
      <c r="H52" s="75">
        <f t="shared" si="19"/>
        <v>100.12845142303681</v>
      </c>
      <c r="I52" s="74">
        <f>+C52-D52-E52-F52</f>
        <v>-3448.1499999999069</v>
      </c>
      <c r="J52" s="75">
        <f t="shared" si="20"/>
        <v>-0.12845142303680177</v>
      </c>
    </row>
    <row r="53" spans="1:10" ht="19.5" customHeight="1" x14ac:dyDescent="0.5">
      <c r="A53" s="34" t="s">
        <v>45</v>
      </c>
      <c r="B53" s="107">
        <v>886000</v>
      </c>
      <c r="C53" s="107">
        <v>463000</v>
      </c>
      <c r="D53" s="107">
        <v>0</v>
      </c>
      <c r="E53" s="107">
        <v>0</v>
      </c>
      <c r="F53" s="110">
        <v>462999.58999999997</v>
      </c>
      <c r="G53" s="75">
        <f t="shared" si="18"/>
        <v>52.257290067720085</v>
      </c>
      <c r="H53" s="75">
        <f t="shared" si="19"/>
        <v>99.999911447084216</v>
      </c>
      <c r="I53" s="74">
        <f>+C53-D53-E53-F53</f>
        <v>0.41000000003259629</v>
      </c>
      <c r="J53" s="75">
        <f t="shared" si="20"/>
        <v>8.8552915773778887E-5</v>
      </c>
    </row>
    <row r="54" spans="1:10" s="41" customFormat="1" ht="19.5" customHeight="1" x14ac:dyDescent="0.5">
      <c r="A54" s="76" t="s">
        <v>31</v>
      </c>
      <c r="B54" s="69">
        <f>SUM(B55)</f>
        <v>1795700</v>
      </c>
      <c r="C54" s="69">
        <f t="shared" ref="C54:F54" si="24">SUM(C55)</f>
        <v>1795700</v>
      </c>
      <c r="D54" s="69">
        <f t="shared" si="24"/>
        <v>0</v>
      </c>
      <c r="E54" s="69">
        <f t="shared" si="24"/>
        <v>0</v>
      </c>
      <c r="F54" s="70">
        <f t="shared" si="24"/>
        <v>1795699.83</v>
      </c>
      <c r="G54" s="69">
        <f t="shared" si="18"/>
        <v>99.999990532939805</v>
      </c>
      <c r="H54" s="69">
        <f t="shared" si="19"/>
        <v>99.999990532939805</v>
      </c>
      <c r="I54" s="70">
        <f>SUM(I55)</f>
        <v>0.16999999992549419</v>
      </c>
      <c r="J54" s="69">
        <f t="shared" si="20"/>
        <v>9.4670601952160274E-6</v>
      </c>
    </row>
    <row r="55" spans="1:10" ht="19.5" customHeight="1" x14ac:dyDescent="0.5">
      <c r="A55" s="34" t="s">
        <v>46</v>
      </c>
      <c r="B55" s="107">
        <v>1795700</v>
      </c>
      <c r="C55" s="107">
        <v>1795700</v>
      </c>
      <c r="D55" s="107">
        <v>0</v>
      </c>
      <c r="E55" s="107">
        <v>0</v>
      </c>
      <c r="F55" s="110">
        <v>1795699.83</v>
      </c>
      <c r="G55" s="75">
        <f t="shared" si="18"/>
        <v>99.999990532939805</v>
      </c>
      <c r="H55" s="75">
        <f t="shared" si="19"/>
        <v>99.999990532939805</v>
      </c>
      <c r="I55" s="74">
        <f>+C55-D55-E55-F55</f>
        <v>0.16999999992549419</v>
      </c>
      <c r="J55" s="75">
        <f t="shared" si="20"/>
        <v>9.4670601952160274E-6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75">
        <v>0</v>
      </c>
      <c r="H56" s="75">
        <v>0</v>
      </c>
      <c r="I56" s="74">
        <f>+C56-D56-E56-F56</f>
        <v>0</v>
      </c>
      <c r="J56" s="75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34998700</v>
      </c>
      <c r="C58" s="118">
        <f>SUM(C45+C48+C50)</f>
        <v>19080600</v>
      </c>
      <c r="D58" s="117"/>
      <c r="E58" s="117"/>
      <c r="F58" s="119">
        <f>SUM(F45+F48+F50)</f>
        <v>18662881.359999999</v>
      </c>
      <c r="G58" s="120">
        <f>SUM(F58/B58*100)</f>
        <v>53.324498795669548</v>
      </c>
      <c r="H58" s="120">
        <f>SUM(F58/C58*100)</f>
        <v>97.810767795561986</v>
      </c>
      <c r="I58" s="119">
        <f>SUM(I45+I48+I50+I56)</f>
        <v>417718.64</v>
      </c>
      <c r="J58" s="120">
        <f>SUM(I58/C58*100)</f>
        <v>2.1892322044380159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0.54518024955212618</v>
      </c>
      <c r="D59" s="122">
        <f>SUM(D58/B58)</f>
        <v>0</v>
      </c>
      <c r="E59" s="122">
        <f>SUM(E58/C58)</f>
        <v>0</v>
      </c>
      <c r="F59" s="123"/>
      <c r="G59" s="90">
        <f>SUM(F58/B58)</f>
        <v>0.5332449879566955</v>
      </c>
      <c r="H59" s="90">
        <f>SUM(F58/C58)</f>
        <v>0.97810767795561981</v>
      </c>
      <c r="I59" s="91"/>
      <c r="J59" s="92">
        <f>SUM(I58/C58)</f>
        <v>2.1892322044380158E-2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ธ.ค. 64</vt:lpstr>
      <vt:lpstr>'ธ.ค. 64'!Print_Area</vt:lpstr>
      <vt:lpstr>'ธ.ค.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2022-01-05T04:43:00Z</dcterms:created>
  <dcterms:modified xsi:type="dcterms:W3CDTF">2022-01-05T04:43:33Z</dcterms:modified>
</cp:coreProperties>
</file>