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4\"/>
    </mc:Choice>
  </mc:AlternateContent>
  <xr:revisionPtr revIDLastSave="0" documentId="8_{B5031729-3991-420B-9318-8F2E20B1665F}" xr6:coauthVersionLast="46" xr6:coauthVersionMax="46" xr10:uidLastSave="{00000000-0000-0000-0000-000000000000}"/>
  <bookViews>
    <workbookView xWindow="-120" yWindow="-120" windowWidth="29040" windowHeight="15840" xr2:uid="{FC2E2E1B-C399-4DDB-A30B-891086666CAC}"/>
  </bookViews>
  <sheets>
    <sheet name="เม.ย. 64" sheetId="1" r:id="rId1"/>
  </sheets>
  <definedNames>
    <definedName name="_xlnm.Print_Area" localSheetId="0">'เม.ย. 64'!$A$1:$J$21</definedName>
    <definedName name="_xlnm.Print_Titles" localSheetId="0">'เม.ย. 64'!$3:$7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I55" i="1"/>
  <c r="I54" i="1" s="1"/>
  <c r="I50" i="1" s="1"/>
  <c r="J54" i="1"/>
  <c r="H54" i="1"/>
  <c r="G54" i="1"/>
  <c r="F54" i="1"/>
  <c r="F50" i="1" s="1"/>
  <c r="E54" i="1"/>
  <c r="D54" i="1"/>
  <c r="C54" i="1"/>
  <c r="B54" i="1"/>
  <c r="B50" i="1" s="1"/>
  <c r="I53" i="1"/>
  <c r="J53" i="1" s="1"/>
  <c r="H53" i="1"/>
  <c r="G53" i="1"/>
  <c r="I52" i="1"/>
  <c r="J52" i="1" s="1"/>
  <c r="H52" i="1"/>
  <c r="G52" i="1"/>
  <c r="I51" i="1"/>
  <c r="J51" i="1" s="1"/>
  <c r="G51" i="1"/>
  <c r="F51" i="1"/>
  <c r="E51" i="1"/>
  <c r="D51" i="1"/>
  <c r="C51" i="1"/>
  <c r="C50" i="1" s="1"/>
  <c r="C58" i="1" s="1"/>
  <c r="B51" i="1"/>
  <c r="E50" i="1"/>
  <c r="D50" i="1"/>
  <c r="I49" i="1"/>
  <c r="J49" i="1" s="1"/>
  <c r="H49" i="1"/>
  <c r="G49" i="1"/>
  <c r="F48" i="1"/>
  <c r="H48" i="1" s="1"/>
  <c r="E48" i="1"/>
  <c r="E10" i="1" s="1"/>
  <c r="D48" i="1"/>
  <c r="C48" i="1"/>
  <c r="B48" i="1"/>
  <c r="J47" i="1"/>
  <c r="I47" i="1"/>
  <c r="H47" i="1"/>
  <c r="G47" i="1"/>
  <c r="J46" i="1"/>
  <c r="I46" i="1"/>
  <c r="H46" i="1"/>
  <c r="G46" i="1"/>
  <c r="J45" i="1"/>
  <c r="I45" i="1"/>
  <c r="F45" i="1"/>
  <c r="H45" i="1" s="1"/>
  <c r="E45" i="1"/>
  <c r="D45" i="1"/>
  <c r="C45" i="1"/>
  <c r="B45" i="1"/>
  <c r="B58" i="1" s="1"/>
  <c r="D59" i="1" s="1"/>
  <c r="J37" i="1"/>
  <c r="I37" i="1"/>
  <c r="H37" i="1"/>
  <c r="G37" i="1"/>
  <c r="J36" i="1"/>
  <c r="I36" i="1"/>
  <c r="H36" i="1"/>
  <c r="G36" i="1"/>
  <c r="J35" i="1"/>
  <c r="I35" i="1"/>
  <c r="F35" i="1"/>
  <c r="H35" i="1" s="1"/>
  <c r="E35" i="1"/>
  <c r="D35" i="1"/>
  <c r="C35" i="1"/>
  <c r="B35" i="1"/>
  <c r="I34" i="1"/>
  <c r="J34" i="1" s="1"/>
  <c r="H34" i="1"/>
  <c r="G34" i="1"/>
  <c r="I33" i="1"/>
  <c r="J33" i="1" s="1"/>
  <c r="G33" i="1"/>
  <c r="F33" i="1"/>
  <c r="E33" i="1"/>
  <c r="D33" i="1"/>
  <c r="D29" i="1" s="1"/>
  <c r="C33" i="1"/>
  <c r="C13" i="1" s="1"/>
  <c r="B33" i="1"/>
  <c r="I32" i="1"/>
  <c r="J32" i="1" s="1"/>
  <c r="H32" i="1"/>
  <c r="G32" i="1"/>
  <c r="I31" i="1"/>
  <c r="J31" i="1" s="1"/>
  <c r="H31" i="1"/>
  <c r="G31" i="1"/>
  <c r="E31" i="1"/>
  <c r="I30" i="1"/>
  <c r="I29" i="1" s="1"/>
  <c r="F30" i="1"/>
  <c r="H30" i="1" s="1"/>
  <c r="E30" i="1"/>
  <c r="E29" i="1" s="1"/>
  <c r="E39" i="1" s="1"/>
  <c r="D30" i="1"/>
  <c r="C30" i="1"/>
  <c r="B30" i="1"/>
  <c r="F29" i="1"/>
  <c r="B29" i="1"/>
  <c r="I28" i="1"/>
  <c r="J28" i="1" s="1"/>
  <c r="H28" i="1"/>
  <c r="G28" i="1"/>
  <c r="I27" i="1"/>
  <c r="J27" i="1" s="1"/>
  <c r="G27" i="1"/>
  <c r="F27" i="1"/>
  <c r="E27" i="1"/>
  <c r="D27" i="1"/>
  <c r="C27" i="1"/>
  <c r="C10" i="1" s="1"/>
  <c r="B27" i="1"/>
  <c r="I26" i="1"/>
  <c r="J26" i="1" s="1"/>
  <c r="H26" i="1"/>
  <c r="G26" i="1"/>
  <c r="I25" i="1"/>
  <c r="J25" i="1" s="1"/>
  <c r="H25" i="1"/>
  <c r="G25" i="1"/>
  <c r="I24" i="1"/>
  <c r="J24" i="1" s="1"/>
  <c r="H24" i="1"/>
  <c r="F24" i="1"/>
  <c r="G24" i="1" s="1"/>
  <c r="E24" i="1"/>
  <c r="D24" i="1"/>
  <c r="C24" i="1"/>
  <c r="B24" i="1"/>
  <c r="B39" i="1" s="1"/>
  <c r="G15" i="1"/>
  <c r="F15" i="1"/>
  <c r="E15" i="1"/>
  <c r="D15" i="1"/>
  <c r="C15" i="1"/>
  <c r="I15" i="1" s="1"/>
  <c r="J15" i="1" s="1"/>
  <c r="B15" i="1"/>
  <c r="H14" i="1"/>
  <c r="F14" i="1"/>
  <c r="G14" i="1" s="1"/>
  <c r="E14" i="1"/>
  <c r="D14" i="1"/>
  <c r="I14" i="1" s="1"/>
  <c r="J14" i="1" s="1"/>
  <c r="C14" i="1"/>
  <c r="B14" i="1"/>
  <c r="E13" i="1"/>
  <c r="D13" i="1"/>
  <c r="F12" i="1"/>
  <c r="D12" i="1"/>
  <c r="B12" i="1"/>
  <c r="F10" i="1"/>
  <c r="G10" i="1" s="1"/>
  <c r="D10" i="1"/>
  <c r="B10" i="1"/>
  <c r="E9" i="1"/>
  <c r="E8" i="1" s="1"/>
  <c r="C9" i="1"/>
  <c r="I13" i="1" l="1"/>
  <c r="J13" i="1" s="1"/>
  <c r="E59" i="1"/>
  <c r="C59" i="1"/>
  <c r="G50" i="1"/>
  <c r="H50" i="1"/>
  <c r="J50" i="1"/>
  <c r="F11" i="1"/>
  <c r="D39" i="1"/>
  <c r="D40" i="1" s="1"/>
  <c r="I10" i="1"/>
  <c r="J10" i="1" s="1"/>
  <c r="C8" i="1"/>
  <c r="H10" i="1"/>
  <c r="I39" i="1"/>
  <c r="I48" i="1"/>
  <c r="F9" i="1"/>
  <c r="D11" i="1"/>
  <c r="C12" i="1"/>
  <c r="G12" i="1"/>
  <c r="B13" i="1"/>
  <c r="B11" i="1" s="1"/>
  <c r="F13" i="1"/>
  <c r="H15" i="1"/>
  <c r="H27" i="1"/>
  <c r="C29" i="1"/>
  <c r="J29" i="1" s="1"/>
  <c r="G29" i="1"/>
  <c r="J30" i="1"/>
  <c r="H33" i="1"/>
  <c r="G35" i="1"/>
  <c r="F39" i="1"/>
  <c r="G45" i="1"/>
  <c r="H51" i="1"/>
  <c r="F58" i="1"/>
  <c r="G30" i="1"/>
  <c r="G48" i="1"/>
  <c r="B9" i="1"/>
  <c r="B8" i="1" s="1"/>
  <c r="D9" i="1"/>
  <c r="E12" i="1"/>
  <c r="E11" i="1" s="1"/>
  <c r="E17" i="1" s="1"/>
  <c r="H58" i="1" l="1"/>
  <c r="H59" i="1"/>
  <c r="G58" i="1"/>
  <c r="G59" i="1"/>
  <c r="H9" i="1"/>
  <c r="F8" i="1"/>
  <c r="G9" i="1"/>
  <c r="G11" i="1"/>
  <c r="H11" i="1"/>
  <c r="I58" i="1"/>
  <c r="J48" i="1"/>
  <c r="H29" i="1"/>
  <c r="B17" i="1"/>
  <c r="I12" i="1"/>
  <c r="C11" i="1"/>
  <c r="C17" i="1" s="1"/>
  <c r="C39" i="1"/>
  <c r="D8" i="1"/>
  <c r="D17" i="1" s="1"/>
  <c r="I9" i="1"/>
  <c r="H12" i="1"/>
  <c r="G39" i="1"/>
  <c r="G40" i="1"/>
  <c r="H13" i="1"/>
  <c r="G13" i="1"/>
  <c r="C18" i="1" l="1"/>
  <c r="E18" i="1"/>
  <c r="C40" i="1"/>
  <c r="E40" i="1"/>
  <c r="J39" i="1"/>
  <c r="J59" i="1"/>
  <c r="J58" i="1"/>
  <c r="F17" i="1"/>
  <c r="H8" i="1"/>
  <c r="G8" i="1"/>
  <c r="H39" i="1"/>
  <c r="I8" i="1"/>
  <c r="J9" i="1"/>
  <c r="J40" i="1"/>
  <c r="J12" i="1"/>
  <c r="I11" i="1"/>
  <c r="J11" i="1" s="1"/>
  <c r="H40" i="1"/>
  <c r="D18" i="1"/>
  <c r="I17" i="1" l="1"/>
  <c r="J8" i="1"/>
  <c r="J19" i="1"/>
  <c r="H17" i="1"/>
  <c r="G18" i="1"/>
  <c r="H18" i="1"/>
  <c r="G17" i="1"/>
  <c r="J20" i="1" l="1"/>
  <c r="J21" i="1"/>
  <c r="J18" i="1"/>
  <c r="J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67755711-E4D9-471C-AD50-F5682906CC7A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<sst xmlns="http://schemas.openxmlformats.org/spreadsheetml/2006/main" count="77" uniqueCount="53">
  <si>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2564</t>
  </si>
  <si>
    <t>ณ วันที่ 30 เมษายน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</si>
  <si>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</si>
  <si>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</si>
  <si>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</si>
  <si>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</si>
  <si>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</si>
  <si>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</si>
  <si>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</si>
  <si>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</si>
  <si>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</si>
  <si>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</si>
  <si>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</si>
  <si>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</si>
  <si>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</si>
  <si>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เม.ย.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</si>
  <si>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</si>
  <si>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</si>
  <si>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</si>
  <si>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</si>
  <si>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</si>
  <si>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</si>
  <si>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</si>
  <si>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</si>
  <si>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</si>
  <si>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</si>
  <si>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</si>
  <si>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</si>
  <si>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</si>
  <si>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</si>
  <si>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</si>
  <si>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</si>
  <si>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</si>
  <si>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</si>
  <si>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</si>
  <si>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ที่มาของข้อมูล : ส่วนบริหารงานคลัง</t>
  </si>
  <si>
    <t>ผลเบิกจ่าย (เบิกจ่ายสะสม+PO)</t>
  </si>
  <si>
    <t xml:space="preserve">            วันที่ : 30 เมษายน 2564</t>
  </si>
  <si>
    <t>ร้อยละเบิกจ่ายเงินงบประมาณ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</si>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</sst>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right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19814308-9FAE-4C43-ADBC-45F6921A18CD}"/>
    <cellStyle name="Normal" xfId="0" builtinId="0"/>
    <cellStyle name="Normal 2" xfId="2" xr:uid="{307FBE88-F7C3-4161-82D0-E9BF0DE79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B3E2-19E6-4A64-A4E9-0E6EF84FFED3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K17" sqref="K17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155555500</v>
      </c>
      <c r="C8" s="33">
        <f>SUM(C9+C10)</f>
        <v>116666600</v>
      </c>
      <c r="D8" s="33">
        <f>SUM(D9+D10)</f>
        <v>0</v>
      </c>
      <c r="E8" s="33">
        <f>SUM(E9+E10)</f>
        <v>0</v>
      </c>
      <c r="F8" s="33">
        <f>SUM(F9+F10)</f>
        <v>91615070.889999986</v>
      </c>
      <c r="G8" s="33">
        <f>SUM(F8/B8*100)</f>
        <v>58.895423749079903</v>
      </c>
      <c r="H8" s="33">
        <f>SUM(F8/C8*100)</f>
        <v>78.527248492713412</v>
      </c>
      <c r="I8" s="33">
        <f>SUM(I9+I10)</f>
        <v>25051529.110000014</v>
      </c>
      <c r="J8" s="33">
        <f>SUM(I8/C8*100)</f>
        <v>21.472751507286588</v>
      </c>
      <c r="M8" s="25"/>
    </row>
    <row r="9" spans="1:14" ht="19.5" customHeight="1" x14ac:dyDescent="0.5">
      <c r="A9" s="34" t="s">
        <v>28</v>
      </c>
      <c r="B9" s="35">
        <f>SUM(B24+B45)</f>
        <v>147143000</v>
      </c>
      <c r="C9" s="35">
        <f>SUM(C24+C45)</f>
        <v>110357200</v>
      </c>
      <c r="D9" s="35">
        <f>SUM(D24+D45)</f>
        <v>0</v>
      </c>
      <c r="E9" s="35">
        <f>SUM(E24+E45)</f>
        <v>0</v>
      </c>
      <c r="F9" s="35">
        <f>+F24+F45</f>
        <v>85677242.889999986</v>
      </c>
      <c r="G9" s="36">
        <f t="shared" ref="G9:G15" si="0">SUM(F9/B9*100)</f>
        <v>58.227195918256378</v>
      </c>
      <c r="H9" s="36">
        <f t="shared" ref="H9:H15" si="1">SUM(F9/C9*100)</f>
        <v>77.636296399328714</v>
      </c>
      <c r="I9" s="37">
        <f>SUM(C9-D9-E9-F9)</f>
        <v>24679957.110000014</v>
      </c>
      <c r="J9" s="36">
        <f t="shared" ref="J9:J15" si="2">SUM(I9/C9*100)</f>
        <v>22.363703600671286</v>
      </c>
      <c r="L9" s="38"/>
    </row>
    <row r="10" spans="1:14" ht="19.5" customHeight="1" x14ac:dyDescent="0.5">
      <c r="A10" s="34" t="s">
        <v>29</v>
      </c>
      <c r="B10" s="35">
        <f>SUM(B27+B48)</f>
        <v>8412500</v>
      </c>
      <c r="C10" s="35">
        <f>SUM(C27+C48)</f>
        <v>6309400</v>
      </c>
      <c r="D10" s="35">
        <f>SUM(D27+D48)</f>
        <v>0</v>
      </c>
      <c r="E10" s="35">
        <f>SUM(E27+E48)</f>
        <v>0</v>
      </c>
      <c r="F10" s="35">
        <f>SUM(F27+F48)</f>
        <v>5937828</v>
      </c>
      <c r="G10" s="36">
        <f t="shared" si="0"/>
        <v>70.583393759286778</v>
      </c>
      <c r="H10" s="36">
        <f t="shared" si="1"/>
        <v>94.110818778330739</v>
      </c>
      <c r="I10" s="37">
        <f>SUM(C10-D10-E10-F10)</f>
        <v>371572</v>
      </c>
      <c r="J10" s="36">
        <f t="shared" si="2"/>
        <v>5.8891812216692552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847634500</v>
      </c>
      <c r="C11" s="40">
        <f>SUM(C12+C13+C14+C15)</f>
        <v>834386000</v>
      </c>
      <c r="D11" s="40">
        <f>SUM(D12+D13+D14+D15)</f>
        <v>0</v>
      </c>
      <c r="E11" s="40">
        <f>SUM(E12+E13+E14+E15)</f>
        <v>38698435.259999998</v>
      </c>
      <c r="F11" s="40">
        <f>SUM(F12+F13+F14+F15)</f>
        <v>685276208.79999995</v>
      </c>
      <c r="G11" s="33">
        <f t="shared" si="0"/>
        <v>80.845719328318978</v>
      </c>
      <c r="H11" s="33">
        <f t="shared" si="1"/>
        <v>82.129399198931907</v>
      </c>
      <c r="I11" s="40">
        <f>SUM(I12+I13+I14+I15)</f>
        <v>110411355.94</v>
      </c>
      <c r="J11" s="33">
        <f t="shared" si="2"/>
        <v>13.232647232815506</v>
      </c>
    </row>
    <row r="12" spans="1:14" s="41" customFormat="1" ht="19.5" customHeight="1" x14ac:dyDescent="0.5">
      <c r="A12" s="34" t="s">
        <v>29</v>
      </c>
      <c r="B12" s="37">
        <f>SUM(B30+B51)</f>
        <v>50154300</v>
      </c>
      <c r="C12" s="35">
        <f>SUM(C30+C51)</f>
        <v>32107371</v>
      </c>
      <c r="D12" s="37">
        <f>+D30+D51</f>
        <v>0</v>
      </c>
      <c r="E12" s="37">
        <f>SUM(E30+E51)</f>
        <v>9918435.2599999998</v>
      </c>
      <c r="F12" s="37">
        <f>SUM(F30+F51)</f>
        <v>21759053.040000003</v>
      </c>
      <c r="G12" s="36">
        <f t="shared" si="0"/>
        <v>43.384222369766903</v>
      </c>
      <c r="H12" s="36">
        <f t="shared" si="1"/>
        <v>67.769650277501697</v>
      </c>
      <c r="I12" s="37">
        <f>SUM(C12-D12-E12-F12)</f>
        <v>429882.69999999925</v>
      </c>
      <c r="J12" s="36">
        <f t="shared" si="2"/>
        <v>1.3388909979580679</v>
      </c>
    </row>
    <row r="13" spans="1:14" ht="19.5" customHeight="1" x14ac:dyDescent="0.5">
      <c r="A13" s="34" t="s">
        <v>31</v>
      </c>
      <c r="B13" s="37">
        <f>SUM(B33+B54)</f>
        <v>136210900</v>
      </c>
      <c r="C13" s="35">
        <f>SUM(C33+C54)</f>
        <v>136338829</v>
      </c>
      <c r="D13" s="37">
        <f>+D33+D54</f>
        <v>0</v>
      </c>
      <c r="E13" s="37">
        <f>SUM(E33+E54)</f>
        <v>28780000</v>
      </c>
      <c r="F13" s="37">
        <f>SUM(F33+F54)</f>
        <v>125155.76</v>
      </c>
      <c r="G13" s="36">
        <f t="shared" si="0"/>
        <v>9.1883806655708167E-2</v>
      </c>
      <c r="H13" s="36">
        <f t="shared" si="1"/>
        <v>9.17975905455371E-2</v>
      </c>
      <c r="I13" s="37">
        <f>SUM(C13-D13-E13-F13)</f>
        <v>107433673.23999999</v>
      </c>
      <c r="J13" s="36">
        <f t="shared" si="2"/>
        <v>78.799028881200087</v>
      </c>
    </row>
    <row r="14" spans="1:14" ht="19.5" customHeight="1" x14ac:dyDescent="0.5">
      <c r="A14" s="34" t="s">
        <v>32</v>
      </c>
      <c r="B14" s="37">
        <f>SUM(B36)</f>
        <v>2839600</v>
      </c>
      <c r="C14" s="37">
        <f t="shared" ref="C14:F15" si="3">SUM(C36)</f>
        <v>2550100</v>
      </c>
      <c r="D14" s="37">
        <f t="shared" si="3"/>
        <v>0</v>
      </c>
      <c r="E14" s="37">
        <f t="shared" si="3"/>
        <v>0</v>
      </c>
      <c r="F14" s="37">
        <f t="shared" si="3"/>
        <v>64300</v>
      </c>
      <c r="G14" s="36">
        <f t="shared" si="0"/>
        <v>2.2644034371038173</v>
      </c>
      <c r="H14" s="36">
        <f t="shared" si="1"/>
        <v>2.5214697462844593</v>
      </c>
      <c r="I14" s="37">
        <f>SUM(C14-D14-E14-F14)</f>
        <v>2485800</v>
      </c>
      <c r="J14" s="36">
        <f t="shared" si="2"/>
        <v>97.478530253715547</v>
      </c>
    </row>
    <row r="15" spans="1:14" ht="19.5" customHeight="1" x14ac:dyDescent="0.5">
      <c r="A15" s="34" t="s">
        <v>33</v>
      </c>
      <c r="B15" s="37">
        <f>SUM(B37)</f>
        <v>658429700</v>
      </c>
      <c r="C15" s="37">
        <f t="shared" si="3"/>
        <v>663389700</v>
      </c>
      <c r="D15" s="37">
        <f t="shared" si="3"/>
        <v>0</v>
      </c>
      <c r="E15" s="37">
        <f t="shared" si="3"/>
        <v>0</v>
      </c>
      <c r="F15" s="37">
        <f t="shared" si="3"/>
        <v>663327700</v>
      </c>
      <c r="G15" s="36">
        <f t="shared" si="0"/>
        <v>100.74389110940774</v>
      </c>
      <c r="H15" s="36">
        <f t="shared" si="1"/>
        <v>99.990654060501697</v>
      </c>
      <c r="I15" s="37">
        <f>SUM(C15-D15-E15-F15)</f>
        <v>62000</v>
      </c>
      <c r="J15" s="36">
        <f t="shared" si="2"/>
        <v>9.3459394983069523E-3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42"/>
      <c r="H16" s="42"/>
      <c r="I16" s="42"/>
      <c r="J16" s="42"/>
    </row>
    <row r="17" spans="1:10" ht="19.5" customHeight="1" x14ac:dyDescent="0.25">
      <c r="A17" s="44" t="s">
        <v>34</v>
      </c>
      <c r="B17" s="45">
        <f>SUM(B8+B11)</f>
        <v>1003190000</v>
      </c>
      <c r="C17" s="45">
        <f t="shared" ref="C17:F17" si="4">SUM(C8+C11)</f>
        <v>951052600</v>
      </c>
      <c r="D17" s="45">
        <f t="shared" si="4"/>
        <v>0</v>
      </c>
      <c r="E17" s="45">
        <f t="shared" si="4"/>
        <v>38698435.259999998</v>
      </c>
      <c r="F17" s="45">
        <f t="shared" si="4"/>
        <v>776891279.68999994</v>
      </c>
      <c r="G17" s="46">
        <f>SUM(F17/B17*100)</f>
        <v>77.442087709207613</v>
      </c>
      <c r="H17" s="46">
        <f>SUM(F17/C17*100)</f>
        <v>81.687519669259089</v>
      </c>
      <c r="I17" s="46">
        <f>SUM(I8+I11)</f>
        <v>135462885.05000001</v>
      </c>
      <c r="J17" s="46">
        <f>SUM(I17/C17*100)</f>
        <v>14.243469293917077</v>
      </c>
    </row>
    <row r="18" spans="1:10" ht="19.5" customHeight="1" x14ac:dyDescent="0.25">
      <c r="A18" s="47"/>
      <c r="B18" s="48"/>
      <c r="C18" s="49">
        <f>SUM(C17/B17)</f>
        <v>0.94802838943769374</v>
      </c>
      <c r="D18" s="50">
        <f>SUM(D17/B17)</f>
        <v>0</v>
      </c>
      <c r="E18" s="50">
        <f>SUM(E17/C17)</f>
        <v>4.0690110368238303E-2</v>
      </c>
      <c r="F18" s="51"/>
      <c r="G18" s="50">
        <f>SUM(F17/B17)</f>
        <v>0.77442087709207619</v>
      </c>
      <c r="H18" s="50">
        <f>SUM(F17/C17)</f>
        <v>0.8168751966925909</v>
      </c>
      <c r="I18" s="51"/>
      <c r="J18" s="50">
        <f>SUM(I17/C17)</f>
        <v>0.14243469293917077</v>
      </c>
    </row>
    <row r="19" spans="1:10" ht="19.5" customHeight="1" x14ac:dyDescent="0.25">
      <c r="A19" s="52" t="s">
        <v>35</v>
      </c>
      <c r="B19" s="53"/>
      <c r="C19" s="54"/>
      <c r="D19" s="55"/>
      <c r="E19" s="55"/>
      <c r="F19" s="56"/>
      <c r="G19" s="55"/>
      <c r="H19" s="57" t="s">
        <v>36</v>
      </c>
      <c r="I19" s="57"/>
      <c r="J19" s="58">
        <f>SUM(F17+E17+D17)</f>
        <v>815589714.94999993</v>
      </c>
    </row>
    <row r="20" spans="1:10" ht="19.5" customHeight="1" x14ac:dyDescent="0.25">
      <c r="A20" s="52" t="s">
        <v>37</v>
      </c>
      <c r="B20" s="53"/>
      <c r="C20" s="54"/>
      <c r="D20" s="55"/>
      <c r="E20" s="55"/>
      <c r="F20" s="59"/>
      <c r="G20" s="55"/>
      <c r="H20" s="60" t="s">
        <v>38</v>
      </c>
      <c r="I20" s="60"/>
      <c r="J20" s="61">
        <f>SUM(J19/B17)</f>
        <v>0.81299625689051913</v>
      </c>
    </row>
    <row r="21" spans="1:10" ht="19.5" customHeight="1" x14ac:dyDescent="0.25">
      <c r="A21" s="52"/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0.85756530706082912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130023200</v>
      </c>
      <c r="C24" s="69">
        <f>SUM(C25+C26)</f>
        <v>95350900</v>
      </c>
      <c r="D24" s="69">
        <f>SUM(D25+D26)</f>
        <v>0</v>
      </c>
      <c r="E24" s="69">
        <f>SUM(E25+E26)</f>
        <v>0</v>
      </c>
      <c r="F24" s="70">
        <f>SUM(F25+F26)</f>
        <v>72429513.179999992</v>
      </c>
      <c r="G24" s="69">
        <f>SUM(F24/B24*100)</f>
        <v>55.705068926160862</v>
      </c>
      <c r="H24" s="69">
        <f>SUM(F24/C24*100)</f>
        <v>75.961016812636259</v>
      </c>
      <c r="I24" s="70">
        <f>SUM(I25:I26)</f>
        <v>22921386.820000008</v>
      </c>
      <c r="J24" s="69">
        <f>SUM(I24/C24*100)</f>
        <v>24.038983187363737</v>
      </c>
    </row>
    <row r="25" spans="1:10" ht="19.5" customHeight="1" x14ac:dyDescent="0.5">
      <c r="A25" s="72" t="s">
        <v>42</v>
      </c>
      <c r="B25" s="73">
        <v>124273700</v>
      </c>
      <c r="C25" s="73">
        <v>91039300</v>
      </c>
      <c r="D25" s="73">
        <v>0</v>
      </c>
      <c r="E25" s="73">
        <v>0</v>
      </c>
      <c r="F25" s="74">
        <v>69087224.179999992</v>
      </c>
      <c r="G25" s="75">
        <f t="shared" ref="G25:G37" si="5">SUM(F25/B25*100)</f>
        <v>55.592795724276336</v>
      </c>
      <c r="H25" s="75">
        <f t="shared" ref="H25:H37" si="6">SUM(F25/C25*100)</f>
        <v>75.887253285119712</v>
      </c>
      <c r="I25" s="74">
        <f>SUM(C25-D25-E25-F25)</f>
        <v>21952075.820000008</v>
      </c>
      <c r="J25" s="75">
        <f t="shared" ref="J25:J37" si="7">SUM(I25/C25*100)</f>
        <v>24.112746714880284</v>
      </c>
    </row>
    <row r="26" spans="1:10" ht="20.25" customHeight="1" x14ac:dyDescent="0.5">
      <c r="A26" s="72" t="s">
        <v>43</v>
      </c>
      <c r="B26" s="73">
        <v>5749500</v>
      </c>
      <c r="C26" s="73">
        <v>4311600</v>
      </c>
      <c r="D26" s="73">
        <v>0</v>
      </c>
      <c r="E26" s="73">
        <v>0</v>
      </c>
      <c r="F26" s="74">
        <v>3342289</v>
      </c>
      <c r="G26" s="75">
        <f t="shared" si="5"/>
        <v>58.131820158274628</v>
      </c>
      <c r="H26" s="75">
        <f t="shared" si="6"/>
        <v>77.51853140365526</v>
      </c>
      <c r="I26" s="74">
        <f>SUM(C26-D26-E26-F26)</f>
        <v>969311</v>
      </c>
      <c r="J26" s="75">
        <f t="shared" si="7"/>
        <v>22.481468596344744</v>
      </c>
    </row>
    <row r="27" spans="1:10" s="71" customFormat="1" ht="19.5" customHeight="1" x14ac:dyDescent="0.5">
      <c r="A27" s="76" t="s">
        <v>29</v>
      </c>
      <c r="B27" s="69">
        <f>SUM(B28)</f>
        <v>2276600</v>
      </c>
      <c r="C27" s="69">
        <f>SUM(C28)</f>
        <v>173500</v>
      </c>
      <c r="D27" s="69">
        <f>SUM(D28)</f>
        <v>0</v>
      </c>
      <c r="E27" s="69">
        <f>SUM(E28)</f>
        <v>0</v>
      </c>
      <c r="F27" s="70">
        <f>SUM(F28)</f>
        <v>88128</v>
      </c>
      <c r="G27" s="69">
        <f t="shared" si="5"/>
        <v>3.871035755073355</v>
      </c>
      <c r="H27" s="69">
        <f t="shared" si="6"/>
        <v>50.794236311239196</v>
      </c>
      <c r="I27" s="70">
        <f>SUM(I28)</f>
        <v>85372</v>
      </c>
      <c r="J27" s="69">
        <f>SUM(I27/C27*100)</f>
        <v>49.205763688760804</v>
      </c>
    </row>
    <row r="28" spans="1:10" ht="19.5" customHeight="1" x14ac:dyDescent="0.5">
      <c r="A28" s="34" t="s">
        <v>44</v>
      </c>
      <c r="B28" s="73">
        <v>2276600</v>
      </c>
      <c r="C28" s="73">
        <v>173500</v>
      </c>
      <c r="D28" s="73">
        <v>0</v>
      </c>
      <c r="E28" s="73">
        <v>0</v>
      </c>
      <c r="F28" s="74">
        <v>88128</v>
      </c>
      <c r="G28" s="75">
        <f t="shared" si="5"/>
        <v>3.871035755073355</v>
      </c>
      <c r="H28" s="75">
        <f t="shared" si="6"/>
        <v>50.794236311239196</v>
      </c>
      <c r="I28" s="74">
        <f>SUM(C28-D28-E28-F28)</f>
        <v>85372</v>
      </c>
      <c r="J28" s="75">
        <f t="shared" si="7"/>
        <v>49.205763688760804</v>
      </c>
    </row>
    <row r="29" spans="1:10" s="77" customFormat="1" ht="20.25" customHeight="1" x14ac:dyDescent="0.5">
      <c r="A29" s="76" t="s">
        <v>30</v>
      </c>
      <c r="B29" s="69">
        <f>SUM(B30+B33+B35)</f>
        <v>843164800</v>
      </c>
      <c r="C29" s="69">
        <f>SUM(C30+C33+C35)</f>
        <v>829916300</v>
      </c>
      <c r="D29" s="69">
        <f>SUM(D30+D33+D35)</f>
        <v>0</v>
      </c>
      <c r="E29" s="69">
        <f>SUM(E30+E33+E35)</f>
        <v>38698435.259999998</v>
      </c>
      <c r="F29" s="70">
        <f>SUM(F30+F33+F35)</f>
        <v>680922163.07000005</v>
      </c>
      <c r="G29" s="69">
        <f t="shared" si="5"/>
        <v>80.757897278207068</v>
      </c>
      <c r="H29" s="69">
        <f t="shared" si="6"/>
        <v>82.047088732924038</v>
      </c>
      <c r="I29" s="70">
        <f>SUM(I30+I33+I35)</f>
        <v>110295701.66999999</v>
      </c>
      <c r="J29" s="69">
        <f t="shared" si="7"/>
        <v>13.289978961733851</v>
      </c>
    </row>
    <row r="30" spans="1:10" s="41" customFormat="1" ht="19.5" customHeight="1" x14ac:dyDescent="0.5">
      <c r="A30" s="76" t="s">
        <v>29</v>
      </c>
      <c r="B30" s="69">
        <f>SUM(B31+B32)</f>
        <v>45684600</v>
      </c>
      <c r="C30" s="69">
        <f>SUM(C31+C32)</f>
        <v>27637671</v>
      </c>
      <c r="D30" s="69">
        <f>SUM(D31+D32)</f>
        <v>0</v>
      </c>
      <c r="E30" s="69">
        <f>SUM(E31+E32)</f>
        <v>9918435.2599999998</v>
      </c>
      <c r="F30" s="70">
        <f>SUM(F31+F32)</f>
        <v>17405007.310000002</v>
      </c>
      <c r="G30" s="69">
        <f t="shared" si="5"/>
        <v>38.098193505032334</v>
      </c>
      <c r="H30" s="69">
        <f t="shared" si="6"/>
        <v>62.975665749838342</v>
      </c>
      <c r="I30" s="70">
        <f>SUM(I31+I32)</f>
        <v>314228.42999999877</v>
      </c>
      <c r="J30" s="69">
        <f t="shared" si="7"/>
        <v>1.1369569816501497</v>
      </c>
    </row>
    <row r="31" spans="1:10" ht="19.5" customHeight="1" x14ac:dyDescent="0.5">
      <c r="A31" s="34" t="s">
        <v>44</v>
      </c>
      <c r="B31" s="73">
        <v>34017600</v>
      </c>
      <c r="C31" s="73">
        <v>18489371</v>
      </c>
      <c r="D31" s="78">
        <v>0</v>
      </c>
      <c r="E31" s="78">
        <f>8078891.9+347621.6</f>
        <v>8426513.5</v>
      </c>
      <c r="F31" s="74">
        <v>11751787.960000001</v>
      </c>
      <c r="G31" s="75">
        <f t="shared" si="5"/>
        <v>34.546199496731106</v>
      </c>
      <c r="H31" s="75">
        <f t="shared" si="6"/>
        <v>63.559695784134576</v>
      </c>
      <c r="I31" s="74">
        <f>SUM(C31-D31-E31-F31)</f>
        <v>-1688930.4600000009</v>
      </c>
      <c r="J31" s="75">
        <f t="shared" si="7"/>
        <v>-9.1346020370298202</v>
      </c>
    </row>
    <row r="32" spans="1:10" ht="19.5" customHeight="1" x14ac:dyDescent="0.5">
      <c r="A32" s="34" t="s">
        <v>45</v>
      </c>
      <c r="B32" s="73">
        <v>11667000</v>
      </c>
      <c r="C32" s="73">
        <v>9148300</v>
      </c>
      <c r="D32" s="73">
        <v>0</v>
      </c>
      <c r="E32" s="73">
        <v>1491921.76</v>
      </c>
      <c r="F32" s="74">
        <v>5653219.3500000006</v>
      </c>
      <c r="G32" s="75">
        <f t="shared" si="5"/>
        <v>48.454781434816155</v>
      </c>
      <c r="H32" s="75">
        <f t="shared" si="6"/>
        <v>61.795299126613692</v>
      </c>
      <c r="I32" s="74">
        <f>SUM(C32-D32-E32-F32)</f>
        <v>2003158.8899999997</v>
      </c>
      <c r="J32" s="75">
        <f t="shared" si="7"/>
        <v>21.89651509023534</v>
      </c>
    </row>
    <row r="33" spans="1:13" s="71" customFormat="1" ht="19.5" customHeight="1" x14ac:dyDescent="0.5">
      <c r="A33" s="76" t="s">
        <v>31</v>
      </c>
      <c r="B33" s="69">
        <f>SUM(B34)</f>
        <v>136210900</v>
      </c>
      <c r="C33" s="69">
        <f>SUM(C34)</f>
        <v>136338829</v>
      </c>
      <c r="D33" s="69">
        <f>SUM(D34)</f>
        <v>0</v>
      </c>
      <c r="E33" s="69">
        <f>SUM(E34)</f>
        <v>28780000</v>
      </c>
      <c r="F33" s="70">
        <f>SUM(F34)</f>
        <v>125155.76</v>
      </c>
      <c r="G33" s="69">
        <f>SUM(F33/B33*100)</f>
        <v>9.1883806655708167E-2</v>
      </c>
      <c r="H33" s="69">
        <f t="shared" si="6"/>
        <v>9.17975905455371E-2</v>
      </c>
      <c r="I33" s="70">
        <f>SUM(I34)</f>
        <v>107433673.23999999</v>
      </c>
      <c r="J33" s="69">
        <f t="shared" si="7"/>
        <v>78.799028881200087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136210900</v>
      </c>
      <c r="C34" s="73">
        <v>136338829</v>
      </c>
      <c r="D34" s="73">
        <v>0</v>
      </c>
      <c r="E34" s="73">
        <v>28780000</v>
      </c>
      <c r="F34" s="74">
        <v>125155.76</v>
      </c>
      <c r="G34" s="75">
        <f>SUM(F34/B34*100)</f>
        <v>9.1883806655708167E-2</v>
      </c>
      <c r="H34" s="75">
        <f t="shared" si="6"/>
        <v>9.17975905455371E-2</v>
      </c>
      <c r="I34" s="74">
        <f>SUM(C34-D34-E34-F34)</f>
        <v>107433673.23999999</v>
      </c>
      <c r="J34" s="75">
        <f t="shared" si="7"/>
        <v>78.799028881200087</v>
      </c>
    </row>
    <row r="35" spans="1:13" s="71" customFormat="1" ht="19.5" customHeight="1" x14ac:dyDescent="0.5">
      <c r="A35" s="76" t="s">
        <v>47</v>
      </c>
      <c r="B35" s="69">
        <f>SUM(B36+B37)</f>
        <v>661269300</v>
      </c>
      <c r="C35" s="69">
        <f>SUM(C36+C37)</f>
        <v>665939800</v>
      </c>
      <c r="D35" s="69">
        <f>SUM(D36+D37)</f>
        <v>0</v>
      </c>
      <c r="E35" s="69">
        <f>SUM(E36+E37)</f>
        <v>0</v>
      </c>
      <c r="F35" s="70">
        <f>SUM(F36+F37)</f>
        <v>663392000</v>
      </c>
      <c r="G35" s="69">
        <f t="shared" si="5"/>
        <v>100.32100386332769</v>
      </c>
      <c r="H35" s="69">
        <f t="shared" si="6"/>
        <v>99.617412865246976</v>
      </c>
      <c r="I35" s="70">
        <f>SUM(I36+I37)</f>
        <v>2547800</v>
      </c>
      <c r="J35" s="69">
        <f t="shared" si="7"/>
        <v>0.38258713475302125</v>
      </c>
    </row>
    <row r="36" spans="1:13" ht="19.5" customHeight="1" x14ac:dyDescent="0.5">
      <c r="A36" s="34" t="s">
        <v>48</v>
      </c>
      <c r="B36" s="73">
        <v>2839600</v>
      </c>
      <c r="C36" s="73">
        <v>2550100</v>
      </c>
      <c r="D36" s="73">
        <v>0</v>
      </c>
      <c r="E36" s="73">
        <v>0</v>
      </c>
      <c r="F36" s="74">
        <v>64300</v>
      </c>
      <c r="G36" s="75">
        <f t="shared" si="5"/>
        <v>2.2644034371038173</v>
      </c>
      <c r="H36" s="75">
        <f t="shared" si="6"/>
        <v>2.5214697462844593</v>
      </c>
      <c r="I36" s="74">
        <f>SUM(C36-D36-E36-F36)</f>
        <v>2485800</v>
      </c>
      <c r="J36" s="75">
        <f t="shared" si="7"/>
        <v>97.478530253715547</v>
      </c>
    </row>
    <row r="37" spans="1:13" ht="19.5" customHeight="1" x14ac:dyDescent="0.5">
      <c r="A37" s="34" t="s">
        <v>49</v>
      </c>
      <c r="B37" s="73">
        <v>658429700</v>
      </c>
      <c r="C37" s="73">
        <v>663389700</v>
      </c>
      <c r="D37" s="73">
        <v>0</v>
      </c>
      <c r="E37" s="73">
        <v>0</v>
      </c>
      <c r="F37" s="74">
        <v>663327700</v>
      </c>
      <c r="G37" s="75">
        <f t="shared" si="5"/>
        <v>100.74389110940774</v>
      </c>
      <c r="H37" s="75">
        <f t="shared" si="6"/>
        <v>99.990654060501697</v>
      </c>
      <c r="I37" s="74">
        <f>SUM(C37-D37-E37-F37)</f>
        <v>62000</v>
      </c>
      <c r="J37" s="75">
        <f t="shared" si="7"/>
        <v>9.3459394983069523E-3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975464600</v>
      </c>
      <c r="C39" s="81">
        <f t="shared" ref="C39:E39" si="8">SUM(C24+C27+C29)</f>
        <v>925440700</v>
      </c>
      <c r="D39" s="81">
        <f t="shared" si="8"/>
        <v>0</v>
      </c>
      <c r="E39" s="81">
        <f t="shared" si="8"/>
        <v>38698435.259999998</v>
      </c>
      <c r="F39" s="82">
        <f>SUM(F24+F27+F29)</f>
        <v>753439804.25</v>
      </c>
      <c r="G39" s="83">
        <f>SUM(F39/B39*100)</f>
        <v>77.239071950945231</v>
      </c>
      <c r="H39" s="83">
        <f>SUM(F39/C39*100)</f>
        <v>81.414163462877738</v>
      </c>
      <c r="I39" s="84">
        <f>SUM(I24+I27+I29)</f>
        <v>133302460.48999999</v>
      </c>
      <c r="J39" s="83">
        <f>SUM(I39/C39*100)</f>
        <v>14.404214174933088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0.94871787248865824</v>
      </c>
      <c r="D40" s="88">
        <f>SUM(D39/B39)</f>
        <v>0</v>
      </c>
      <c r="E40" s="88">
        <f>SUM(E39/C39)</f>
        <v>4.1816223621891711E-2</v>
      </c>
      <c r="F40" s="89"/>
      <c r="G40" s="90">
        <f>SUM(F39/B39)</f>
        <v>0.77239071950945226</v>
      </c>
      <c r="H40" s="90">
        <f>SUM(F39/C39)</f>
        <v>0.81414163462877742</v>
      </c>
      <c r="I40" s="91"/>
      <c r="J40" s="92">
        <f>SUM(I39/C39)</f>
        <v>0.14404214174933089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17119800</v>
      </c>
      <c r="C45" s="69">
        <f>SUM(C46+C47)</f>
        <v>15006300</v>
      </c>
      <c r="D45" s="69">
        <f>SUM(D46+D47)</f>
        <v>0</v>
      </c>
      <c r="E45" s="69">
        <f>SUM(E46+E47)</f>
        <v>0</v>
      </c>
      <c r="F45" s="70">
        <f>SUM(F46+F47)</f>
        <v>13247729.710000001</v>
      </c>
      <c r="G45" s="69">
        <f>SUM(F45/B45*100)</f>
        <v>77.382502774565125</v>
      </c>
      <c r="H45" s="69">
        <f>SUM(F45/C45*100)</f>
        <v>88.281119996268245</v>
      </c>
      <c r="I45" s="70">
        <f>SUM(I46+I47)</f>
        <v>1758570.2899999991</v>
      </c>
      <c r="J45" s="69">
        <f>SUM(I45/C45*100)</f>
        <v>11.71888000373176</v>
      </c>
    </row>
    <row r="46" spans="1:13" ht="19.5" customHeight="1" x14ac:dyDescent="0.5">
      <c r="A46" s="34" t="s">
        <v>42</v>
      </c>
      <c r="B46" s="107">
        <v>8665900</v>
      </c>
      <c r="C46" s="107">
        <v>8665900</v>
      </c>
      <c r="D46" s="107">
        <v>0</v>
      </c>
      <c r="E46" s="107">
        <v>0</v>
      </c>
      <c r="F46" s="110">
        <v>6318462.0600000005</v>
      </c>
      <c r="G46" s="75">
        <f t="shared" ref="G46:G55" si="9">SUM(F46/B46*100)</f>
        <v>72.911781349888656</v>
      </c>
      <c r="H46" s="111">
        <f t="shared" ref="H46:H52" si="10">SUM(F46/C46*100)</f>
        <v>72.911781349888656</v>
      </c>
      <c r="I46" s="110">
        <f>+C46-D46-E46-F46</f>
        <v>2347437.9399999995</v>
      </c>
      <c r="J46" s="111">
        <f t="shared" ref="J46:J52" si="11">SUM(I46/C46*100)</f>
        <v>27.088218650111351</v>
      </c>
    </row>
    <row r="47" spans="1:13" ht="19.5" customHeight="1" x14ac:dyDescent="0.5">
      <c r="A47" s="34" t="s">
        <v>51</v>
      </c>
      <c r="B47" s="107">
        <v>8453900</v>
      </c>
      <c r="C47" s="107">
        <v>6340400</v>
      </c>
      <c r="D47" s="107">
        <v>0</v>
      </c>
      <c r="E47" s="107">
        <v>0</v>
      </c>
      <c r="F47" s="110">
        <v>6929267.6500000004</v>
      </c>
      <c r="G47" s="75">
        <f t="shared" si="9"/>
        <v>81.965337299944409</v>
      </c>
      <c r="H47" s="111">
        <f t="shared" si="10"/>
        <v>109.28754731562678</v>
      </c>
      <c r="I47" s="110">
        <f>+C47-D47-E47-F47</f>
        <v>-588867.65000000037</v>
      </c>
      <c r="J47" s="111">
        <f t="shared" si="11"/>
        <v>-9.2875473156267798</v>
      </c>
    </row>
    <row r="48" spans="1:13" s="41" customFormat="1" ht="19.5" customHeight="1" x14ac:dyDescent="0.5">
      <c r="A48" s="76" t="s">
        <v>29</v>
      </c>
      <c r="B48" s="69">
        <f>SUM(B49)</f>
        <v>6135900</v>
      </c>
      <c r="C48" s="69">
        <f>SUM(C49)</f>
        <v>6135900</v>
      </c>
      <c r="D48" s="69">
        <f>SUM(D49)</f>
        <v>0</v>
      </c>
      <c r="E48" s="69">
        <f>SUM(E49)</f>
        <v>0</v>
      </c>
      <c r="F48" s="70">
        <f>SUM(F49)</f>
        <v>5849700</v>
      </c>
      <c r="G48" s="69">
        <f t="shared" si="9"/>
        <v>95.335647582261771</v>
      </c>
      <c r="H48" s="69">
        <f t="shared" si="10"/>
        <v>95.335647582261771</v>
      </c>
      <c r="I48" s="70">
        <f>SUM(I49)</f>
        <v>286200</v>
      </c>
      <c r="J48" s="69">
        <f t="shared" si="11"/>
        <v>4.664352417738229</v>
      </c>
    </row>
    <row r="49" spans="1:10" ht="19.5" customHeight="1" x14ac:dyDescent="0.5">
      <c r="A49" s="34" t="s">
        <v>44</v>
      </c>
      <c r="B49" s="107">
        <v>6135900</v>
      </c>
      <c r="C49" s="107">
        <v>6135900</v>
      </c>
      <c r="D49" s="107">
        <v>0</v>
      </c>
      <c r="E49" s="107">
        <v>0</v>
      </c>
      <c r="F49" s="110">
        <v>5849700</v>
      </c>
      <c r="G49" s="75">
        <f t="shared" si="9"/>
        <v>95.335647582261771</v>
      </c>
      <c r="H49" s="111">
        <f t="shared" si="10"/>
        <v>95.335647582261771</v>
      </c>
      <c r="I49" s="110">
        <f>+C49-D49-E49-F49</f>
        <v>286200</v>
      </c>
      <c r="J49" s="111">
        <f t="shared" si="11"/>
        <v>4.664352417738229</v>
      </c>
    </row>
    <row r="50" spans="1:10" ht="19.5" customHeight="1" x14ac:dyDescent="0.5">
      <c r="A50" s="76" t="s">
        <v>30</v>
      </c>
      <c r="B50" s="69">
        <f>SUM(B51+B54+B56)</f>
        <v>4469700</v>
      </c>
      <c r="C50" s="69">
        <f>SUM(C51+C54+C56)</f>
        <v>4469700</v>
      </c>
      <c r="D50" s="69">
        <f>SUM(D51+D54+D56)</f>
        <v>0</v>
      </c>
      <c r="E50" s="69">
        <f>SUM(E51+E54+E56)</f>
        <v>0</v>
      </c>
      <c r="F50" s="70">
        <f>SUM(F51+F54+F56)</f>
        <v>4354045.7299999995</v>
      </c>
      <c r="G50" s="69">
        <f t="shared" si="9"/>
        <v>97.412482493232204</v>
      </c>
      <c r="H50" s="69">
        <f t="shared" si="10"/>
        <v>97.412482493232204</v>
      </c>
      <c r="I50" s="70">
        <f>SUM(I51+I54+I56)</f>
        <v>115654.27000000014</v>
      </c>
      <c r="J50" s="69">
        <f t="shared" si="11"/>
        <v>2.5875175067677949</v>
      </c>
    </row>
    <row r="51" spans="1:10" s="41" customFormat="1" ht="19.5" customHeight="1" x14ac:dyDescent="0.5">
      <c r="A51" s="76" t="s">
        <v>29</v>
      </c>
      <c r="B51" s="69">
        <f>SUM(B52+B53)</f>
        <v>4469700</v>
      </c>
      <c r="C51" s="69">
        <f>SUM(C52+C53)</f>
        <v>4469700</v>
      </c>
      <c r="D51" s="69">
        <f>SUM(D52+D53)</f>
        <v>0</v>
      </c>
      <c r="E51" s="69">
        <f>SUM(E52+E53)</f>
        <v>0</v>
      </c>
      <c r="F51" s="70">
        <f>SUM(F52+F53)</f>
        <v>4354045.7299999995</v>
      </c>
      <c r="G51" s="69">
        <f t="shared" si="9"/>
        <v>97.412482493232204</v>
      </c>
      <c r="H51" s="69">
        <f t="shared" si="10"/>
        <v>97.412482493232204</v>
      </c>
      <c r="I51" s="70">
        <f>SUM(I52+I53)</f>
        <v>115654.27000000014</v>
      </c>
      <c r="J51" s="69">
        <f t="shared" si="11"/>
        <v>2.5875175067677949</v>
      </c>
    </row>
    <row r="52" spans="1:10" ht="19.5" customHeight="1" x14ac:dyDescent="0.5">
      <c r="A52" s="34" t="s">
        <v>44</v>
      </c>
      <c r="B52" s="107">
        <v>3794700</v>
      </c>
      <c r="C52" s="107">
        <v>3794700</v>
      </c>
      <c r="D52" s="107">
        <v>0</v>
      </c>
      <c r="E52" s="107">
        <v>0</v>
      </c>
      <c r="F52" s="110">
        <v>3785048.11</v>
      </c>
      <c r="G52" s="75">
        <f t="shared" si="9"/>
        <v>99.745648140827996</v>
      </c>
      <c r="H52" s="111">
        <f t="shared" si="10"/>
        <v>99.745648140827996</v>
      </c>
      <c r="I52" s="110">
        <f>+C52-D52-E52-F52</f>
        <v>9651.8900000001304</v>
      </c>
      <c r="J52" s="111">
        <f t="shared" si="11"/>
        <v>0.25435185917200653</v>
      </c>
    </row>
    <row r="53" spans="1:10" ht="19.5" customHeight="1" x14ac:dyDescent="0.5">
      <c r="A53" s="34" t="s">
        <v>45</v>
      </c>
      <c r="B53" s="107">
        <v>675000</v>
      </c>
      <c r="C53" s="107">
        <v>675000</v>
      </c>
      <c r="D53" s="107">
        <v>0</v>
      </c>
      <c r="E53" s="107">
        <v>0</v>
      </c>
      <c r="F53" s="110">
        <v>568997.62</v>
      </c>
      <c r="G53" s="75">
        <f t="shared" si="9"/>
        <v>84.295943703703699</v>
      </c>
      <c r="H53" s="111">
        <f>SUM(F53/C53*100)</f>
        <v>84.295943703703699</v>
      </c>
      <c r="I53" s="110">
        <f>+C53-D53-E53-F53</f>
        <v>106002.38</v>
      </c>
      <c r="J53" s="111">
        <f>SUM(I53/C53*100)</f>
        <v>15.704056296296297</v>
      </c>
    </row>
    <row r="54" spans="1:10" s="41" customFormat="1" ht="19.5" customHeight="1" x14ac:dyDescent="0.5">
      <c r="A54" s="76" t="s">
        <v>31</v>
      </c>
      <c r="B54" s="69">
        <f>SUM(B55)</f>
        <v>0</v>
      </c>
      <c r="C54" s="69">
        <f>SUM(C55)</f>
        <v>0</v>
      </c>
      <c r="D54" s="69">
        <f>SUM(D55)</f>
        <v>0</v>
      </c>
      <c r="E54" s="69">
        <f>SUM(E55)</f>
        <v>0</v>
      </c>
      <c r="F54" s="70">
        <f>SUM(F55)</f>
        <v>0</v>
      </c>
      <c r="G54" s="69">
        <f>SUM(G55)</f>
        <v>0</v>
      </c>
      <c r="H54" s="69">
        <f>SUM(H55)</f>
        <v>0</v>
      </c>
      <c r="I54" s="70">
        <f>SUM(I55)</f>
        <v>0</v>
      </c>
      <c r="J54" s="69">
        <f>SUM(J55)</f>
        <v>0</v>
      </c>
    </row>
    <row r="55" spans="1:10" ht="19.5" customHeight="1" x14ac:dyDescent="0.5">
      <c r="A55" s="34" t="s">
        <v>46</v>
      </c>
      <c r="B55" s="107">
        <v>0</v>
      </c>
      <c r="C55" s="107">
        <v>0</v>
      </c>
      <c r="D55" s="107">
        <v>0</v>
      </c>
      <c r="E55" s="107">
        <v>0</v>
      </c>
      <c r="F55" s="110">
        <v>0</v>
      </c>
      <c r="G55" s="75">
        <v>0</v>
      </c>
      <c r="H55" s="111">
        <v>0</v>
      </c>
      <c r="I55" s="110">
        <f>+C55-D55-E55-F55</f>
        <v>0</v>
      </c>
      <c r="J55" s="111">
        <v>0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111">
        <v>0</v>
      </c>
      <c r="H56" s="111">
        <v>0</v>
      </c>
      <c r="I56" s="110">
        <f>+C56-D56-E56-F56</f>
        <v>0</v>
      </c>
      <c r="J56" s="111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27725400</v>
      </c>
      <c r="C58" s="118">
        <f>SUM(C45+C48+C50)</f>
        <v>25611900</v>
      </c>
      <c r="D58" s="117"/>
      <c r="E58" s="117"/>
      <c r="F58" s="119">
        <f>SUM(F45+F48+F50)</f>
        <v>23451475.440000001</v>
      </c>
      <c r="G58" s="120">
        <f>SUM(F58/B58*100)</f>
        <v>84.584804691726717</v>
      </c>
      <c r="H58" s="120">
        <f>SUM(F58/C58*100)</f>
        <v>91.564762629871282</v>
      </c>
      <c r="I58" s="119">
        <f>SUM(I45+I48+I50+I56)</f>
        <v>2160424.5599999991</v>
      </c>
      <c r="J58" s="120">
        <f>SUM(I58/C58*100)</f>
        <v>8.4352373701287267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0.92377026120452721</v>
      </c>
      <c r="D59" s="122">
        <f>SUM(D58/B58)</f>
        <v>0</v>
      </c>
      <c r="E59" s="122">
        <f>SUM(E58/C58)</f>
        <v>0</v>
      </c>
      <c r="F59" s="123"/>
      <c r="G59" s="90">
        <f>SUM(F58/B58)</f>
        <v>0.84584804691726723</v>
      </c>
      <c r="H59" s="90">
        <f>SUM(F58/C58)</f>
        <v>0.91564762629871277</v>
      </c>
      <c r="I59" s="91"/>
      <c r="J59" s="92">
        <f>SUM(I58/C58)</f>
        <v>8.4352373701287259E-2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 64</vt:lpstr>
      <vt:lpstr>'เม.ย. 64'!Print_Area</vt:lpstr>
      <vt:lpstr>'เม.ย.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2021-05-07T08:57:35Z</dcterms:created>
  <dcterms:modified xsi:type="dcterms:W3CDTF">2021-05-07T08:58:11Z</dcterms:modified>
</cp:coreProperties>
</file>