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5625" windowWidth="21015" windowHeight="4395" activeTab="11"/>
  </bookViews>
  <sheets>
    <sheet name=" 30 ก.ย.59" sheetId="43" r:id="rId1"/>
    <sheet name="ส.ค. 59" sheetId="37" r:id="rId2"/>
    <sheet name="ก.ค.59" sheetId="32" r:id="rId3"/>
    <sheet name="มิ.ย. 59" sheetId="29" r:id="rId4"/>
    <sheet name="พ.ค.59" sheetId="26" r:id="rId5"/>
    <sheet name="เม.ย.59" sheetId="23" r:id="rId6"/>
    <sheet name="มี.ค.59" sheetId="19" r:id="rId7"/>
    <sheet name="ก.พ.59" sheetId="16" r:id="rId8"/>
    <sheet name="ม.ค.59" sheetId="13" r:id="rId9"/>
    <sheet name="ธ.ค.58" sheetId="10" r:id="rId10"/>
    <sheet name="พ.ย.58" sheetId="6" r:id="rId11"/>
    <sheet name="ต.ค.58" sheetId="1" r:id="rId12"/>
    <sheet name="Sheet2" sheetId="2" r:id="rId13"/>
    <sheet name="Sheet3" sheetId="3" r:id="rId14"/>
  </sheets>
  <externalReferences>
    <externalReference r:id="rId15"/>
    <externalReference r:id="rId16"/>
  </externalReferences>
  <definedNames>
    <definedName name="_xlnm.Print_Area" localSheetId="7">ก.พ.59!$A$1:$J$46</definedName>
    <definedName name="_xlnm.Print_Area" localSheetId="9">ธ.ค.58!$A$1:$J$46</definedName>
    <definedName name="_xlnm.Print_Area" localSheetId="4">พ.ค.59!$A$1:$J$46</definedName>
    <definedName name="_xlnm.Print_Area" localSheetId="10">พ.ย.58!$A$1:$J$46</definedName>
    <definedName name="_xlnm.Print_Area" localSheetId="8">ม.ค.59!$A$1:$J$46</definedName>
    <definedName name="_xlnm.Print_Area" localSheetId="3">'มิ.ย. 59'!$A$1:$J$46</definedName>
    <definedName name="_xlnm.Print_Area" localSheetId="6">มี.ค.59!$A$1:$J$46</definedName>
    <definedName name="_xlnm.Print_Area" localSheetId="5">เม.ย.59!$A$1:$J$46</definedName>
    <definedName name="_xlnm.Print_Titles" localSheetId="0">' 30 ก.ย.59'!$1:$5</definedName>
    <definedName name="_xlnm.Print_Titles" localSheetId="2">ก.ค.59!$1:$5</definedName>
    <definedName name="_xlnm.Print_Titles" localSheetId="7">ก.พ.59!$2:$2</definedName>
    <definedName name="_xlnm.Print_Titles" localSheetId="11">ต.ค.58!$2:$2</definedName>
    <definedName name="_xlnm.Print_Titles" localSheetId="9">ธ.ค.58!$2:$2</definedName>
    <definedName name="_xlnm.Print_Titles" localSheetId="4">พ.ค.59!$2:$2</definedName>
    <definedName name="_xlnm.Print_Titles" localSheetId="10">พ.ย.58!$2:$2</definedName>
    <definedName name="_xlnm.Print_Titles" localSheetId="8">ม.ค.59!$2:$2</definedName>
    <definedName name="_xlnm.Print_Titles" localSheetId="3">'มิ.ย. 59'!$2:$2</definedName>
    <definedName name="_xlnm.Print_Titles" localSheetId="6">มี.ค.59!$2:$2</definedName>
    <definedName name="_xlnm.Print_Titles" localSheetId="5">เม.ย.59!$2:$2</definedName>
    <definedName name="_xlnm.Print_Titles" localSheetId="1">'ส.ค. 59'!$1:$5</definedName>
  </definedNames>
  <calcPr calcId="145621"/>
</workbook>
</file>

<file path=xl/calcChain.xml><?xml version="1.0" encoding="utf-8"?>
<calcChain xmlns="http://schemas.openxmlformats.org/spreadsheetml/2006/main">
  <c r="D41" i="43" l="1"/>
  <c r="D40" i="43"/>
  <c r="D39" i="43"/>
  <c r="D38" i="43"/>
  <c r="D37" i="43"/>
  <c r="D42" i="43" l="1"/>
  <c r="D26" i="43"/>
  <c r="C60" i="43" l="1"/>
  <c r="B60" i="43"/>
  <c r="C42" i="43"/>
  <c r="B42" i="43"/>
  <c r="C41" i="43"/>
  <c r="B41" i="43"/>
  <c r="C40" i="43"/>
  <c r="B40" i="43"/>
  <c r="C39" i="43"/>
  <c r="B39" i="43"/>
  <c r="C38" i="43"/>
  <c r="B38" i="43"/>
  <c r="B8" i="43" s="1"/>
  <c r="C37" i="43"/>
  <c r="B37" i="43"/>
  <c r="C27" i="43"/>
  <c r="B27" i="43"/>
  <c r="B13" i="43" s="1"/>
  <c r="C26" i="43"/>
  <c r="B26" i="43"/>
  <c r="C25" i="43"/>
  <c r="C11" i="43" s="1"/>
  <c r="B25" i="43"/>
  <c r="C24" i="43"/>
  <c r="B24" i="43"/>
  <c r="C23" i="43"/>
  <c r="C9" i="43" s="1"/>
  <c r="B23" i="43"/>
  <c r="C22" i="43"/>
  <c r="B22" i="43"/>
  <c r="B29" i="43" l="1"/>
  <c r="F40" i="43"/>
  <c r="G41" i="43"/>
  <c r="H41" i="43" s="1"/>
  <c r="G39" i="43"/>
  <c r="H39" i="43" s="1"/>
  <c r="E40" i="43"/>
  <c r="F41" i="43"/>
  <c r="B9" i="43"/>
  <c r="G42" i="43"/>
  <c r="B10" i="43"/>
  <c r="G40" i="43"/>
  <c r="H40" i="43" s="1"/>
  <c r="E41" i="43"/>
  <c r="C7" i="43"/>
  <c r="D8" i="43"/>
  <c r="F8" i="43" s="1"/>
  <c r="C10" i="43"/>
  <c r="C12" i="43"/>
  <c r="G38" i="43"/>
  <c r="H38" i="43" s="1"/>
  <c r="E39" i="43"/>
  <c r="B12" i="43"/>
  <c r="C13" i="43"/>
  <c r="G26" i="43"/>
  <c r="E38" i="43"/>
  <c r="F39" i="43"/>
  <c r="B7" i="43"/>
  <c r="C8" i="43"/>
  <c r="B11" i="43"/>
  <c r="C29" i="43"/>
  <c r="F38" i="43"/>
  <c r="B44" i="43"/>
  <c r="C44" i="43"/>
  <c r="G8" i="43" l="1"/>
  <c r="H8" i="43" s="1"/>
  <c r="B15" i="43"/>
  <c r="E8" i="43"/>
  <c r="C15" i="43"/>
  <c r="C16" i="43" l="1"/>
  <c r="D55" i="37" l="1"/>
  <c r="G55" i="37" s="1"/>
  <c r="D58" i="37"/>
  <c r="G58" i="37" s="1"/>
  <c r="D57" i="37"/>
  <c r="G57" i="37" s="1"/>
  <c r="D56" i="37"/>
  <c r="G56" i="37" s="1"/>
  <c r="D42" i="37" l="1"/>
  <c r="D41" i="37"/>
  <c r="D40" i="37"/>
  <c r="D39" i="37"/>
  <c r="D38" i="37"/>
  <c r="D37" i="37"/>
  <c r="D26" i="37"/>
  <c r="G60" i="37" l="1"/>
  <c r="C60" i="37"/>
  <c r="B60" i="37"/>
  <c r="C42" i="37"/>
  <c r="G42" i="37" s="1"/>
  <c r="B42" i="37"/>
  <c r="C41" i="37"/>
  <c r="B41" i="37"/>
  <c r="C40" i="37"/>
  <c r="B40" i="37"/>
  <c r="C39" i="37"/>
  <c r="B39" i="37"/>
  <c r="D8" i="37"/>
  <c r="C38" i="37"/>
  <c r="C8" i="37" s="1"/>
  <c r="B38" i="37"/>
  <c r="B8" i="37" s="1"/>
  <c r="C37" i="37"/>
  <c r="B37" i="37"/>
  <c r="C27" i="37"/>
  <c r="B27" i="37"/>
  <c r="C26" i="37"/>
  <c r="G26" i="37" s="1"/>
  <c r="B26" i="37"/>
  <c r="C25" i="37"/>
  <c r="B25" i="37"/>
  <c r="C24" i="37"/>
  <c r="B24" i="37"/>
  <c r="C23" i="37"/>
  <c r="C9" i="37" s="1"/>
  <c r="B23" i="37"/>
  <c r="C22" i="37"/>
  <c r="B22" i="37"/>
  <c r="B11" i="37" l="1"/>
  <c r="B7" i="37"/>
  <c r="H61" i="37"/>
  <c r="B10" i="37"/>
  <c r="G40" i="37"/>
  <c r="H40" i="37" s="1"/>
  <c r="C11" i="37"/>
  <c r="C13" i="37"/>
  <c r="E39" i="37"/>
  <c r="B12" i="37"/>
  <c r="B13" i="37"/>
  <c r="G37" i="37"/>
  <c r="H37" i="37" s="1"/>
  <c r="E8" i="37"/>
  <c r="G41" i="37"/>
  <c r="H41" i="37" s="1"/>
  <c r="F8" i="37"/>
  <c r="G8" i="37"/>
  <c r="H8" i="37" s="1"/>
  <c r="D44" i="37"/>
  <c r="E38" i="37"/>
  <c r="C12" i="37"/>
  <c r="B29" i="37"/>
  <c r="F38" i="37"/>
  <c r="F39" i="37"/>
  <c r="F41" i="37"/>
  <c r="C7" i="37"/>
  <c r="B44" i="37"/>
  <c r="C44" i="37"/>
  <c r="G39" i="37"/>
  <c r="H39" i="37" s="1"/>
  <c r="F40" i="37"/>
  <c r="C29" i="37"/>
  <c r="E37" i="37"/>
  <c r="E41" i="37"/>
  <c r="H60" i="37"/>
  <c r="F37" i="37"/>
  <c r="G38" i="37"/>
  <c r="H38" i="37" s="1"/>
  <c r="E40" i="37"/>
  <c r="B9" i="37"/>
  <c r="C10" i="37"/>
  <c r="E44" i="37" l="1"/>
  <c r="E45" i="37"/>
  <c r="B15" i="37"/>
  <c r="F44" i="37"/>
  <c r="F45" i="37"/>
  <c r="C15" i="37"/>
  <c r="G44" i="37"/>
  <c r="H44" i="37" l="1"/>
  <c r="H45" i="37"/>
  <c r="C16" i="37"/>
  <c r="B60" i="32" l="1"/>
  <c r="C60" i="32"/>
  <c r="D60" i="32"/>
  <c r="F60" i="32" s="1"/>
  <c r="E60" i="32"/>
  <c r="G60" i="32"/>
  <c r="H60" i="32"/>
  <c r="E61" i="32"/>
  <c r="H61" i="32"/>
  <c r="F61" i="32" l="1"/>
  <c r="D37" i="32" l="1"/>
  <c r="D26" i="32"/>
  <c r="D42" i="32" l="1"/>
  <c r="C42" i="32"/>
  <c r="B42" i="32"/>
  <c r="D41" i="32"/>
  <c r="D12" i="32" s="1"/>
  <c r="C41" i="32"/>
  <c r="B41" i="32"/>
  <c r="D40" i="32"/>
  <c r="C40" i="32"/>
  <c r="B40" i="32"/>
  <c r="D39" i="32"/>
  <c r="C39" i="32"/>
  <c r="B39" i="32"/>
  <c r="D38" i="32"/>
  <c r="D8" i="32" s="1"/>
  <c r="C38" i="32"/>
  <c r="C8" i="32" s="1"/>
  <c r="B38" i="32"/>
  <c r="B8" i="32" s="1"/>
  <c r="C37" i="32"/>
  <c r="B37" i="32"/>
  <c r="C27" i="32"/>
  <c r="B27" i="32"/>
  <c r="C26" i="32"/>
  <c r="B26" i="32"/>
  <c r="C25" i="32"/>
  <c r="B25" i="32"/>
  <c r="C24" i="32"/>
  <c r="B24" i="32"/>
  <c r="C23" i="32"/>
  <c r="C9" i="32" s="1"/>
  <c r="B23" i="32"/>
  <c r="B9" i="32" s="1"/>
  <c r="C22" i="32"/>
  <c r="C7" i="32" s="1"/>
  <c r="B22" i="32"/>
  <c r="B7" i="32" s="1"/>
  <c r="C13" i="32" l="1"/>
  <c r="B11" i="32"/>
  <c r="C11" i="32"/>
  <c r="B13" i="32"/>
  <c r="B10" i="32"/>
  <c r="B12" i="32"/>
  <c r="C12" i="32"/>
  <c r="C10" i="32"/>
  <c r="G42" i="32"/>
  <c r="F39" i="32"/>
  <c r="F41" i="32"/>
  <c r="F37" i="32"/>
  <c r="G41" i="32"/>
  <c r="H41" i="32" s="1"/>
  <c r="E38" i="32"/>
  <c r="G26" i="32"/>
  <c r="E41" i="32"/>
  <c r="E37" i="32"/>
  <c r="F8" i="32"/>
  <c r="C29" i="32"/>
  <c r="G40" i="32"/>
  <c r="H40" i="32" s="1"/>
  <c r="G37" i="32"/>
  <c r="H37" i="32" s="1"/>
  <c r="G38" i="32"/>
  <c r="H38" i="32" s="1"/>
  <c r="B29" i="32"/>
  <c r="F40" i="32"/>
  <c r="E40" i="32"/>
  <c r="F38" i="32"/>
  <c r="G39" i="32"/>
  <c r="H39" i="32" s="1"/>
  <c r="B44" i="32"/>
  <c r="C44" i="32"/>
  <c r="E39" i="32"/>
  <c r="D44" i="32"/>
  <c r="G12" i="32" l="1"/>
  <c r="H12" i="32" s="1"/>
  <c r="F12" i="32"/>
  <c r="E8" i="32"/>
  <c r="E12" i="32"/>
  <c r="C15" i="32"/>
  <c r="G8" i="32"/>
  <c r="H8" i="32" s="1"/>
  <c r="B15" i="32"/>
  <c r="G44" i="32"/>
  <c r="H44" i="32" s="1"/>
  <c r="E45" i="32"/>
  <c r="E44" i="32"/>
  <c r="F45" i="32"/>
  <c r="F44" i="32"/>
  <c r="D27" i="29"/>
  <c r="C16" i="32" l="1"/>
  <c r="H45" i="32"/>
  <c r="D41" i="29"/>
  <c r="D15" i="29"/>
  <c r="D15" i="26"/>
  <c r="D16" i="26"/>
  <c r="C42" i="29" l="1"/>
  <c r="B42" i="29"/>
  <c r="C41" i="29"/>
  <c r="B41" i="29"/>
  <c r="C40" i="29"/>
  <c r="B40" i="29"/>
  <c r="C39" i="29"/>
  <c r="B39" i="29"/>
  <c r="D32" i="29"/>
  <c r="C32" i="29"/>
  <c r="B32" i="29"/>
  <c r="D31" i="29"/>
  <c r="C31" i="29"/>
  <c r="B31" i="29"/>
  <c r="D30" i="29"/>
  <c r="C30" i="29"/>
  <c r="B30" i="29"/>
  <c r="D29" i="29"/>
  <c r="C29" i="29"/>
  <c r="B29" i="29"/>
  <c r="D28" i="29"/>
  <c r="D5" i="29" s="1"/>
  <c r="C28" i="29"/>
  <c r="C5" i="29" s="1"/>
  <c r="B28" i="29"/>
  <c r="B5" i="29" s="1"/>
  <c r="C27" i="29"/>
  <c r="E27" i="29" s="1"/>
  <c r="B27" i="29"/>
  <c r="C20" i="29"/>
  <c r="B20" i="29"/>
  <c r="D19" i="29"/>
  <c r="C19" i="29"/>
  <c r="B19" i="29"/>
  <c r="C18" i="29"/>
  <c r="B18" i="29"/>
  <c r="C17" i="29"/>
  <c r="B17" i="29"/>
  <c r="C16" i="29"/>
  <c r="C6" i="29" s="1"/>
  <c r="B16" i="29"/>
  <c r="B6" i="29" s="1"/>
  <c r="C15" i="29"/>
  <c r="B15" i="29"/>
  <c r="C4" i="29" l="1"/>
  <c r="G32" i="29"/>
  <c r="G29" i="29"/>
  <c r="H29" i="29" s="1"/>
  <c r="C45" i="29"/>
  <c r="G19" i="29"/>
  <c r="G5" i="29"/>
  <c r="H5" i="29" s="1"/>
  <c r="B7" i="29"/>
  <c r="F27" i="29"/>
  <c r="B4" i="29"/>
  <c r="B9" i="29"/>
  <c r="G30" i="29"/>
  <c r="H30" i="29" s="1"/>
  <c r="B45" i="29"/>
  <c r="F31" i="29"/>
  <c r="C8" i="29"/>
  <c r="E28" i="29"/>
  <c r="B8" i="29"/>
  <c r="G31" i="29"/>
  <c r="H31" i="29" s="1"/>
  <c r="C9" i="29"/>
  <c r="E31" i="29"/>
  <c r="C7" i="29"/>
  <c r="G27" i="29"/>
  <c r="H27" i="29" s="1"/>
  <c r="C34" i="29"/>
  <c r="F29" i="29"/>
  <c r="F5" i="29"/>
  <c r="E5" i="29"/>
  <c r="B10" i="29"/>
  <c r="C22" i="29"/>
  <c r="B22" i="29"/>
  <c r="C10" i="29"/>
  <c r="F30" i="29"/>
  <c r="E30" i="29"/>
  <c r="F28" i="29"/>
  <c r="B34" i="29"/>
  <c r="G28" i="29"/>
  <c r="H28" i="29" s="1"/>
  <c r="E29" i="29"/>
  <c r="D34" i="29"/>
  <c r="G34" i="29" l="1"/>
  <c r="H34" i="29" s="1"/>
  <c r="B12" i="29"/>
  <c r="E35" i="29"/>
  <c r="E34" i="29"/>
  <c r="F35" i="29"/>
  <c r="F34" i="29"/>
  <c r="C12" i="29"/>
  <c r="H35" i="29" l="1"/>
  <c r="C13" i="29"/>
  <c r="E41" i="29" l="1"/>
  <c r="F41" i="29"/>
  <c r="D9" i="29"/>
  <c r="G41" i="29"/>
  <c r="H41" i="29" s="1"/>
  <c r="G9" i="29" l="1"/>
  <c r="H9" i="29" s="1"/>
  <c r="F9" i="29"/>
  <c r="E9" i="29"/>
  <c r="E15" i="29" l="1"/>
  <c r="F15" i="29"/>
  <c r="D4" i="29"/>
  <c r="G15" i="29"/>
  <c r="F4" i="29" l="1"/>
  <c r="G4" i="29"/>
  <c r="H4" i="29" s="1"/>
  <c r="E4" i="29"/>
  <c r="H15" i="29"/>
  <c r="C41" i="26" l="1"/>
  <c r="D41" i="26"/>
  <c r="D27" i="26" l="1"/>
  <c r="D19" i="26" l="1"/>
  <c r="C42" i="26" l="1"/>
  <c r="B42" i="26"/>
  <c r="B41" i="26"/>
  <c r="C40" i="26"/>
  <c r="B40" i="26"/>
  <c r="C39" i="26"/>
  <c r="B39" i="26"/>
  <c r="D32" i="26"/>
  <c r="C32" i="26"/>
  <c r="B32" i="26"/>
  <c r="D31" i="26"/>
  <c r="C31" i="26"/>
  <c r="B31" i="26"/>
  <c r="D30" i="26"/>
  <c r="C30" i="26"/>
  <c r="B30" i="26"/>
  <c r="D29" i="26"/>
  <c r="C29" i="26"/>
  <c r="B29" i="26"/>
  <c r="D28" i="26"/>
  <c r="D5" i="26" s="1"/>
  <c r="C28" i="26"/>
  <c r="C5" i="26" s="1"/>
  <c r="B28" i="26"/>
  <c r="C27" i="26"/>
  <c r="B27" i="26"/>
  <c r="C20" i="26"/>
  <c r="B20" i="26"/>
  <c r="C19" i="26"/>
  <c r="B19" i="26"/>
  <c r="C18" i="26"/>
  <c r="B18" i="26"/>
  <c r="C17" i="26"/>
  <c r="B17" i="26"/>
  <c r="C16" i="26"/>
  <c r="C6" i="26" s="1"/>
  <c r="B16" i="26"/>
  <c r="B6" i="26" s="1"/>
  <c r="C15" i="26"/>
  <c r="B15" i="26"/>
  <c r="C10" i="26" l="1"/>
  <c r="C9" i="26"/>
  <c r="B8" i="26"/>
  <c r="F28" i="26"/>
  <c r="C45" i="26"/>
  <c r="G5" i="26"/>
  <c r="H5" i="26" s="1"/>
  <c r="B7" i="26"/>
  <c r="B10" i="26"/>
  <c r="G30" i="26"/>
  <c r="H30" i="26" s="1"/>
  <c r="F31" i="26"/>
  <c r="G32" i="26"/>
  <c r="C8" i="26"/>
  <c r="B9" i="26"/>
  <c r="F27" i="26"/>
  <c r="B5" i="26"/>
  <c r="F5" i="26" s="1"/>
  <c r="G27" i="26"/>
  <c r="H27" i="26" s="1"/>
  <c r="G19" i="26"/>
  <c r="C22" i="26"/>
  <c r="E27" i="26"/>
  <c r="G31" i="26"/>
  <c r="H31" i="26" s="1"/>
  <c r="B34" i="26"/>
  <c r="C34" i="26"/>
  <c r="C7" i="26"/>
  <c r="E31" i="26"/>
  <c r="E5" i="26"/>
  <c r="C4" i="26"/>
  <c r="E28" i="26"/>
  <c r="F29" i="26"/>
  <c r="B45" i="26"/>
  <c r="B22" i="26"/>
  <c r="F30" i="26"/>
  <c r="E30" i="26"/>
  <c r="G29" i="26"/>
  <c r="H29" i="26" s="1"/>
  <c r="B4" i="26"/>
  <c r="G28" i="26"/>
  <c r="H28" i="26" s="1"/>
  <c r="E29" i="26"/>
  <c r="D34" i="26"/>
  <c r="C12" i="26" l="1"/>
  <c r="B12" i="26"/>
  <c r="G34" i="26"/>
  <c r="H34" i="26" s="1"/>
  <c r="E35" i="26"/>
  <c r="E34" i="26"/>
  <c r="F35" i="26"/>
  <c r="F34" i="26"/>
  <c r="C13" i="26" l="1"/>
  <c r="H35" i="26"/>
  <c r="D28" i="23" l="1"/>
  <c r="D27" i="23" l="1"/>
  <c r="D19" i="23" l="1"/>
  <c r="C42" i="23"/>
  <c r="B42" i="23"/>
  <c r="C41" i="23"/>
  <c r="B41" i="23"/>
  <c r="C40" i="23"/>
  <c r="B40" i="23"/>
  <c r="C39" i="23"/>
  <c r="B39" i="23"/>
  <c r="D32" i="23"/>
  <c r="C32" i="23"/>
  <c r="B32" i="23"/>
  <c r="D31" i="23"/>
  <c r="C31" i="23"/>
  <c r="B31" i="23"/>
  <c r="D30" i="23"/>
  <c r="C30" i="23"/>
  <c r="B30" i="23"/>
  <c r="D29" i="23"/>
  <c r="C29" i="23"/>
  <c r="B29" i="23"/>
  <c r="D5" i="23"/>
  <c r="C28" i="23"/>
  <c r="C5" i="23" s="1"/>
  <c r="B28" i="23"/>
  <c r="C27" i="23"/>
  <c r="B27" i="23"/>
  <c r="C20" i="23"/>
  <c r="B20" i="23"/>
  <c r="C19" i="23"/>
  <c r="B19" i="23"/>
  <c r="C18" i="23"/>
  <c r="B18" i="23"/>
  <c r="C17" i="23"/>
  <c r="B17" i="23"/>
  <c r="C16" i="23"/>
  <c r="B16" i="23"/>
  <c r="B6" i="23" s="1"/>
  <c r="C15" i="23"/>
  <c r="B15" i="23"/>
  <c r="D32" i="19"/>
  <c r="C32" i="19"/>
  <c r="B32" i="19"/>
  <c r="D31" i="19"/>
  <c r="C31" i="19"/>
  <c r="B31" i="19"/>
  <c r="D30" i="19"/>
  <c r="C30" i="19"/>
  <c r="B30" i="19"/>
  <c r="D29" i="19"/>
  <c r="C29" i="19"/>
  <c r="B29" i="19"/>
  <c r="D28" i="19"/>
  <c r="C28" i="19"/>
  <c r="B28" i="19"/>
  <c r="B27" i="19"/>
  <c r="B42" i="19"/>
  <c r="C41" i="19"/>
  <c r="B41" i="19"/>
  <c r="C40" i="19"/>
  <c r="B40" i="19"/>
  <c r="B39" i="19"/>
  <c r="B20" i="19"/>
  <c r="D19" i="19"/>
  <c r="C19" i="19"/>
  <c r="B19" i="19"/>
  <c r="B18" i="19"/>
  <c r="B17" i="19"/>
  <c r="B16" i="19"/>
  <c r="B15" i="19"/>
  <c r="C10" i="23" l="1"/>
  <c r="B9" i="23"/>
  <c r="G19" i="23"/>
  <c r="B7" i="23"/>
  <c r="C4" i="23"/>
  <c r="B8" i="23"/>
  <c r="E31" i="23"/>
  <c r="B45" i="23"/>
  <c r="F28" i="23"/>
  <c r="G29" i="23"/>
  <c r="H29" i="23" s="1"/>
  <c r="F30" i="23"/>
  <c r="G5" i="23"/>
  <c r="H5" i="23" s="1"/>
  <c r="F27" i="23"/>
  <c r="G28" i="23"/>
  <c r="H28" i="23" s="1"/>
  <c r="F29" i="23"/>
  <c r="F31" i="23"/>
  <c r="G27" i="23"/>
  <c r="H27" i="23" s="1"/>
  <c r="G31" i="23"/>
  <c r="H31" i="23" s="1"/>
  <c r="G32" i="23"/>
  <c r="E5" i="23"/>
  <c r="C8" i="23"/>
  <c r="C9" i="23"/>
  <c r="C45" i="23"/>
  <c r="D34" i="23"/>
  <c r="E28" i="23"/>
  <c r="C7" i="23"/>
  <c r="B22" i="23"/>
  <c r="B4" i="23"/>
  <c r="B5" i="23"/>
  <c r="F5" i="23" s="1"/>
  <c r="C6" i="23"/>
  <c r="B10" i="23"/>
  <c r="E27" i="23"/>
  <c r="G30" i="23"/>
  <c r="H30" i="23" s="1"/>
  <c r="C22" i="23"/>
  <c r="B34" i="23"/>
  <c r="E30" i="23"/>
  <c r="C34" i="23"/>
  <c r="E29" i="23"/>
  <c r="E34" i="23" l="1"/>
  <c r="F35" i="23"/>
  <c r="F34" i="23"/>
  <c r="C12" i="23"/>
  <c r="E35" i="23"/>
  <c r="B12" i="23"/>
  <c r="G34" i="23"/>
  <c r="H35" i="23" s="1"/>
  <c r="D42" i="19"/>
  <c r="C13" i="23" l="1"/>
  <c r="H34" i="23"/>
  <c r="C42" i="19" l="1"/>
  <c r="C39" i="19"/>
  <c r="D27" i="19"/>
  <c r="C27" i="19"/>
  <c r="C20" i="19"/>
  <c r="C18" i="19"/>
  <c r="C17" i="19"/>
  <c r="C16" i="19"/>
  <c r="C15" i="19"/>
  <c r="C17" i="10" l="1"/>
  <c r="D20" i="10"/>
  <c r="D19" i="10"/>
  <c r="D18" i="10"/>
  <c r="D17" i="10"/>
  <c r="D16" i="10"/>
  <c r="D15" i="10"/>
  <c r="D42" i="13"/>
  <c r="D41" i="13"/>
  <c r="D40" i="13"/>
  <c r="D39" i="13"/>
  <c r="D27" i="13"/>
  <c r="C17" i="13"/>
  <c r="D20" i="13"/>
  <c r="D19" i="13"/>
  <c r="D18" i="13"/>
  <c r="D17" i="13"/>
  <c r="D16" i="13"/>
  <c r="D15" i="13"/>
  <c r="D32" i="10" l="1"/>
  <c r="C32" i="10"/>
  <c r="B32" i="10"/>
  <c r="C19" i="10"/>
  <c r="B19" i="10"/>
  <c r="D42" i="16"/>
  <c r="C42" i="16"/>
  <c r="B42" i="16"/>
  <c r="D41" i="16"/>
  <c r="C41" i="16"/>
  <c r="B41" i="16"/>
  <c r="D40" i="16"/>
  <c r="C40" i="16"/>
  <c r="B40" i="16"/>
  <c r="D39" i="16"/>
  <c r="C39" i="16"/>
  <c r="B39" i="16"/>
  <c r="D32" i="16"/>
  <c r="C32" i="16"/>
  <c r="B32" i="16"/>
  <c r="D31" i="16"/>
  <c r="C31" i="16"/>
  <c r="B31" i="16"/>
  <c r="D30" i="16"/>
  <c r="C30" i="16"/>
  <c r="B30" i="16"/>
  <c r="D29" i="16"/>
  <c r="C29" i="16"/>
  <c r="B29" i="16"/>
  <c r="D28" i="16"/>
  <c r="C28" i="16"/>
  <c r="B28" i="16"/>
  <c r="D27" i="16"/>
  <c r="C27" i="16"/>
  <c r="B27" i="16"/>
  <c r="D20" i="16"/>
  <c r="C20" i="16"/>
  <c r="B20" i="16"/>
  <c r="D19" i="16"/>
  <c r="C19" i="16"/>
  <c r="B19" i="16"/>
  <c r="D18" i="16"/>
  <c r="C18" i="16"/>
  <c r="B18" i="16"/>
  <c r="D17" i="16"/>
  <c r="C17" i="16"/>
  <c r="B17" i="16"/>
  <c r="D16" i="16"/>
  <c r="C16" i="16"/>
  <c r="B16" i="16"/>
  <c r="D15" i="16"/>
  <c r="C15" i="16"/>
  <c r="B15" i="16"/>
  <c r="D32" i="13"/>
  <c r="C32" i="13"/>
  <c r="B32" i="13"/>
  <c r="C19" i="13"/>
  <c r="B19" i="13"/>
  <c r="C45" i="19" l="1"/>
  <c r="B45" i="19"/>
  <c r="G32" i="19"/>
  <c r="C9" i="19"/>
  <c r="C5" i="19"/>
  <c r="B5" i="19"/>
  <c r="C10" i="19"/>
  <c r="B10" i="19"/>
  <c r="C6" i="19"/>
  <c r="B6" i="19"/>
  <c r="E29" i="19" l="1"/>
  <c r="B9" i="19"/>
  <c r="F31" i="19"/>
  <c r="C7" i="19"/>
  <c r="C8" i="19"/>
  <c r="B7" i="19"/>
  <c r="C34" i="19"/>
  <c r="E30" i="19"/>
  <c r="F27" i="19"/>
  <c r="F30" i="19"/>
  <c r="G31" i="19"/>
  <c r="H31" i="19" s="1"/>
  <c r="B8" i="19"/>
  <c r="G27" i="19"/>
  <c r="H27" i="19" s="1"/>
  <c r="F29" i="19"/>
  <c r="B34" i="19"/>
  <c r="F28" i="19"/>
  <c r="D5" i="19"/>
  <c r="E28" i="19"/>
  <c r="B22" i="19"/>
  <c r="C22" i="19"/>
  <c r="C4" i="19"/>
  <c r="G19" i="19"/>
  <c r="B4" i="19"/>
  <c r="G28" i="19"/>
  <c r="H28" i="19" s="1"/>
  <c r="G30" i="19"/>
  <c r="H30" i="19" s="1"/>
  <c r="E27" i="19"/>
  <c r="G29" i="19"/>
  <c r="H29" i="19" s="1"/>
  <c r="E31" i="19"/>
  <c r="D34" i="19"/>
  <c r="B12" i="19" l="1"/>
  <c r="E5" i="19"/>
  <c r="F5" i="19"/>
  <c r="G5" i="19"/>
  <c r="H5" i="19" s="1"/>
  <c r="E35" i="19"/>
  <c r="E34" i="19"/>
  <c r="F35" i="19"/>
  <c r="F34" i="19"/>
  <c r="C12" i="19"/>
  <c r="G34" i="19"/>
  <c r="H34" i="19" l="1"/>
  <c r="H35" i="19"/>
  <c r="G32" i="16" l="1"/>
  <c r="C5" i="16"/>
  <c r="B5" i="16"/>
  <c r="C6" i="16"/>
  <c r="B6" i="16"/>
  <c r="B10" i="16" l="1"/>
  <c r="E29" i="16"/>
  <c r="G30" i="16"/>
  <c r="H30" i="16" s="1"/>
  <c r="B9" i="16"/>
  <c r="B7" i="16"/>
  <c r="C34" i="16"/>
  <c r="F28" i="16"/>
  <c r="B45" i="16"/>
  <c r="C10" i="16"/>
  <c r="F27" i="16"/>
  <c r="F29" i="16"/>
  <c r="B22" i="16"/>
  <c r="C9" i="16"/>
  <c r="C45" i="16"/>
  <c r="C8" i="16"/>
  <c r="C4" i="16"/>
  <c r="B34" i="16"/>
  <c r="C7" i="16"/>
  <c r="F31" i="16"/>
  <c r="G28" i="16"/>
  <c r="H28" i="16" s="1"/>
  <c r="E30" i="16"/>
  <c r="G27" i="16"/>
  <c r="B4" i="16"/>
  <c r="B8" i="16"/>
  <c r="G19" i="16"/>
  <c r="E28" i="16"/>
  <c r="F30" i="16"/>
  <c r="G31" i="16"/>
  <c r="H31" i="16" s="1"/>
  <c r="D5" i="16"/>
  <c r="C22" i="16"/>
  <c r="E27" i="16"/>
  <c r="G29" i="16"/>
  <c r="H29" i="16" s="1"/>
  <c r="E31" i="16"/>
  <c r="D34" i="16"/>
  <c r="C12" i="16" l="1"/>
  <c r="E35" i="16"/>
  <c r="E34" i="16"/>
  <c r="F35" i="16"/>
  <c r="F34" i="16"/>
  <c r="B12" i="16"/>
  <c r="E5" i="16"/>
  <c r="F5" i="16"/>
  <c r="G34" i="16"/>
  <c r="H27" i="16"/>
  <c r="G5" i="16"/>
  <c r="H5" i="16" s="1"/>
  <c r="H34" i="16" l="1"/>
  <c r="H35" i="16"/>
  <c r="G32" i="13" l="1"/>
  <c r="G19" i="13" l="1"/>
  <c r="G32" i="10" l="1"/>
  <c r="G19" i="10" l="1"/>
  <c r="G19" i="6" l="1"/>
  <c r="G32" i="6"/>
  <c r="C9" i="6"/>
  <c r="B9" i="6"/>
  <c r="D5" i="6"/>
  <c r="B5" i="6"/>
  <c r="C6" i="6"/>
  <c r="B6" i="6"/>
  <c r="C8" i="6" l="1"/>
  <c r="C7" i="6"/>
  <c r="B10" i="6"/>
  <c r="C10" i="6"/>
  <c r="B45" i="6"/>
  <c r="B8" i="6"/>
  <c r="B4" i="6"/>
  <c r="G28" i="6"/>
  <c r="H28" i="6" s="1"/>
  <c r="G31" i="6"/>
  <c r="H31" i="6" s="1"/>
  <c r="C45" i="6"/>
  <c r="C22" i="6"/>
  <c r="D34" i="6"/>
  <c r="B7" i="6"/>
  <c r="G30" i="6"/>
  <c r="H30" i="6" s="1"/>
  <c r="B34" i="6"/>
  <c r="F5" i="6"/>
  <c r="F29" i="6"/>
  <c r="E30" i="6"/>
  <c r="C4" i="6"/>
  <c r="C5" i="6"/>
  <c r="G5" i="6" s="1"/>
  <c r="H5" i="6" s="1"/>
  <c r="B22" i="6"/>
  <c r="C34" i="6"/>
  <c r="E28" i="6"/>
  <c r="G29" i="6"/>
  <c r="H29" i="6" s="1"/>
  <c r="F31" i="6"/>
  <c r="E27" i="6"/>
  <c r="G27" i="6"/>
  <c r="F28" i="6"/>
  <c r="E29" i="6"/>
  <c r="F30" i="6"/>
  <c r="E31" i="6"/>
  <c r="F27" i="6"/>
  <c r="G31" i="1"/>
  <c r="G19" i="1"/>
  <c r="F34" i="6" l="1"/>
  <c r="B12" i="6"/>
  <c r="E35" i="6"/>
  <c r="F35" i="6"/>
  <c r="E34" i="6"/>
  <c r="E5" i="6"/>
  <c r="C12" i="6"/>
  <c r="H27" i="6"/>
  <c r="G34" i="6"/>
  <c r="H34" i="6" l="1"/>
  <c r="H35" i="6"/>
  <c r="B5" i="1"/>
  <c r="B6" i="1"/>
  <c r="B10" i="1" l="1"/>
  <c r="B8" i="1"/>
  <c r="B9" i="1"/>
  <c r="B34" i="1"/>
  <c r="C5" i="1"/>
  <c r="B4" i="1"/>
  <c r="C10" i="1"/>
  <c r="G29" i="1"/>
  <c r="H29" i="1" s="1"/>
  <c r="F30" i="1"/>
  <c r="F29" i="1"/>
  <c r="F28" i="1"/>
  <c r="D5" i="1"/>
  <c r="F27" i="1"/>
  <c r="B22" i="1"/>
  <c r="C9" i="1" l="1"/>
  <c r="E30" i="1"/>
  <c r="G30" i="1"/>
  <c r="H30" i="1" s="1"/>
  <c r="G27" i="1"/>
  <c r="H27" i="1" s="1"/>
  <c r="E29" i="1"/>
  <c r="E27" i="1"/>
  <c r="B43" i="1"/>
  <c r="B7" i="1"/>
  <c r="B12" i="1" s="1"/>
  <c r="G28" i="1"/>
  <c r="H28" i="1" s="1"/>
  <c r="G5" i="1"/>
  <c r="H5" i="1" s="1"/>
  <c r="E5" i="1"/>
  <c r="F5" i="1"/>
  <c r="E28" i="1" l="1"/>
  <c r="C34" i="1"/>
  <c r="E26" i="1"/>
  <c r="D34" i="1"/>
  <c r="F26" i="1"/>
  <c r="G26" i="1"/>
  <c r="G34" i="1" l="1"/>
  <c r="H26" i="1"/>
  <c r="E35" i="1"/>
  <c r="F34" i="1"/>
  <c r="F35" i="1"/>
  <c r="E34" i="1"/>
  <c r="H34" i="1" l="1"/>
  <c r="H35" i="1"/>
  <c r="E42" i="6" l="1"/>
  <c r="F42" i="6"/>
  <c r="G42" i="6"/>
  <c r="H42" i="6" s="1"/>
  <c r="F41" i="6"/>
  <c r="D9" i="6"/>
  <c r="G41" i="6"/>
  <c r="H41" i="6" s="1"/>
  <c r="E41" i="6"/>
  <c r="F9" i="6" l="1"/>
  <c r="E9" i="6"/>
  <c r="G9" i="6"/>
  <c r="H9" i="6" s="1"/>
  <c r="E16" i="6"/>
  <c r="D6" i="6"/>
  <c r="G16" i="6"/>
  <c r="H16" i="6" s="1"/>
  <c r="F16" i="6"/>
  <c r="G16" i="1"/>
  <c r="H16" i="1" s="1"/>
  <c r="C22" i="1"/>
  <c r="C43" i="1"/>
  <c r="G38" i="1"/>
  <c r="H38" i="1" s="1"/>
  <c r="D43" i="1"/>
  <c r="G37" i="1"/>
  <c r="E37" i="1"/>
  <c r="F37" i="1"/>
  <c r="C4" i="1"/>
  <c r="C8" i="1"/>
  <c r="F40" i="1"/>
  <c r="G40" i="1"/>
  <c r="H40" i="1" s="1"/>
  <c r="E40" i="1"/>
  <c r="F38" i="1"/>
  <c r="E38" i="1"/>
  <c r="C6" i="1"/>
  <c r="G18" i="1"/>
  <c r="H18" i="1" s="1"/>
  <c r="G15" i="1"/>
  <c r="D9" i="1"/>
  <c r="F39" i="1"/>
  <c r="G39" i="1"/>
  <c r="H39" i="1" s="1"/>
  <c r="E39" i="1"/>
  <c r="F6" i="6" l="1"/>
  <c r="E6" i="6"/>
  <c r="G6" i="6"/>
  <c r="H6" i="6" s="1"/>
  <c r="H15" i="1"/>
  <c r="F43" i="1"/>
  <c r="E43" i="1"/>
  <c r="F44" i="1"/>
  <c r="E44" i="1"/>
  <c r="C7" i="1"/>
  <c r="C12" i="1" s="1"/>
  <c r="F16" i="1"/>
  <c r="E16" i="1"/>
  <c r="D6" i="1"/>
  <c r="G6" i="1" s="1"/>
  <c r="H6" i="1" s="1"/>
  <c r="F9" i="1"/>
  <c r="G9" i="1"/>
  <c r="H9" i="1" s="1"/>
  <c r="E9" i="1"/>
  <c r="E15" i="1"/>
  <c r="D4" i="1"/>
  <c r="F15" i="1"/>
  <c r="F18" i="1"/>
  <c r="E18" i="1"/>
  <c r="D8" i="1"/>
  <c r="G43" i="1"/>
  <c r="H37" i="1"/>
  <c r="H44" i="1" l="1"/>
  <c r="H43" i="1"/>
  <c r="E4" i="1"/>
  <c r="F4" i="1"/>
  <c r="F6" i="1"/>
  <c r="E6" i="1"/>
  <c r="F20" i="1"/>
  <c r="G20" i="1"/>
  <c r="H20" i="1" s="1"/>
  <c r="D10" i="1"/>
  <c r="E20" i="1"/>
  <c r="G4" i="1"/>
  <c r="H4" i="1" s="1"/>
  <c r="G8" i="1"/>
  <c r="H8" i="1" s="1"/>
  <c r="F8" i="1"/>
  <c r="E8" i="1"/>
  <c r="F10" i="1" l="1"/>
  <c r="E10" i="1"/>
  <c r="G10" i="1"/>
  <c r="H10" i="1" s="1"/>
  <c r="F17" i="1" l="1"/>
  <c r="E17" i="1"/>
  <c r="D7" i="1"/>
  <c r="G17" i="1"/>
  <c r="D22" i="1"/>
  <c r="H17" i="1" l="1"/>
  <c r="G22" i="1"/>
  <c r="F23" i="1"/>
  <c r="F22" i="1"/>
  <c r="E23" i="1"/>
  <c r="E22" i="1"/>
  <c r="E7" i="1"/>
  <c r="F7" i="1"/>
  <c r="G7" i="1"/>
  <c r="H7" i="1" s="1"/>
  <c r="D12" i="1"/>
  <c r="F12" i="1" l="1"/>
  <c r="F13" i="1"/>
  <c r="E13" i="1"/>
  <c r="E12" i="1"/>
  <c r="G12" i="1"/>
  <c r="H22" i="1"/>
  <c r="H23" i="1"/>
  <c r="H13" i="1" l="1"/>
  <c r="H12" i="1"/>
  <c r="G40" i="6" l="1"/>
  <c r="H40" i="6" s="1"/>
  <c r="F40" i="6"/>
  <c r="E40" i="6"/>
  <c r="G39" i="6"/>
  <c r="D45" i="6"/>
  <c r="E39" i="6"/>
  <c r="F39" i="6"/>
  <c r="E46" i="6" l="1"/>
  <c r="F45" i="6"/>
  <c r="E45" i="6"/>
  <c r="F46" i="6"/>
  <c r="H39" i="6"/>
  <c r="G45" i="6"/>
  <c r="G18" i="6"/>
  <c r="H18" i="6" s="1"/>
  <c r="F18" i="6"/>
  <c r="D8" i="6"/>
  <c r="E18" i="6"/>
  <c r="H46" i="6" l="1"/>
  <c r="H45" i="6"/>
  <c r="E8" i="6"/>
  <c r="F8" i="6"/>
  <c r="G8" i="6"/>
  <c r="H8" i="6" s="1"/>
  <c r="G20" i="6" l="1"/>
  <c r="H20" i="6" s="1"/>
  <c r="F20" i="6"/>
  <c r="D10" i="6"/>
  <c r="E20" i="6"/>
  <c r="F10" i="6" l="1"/>
  <c r="E10" i="6"/>
  <c r="G10" i="6"/>
  <c r="H10" i="6" s="1"/>
  <c r="E17" i="6" l="1"/>
  <c r="G17" i="6"/>
  <c r="F17" i="6"/>
  <c r="D7" i="6"/>
  <c r="H17" i="6" l="1"/>
  <c r="E7" i="6"/>
  <c r="G7" i="6"/>
  <c r="H7" i="6" s="1"/>
  <c r="F7" i="6"/>
  <c r="F15" i="6" l="1"/>
  <c r="D4" i="6"/>
  <c r="G15" i="6"/>
  <c r="E15" i="6"/>
  <c r="D22" i="6"/>
  <c r="H15" i="6" l="1"/>
  <c r="G22" i="6"/>
  <c r="F4" i="6"/>
  <c r="G4" i="6"/>
  <c r="H4" i="6" s="1"/>
  <c r="E4" i="6"/>
  <c r="D12" i="6"/>
  <c r="F23" i="6"/>
  <c r="E22" i="6"/>
  <c r="F22" i="6"/>
  <c r="E23" i="6"/>
  <c r="F12" i="6" l="1"/>
  <c r="F13" i="6"/>
  <c r="E13" i="6"/>
  <c r="E12" i="6"/>
  <c r="G12" i="6"/>
  <c r="H23" i="6"/>
  <c r="H22" i="6"/>
  <c r="H12" i="6" l="1"/>
  <c r="H13" i="6"/>
  <c r="E41" i="16" l="1"/>
  <c r="F41" i="16"/>
  <c r="D9" i="16"/>
  <c r="G41" i="16"/>
  <c r="H41" i="16" s="1"/>
  <c r="E16" i="16"/>
  <c r="D6" i="16"/>
  <c r="F16" i="16"/>
  <c r="G16" i="16"/>
  <c r="H16" i="16" s="1"/>
  <c r="G9" i="16" l="1"/>
  <c r="H9" i="16" s="1"/>
  <c r="F9" i="16"/>
  <c r="E9" i="16"/>
  <c r="E18" i="16"/>
  <c r="F18" i="16"/>
  <c r="G18" i="16"/>
  <c r="H18" i="16" s="1"/>
  <c r="E6" i="16"/>
  <c r="G6" i="16"/>
  <c r="H6" i="16" s="1"/>
  <c r="F6" i="16"/>
  <c r="G42" i="16" l="1"/>
  <c r="D10" i="16"/>
  <c r="E20" i="16"/>
  <c r="G20" i="16"/>
  <c r="H20" i="16" s="1"/>
  <c r="F20" i="16"/>
  <c r="D4" i="16"/>
  <c r="E15" i="16"/>
  <c r="F15" i="16"/>
  <c r="G15" i="16"/>
  <c r="D45" i="16" l="1"/>
  <c r="G39" i="16"/>
  <c r="F39" i="16"/>
  <c r="E39" i="16"/>
  <c r="F10" i="16"/>
  <c r="G10" i="16"/>
  <c r="H10" i="16" s="1"/>
  <c r="E10" i="16"/>
  <c r="H15" i="16"/>
  <c r="E4" i="16"/>
  <c r="G4" i="16"/>
  <c r="H4" i="16" s="1"/>
  <c r="F4" i="16"/>
  <c r="F40" i="16" l="1"/>
  <c r="E40" i="16"/>
  <c r="G40" i="16"/>
  <c r="H40" i="16" s="1"/>
  <c r="D8" i="16"/>
  <c r="E45" i="16"/>
  <c r="F45" i="16"/>
  <c r="E46" i="16"/>
  <c r="F46" i="16"/>
  <c r="H39" i="16"/>
  <c r="G45" i="16" l="1"/>
  <c r="H46" i="16" s="1"/>
  <c r="G8" i="16"/>
  <c r="H8" i="16" s="1"/>
  <c r="E8" i="16"/>
  <c r="F8" i="16"/>
  <c r="H45" i="16" l="1"/>
  <c r="E17" i="16" l="1"/>
  <c r="F17" i="16"/>
  <c r="D7" i="16"/>
  <c r="G17" i="16"/>
  <c r="D22" i="16"/>
  <c r="H17" i="16" l="1"/>
  <c r="G22" i="16"/>
  <c r="E7" i="16"/>
  <c r="G7" i="16"/>
  <c r="H7" i="16" s="1"/>
  <c r="F7" i="16"/>
  <c r="D12" i="16"/>
  <c r="E22" i="16"/>
  <c r="F23" i="16"/>
  <c r="F22" i="16"/>
  <c r="E23" i="16"/>
  <c r="H22" i="16" l="1"/>
  <c r="H23" i="16"/>
  <c r="G12" i="16"/>
  <c r="E13" i="16"/>
  <c r="F13" i="16"/>
  <c r="E12" i="16"/>
  <c r="F12" i="16"/>
  <c r="H12" i="16" l="1"/>
  <c r="H13" i="16"/>
  <c r="B15" i="10" l="1"/>
  <c r="B15" i="13"/>
  <c r="C18" i="10"/>
  <c r="C18" i="13"/>
  <c r="C20" i="13"/>
  <c r="C20" i="10"/>
  <c r="B27" i="10"/>
  <c r="B27" i="13"/>
  <c r="B30" i="10"/>
  <c r="B30" i="13"/>
  <c r="D31" i="13"/>
  <c r="D31" i="10"/>
  <c r="B41" i="10"/>
  <c r="B41" i="13"/>
  <c r="C42" i="10"/>
  <c r="C42" i="13"/>
  <c r="C27" i="10"/>
  <c r="C27" i="13"/>
  <c r="B28" i="13"/>
  <c r="B5" i="13" s="1"/>
  <c r="B28" i="10"/>
  <c r="B5" i="10" s="1"/>
  <c r="C30" i="13"/>
  <c r="C30" i="10"/>
  <c r="B31" i="10"/>
  <c r="B31" i="13"/>
  <c r="B40" i="10"/>
  <c r="B40" i="13"/>
  <c r="C41" i="10"/>
  <c r="C41" i="13"/>
  <c r="B20" i="10"/>
  <c r="B20" i="13"/>
  <c r="C28" i="10"/>
  <c r="C28" i="13"/>
  <c r="C31" i="10"/>
  <c r="C31" i="13"/>
  <c r="C40" i="10"/>
  <c r="C40" i="13"/>
  <c r="C15" i="10"/>
  <c r="C4" i="10" s="1"/>
  <c r="C15" i="13"/>
  <c r="C4" i="13" s="1"/>
  <c r="B16" i="13"/>
  <c r="B6" i="13" s="1"/>
  <c r="B16" i="10"/>
  <c r="B6" i="10" s="1"/>
  <c r="C16" i="10"/>
  <c r="C6" i="10" s="1"/>
  <c r="C16" i="13"/>
  <c r="C6" i="13" s="1"/>
  <c r="B18" i="10"/>
  <c r="B18" i="13"/>
  <c r="B42" i="10"/>
  <c r="B42" i="13"/>
  <c r="C39" i="13"/>
  <c r="B8" i="10" l="1"/>
  <c r="B9" i="10"/>
  <c r="C45" i="13"/>
  <c r="B9" i="13"/>
  <c r="B10" i="13"/>
  <c r="C10" i="13"/>
  <c r="B17" i="10"/>
  <c r="B17" i="13"/>
  <c r="B22" i="13" s="1"/>
  <c r="B29" i="10"/>
  <c r="B34" i="10" s="1"/>
  <c r="B29" i="13"/>
  <c r="B34" i="13" s="1"/>
  <c r="C9" i="13"/>
  <c r="G31" i="13"/>
  <c r="H31" i="13" s="1"/>
  <c r="D30" i="13"/>
  <c r="D30" i="10"/>
  <c r="B39" i="13"/>
  <c r="B45" i="13" s="1"/>
  <c r="B39" i="10"/>
  <c r="B45" i="10" s="1"/>
  <c r="B8" i="13"/>
  <c r="C9" i="10"/>
  <c r="G31" i="10"/>
  <c r="H31" i="10" s="1"/>
  <c r="B10" i="10"/>
  <c r="G30" i="13"/>
  <c r="H30" i="13" s="1"/>
  <c r="F31" i="10"/>
  <c r="E31" i="10"/>
  <c r="C8" i="13"/>
  <c r="E27" i="13"/>
  <c r="D27" i="10"/>
  <c r="C29" i="13"/>
  <c r="C34" i="13" s="1"/>
  <c r="C29" i="10"/>
  <c r="C34" i="10" s="1"/>
  <c r="D28" i="10"/>
  <c r="D28" i="13"/>
  <c r="G28" i="13" s="1"/>
  <c r="H28" i="13" s="1"/>
  <c r="C5" i="13"/>
  <c r="F31" i="13"/>
  <c r="E31" i="13"/>
  <c r="C8" i="10"/>
  <c r="C5" i="10"/>
  <c r="C39" i="10"/>
  <c r="C10" i="10"/>
  <c r="B4" i="13"/>
  <c r="B4" i="10"/>
  <c r="B7" i="10" l="1"/>
  <c r="G27" i="13"/>
  <c r="H27" i="13" s="1"/>
  <c r="B22" i="10"/>
  <c r="F27" i="13"/>
  <c r="B12" i="10"/>
  <c r="D29" i="10"/>
  <c r="D34" i="10" s="1"/>
  <c r="D29" i="13"/>
  <c r="G29" i="13" s="1"/>
  <c r="H29" i="13" s="1"/>
  <c r="C45" i="10"/>
  <c r="E28" i="10"/>
  <c r="F28" i="10"/>
  <c r="D5" i="10"/>
  <c r="G5" i="10" s="1"/>
  <c r="H5" i="10" s="1"/>
  <c r="E27" i="10"/>
  <c r="F27" i="10"/>
  <c r="G27" i="10"/>
  <c r="F30" i="10"/>
  <c r="E30" i="10"/>
  <c r="B7" i="13"/>
  <c r="B12" i="13" s="1"/>
  <c r="E30" i="13"/>
  <c r="F30" i="13"/>
  <c r="G30" i="10"/>
  <c r="H30" i="10" s="1"/>
  <c r="G28" i="10"/>
  <c r="H28" i="10" s="1"/>
  <c r="E28" i="13"/>
  <c r="D5" i="13"/>
  <c r="G5" i="13" s="1"/>
  <c r="H5" i="13" s="1"/>
  <c r="F28" i="13"/>
  <c r="C7" i="13"/>
  <c r="C12" i="13" s="1"/>
  <c r="C22" i="13"/>
  <c r="C22" i="10"/>
  <c r="C7" i="10"/>
  <c r="C12" i="10" s="1"/>
  <c r="F35" i="10" l="1"/>
  <c r="F34" i="10"/>
  <c r="E35" i="10"/>
  <c r="E34" i="10"/>
  <c r="F29" i="13"/>
  <c r="E29" i="13"/>
  <c r="D34" i="13"/>
  <c r="H27" i="10"/>
  <c r="E29" i="10"/>
  <c r="F29" i="10"/>
  <c r="G34" i="13"/>
  <c r="H34" i="13" s="1"/>
  <c r="F5" i="13"/>
  <c r="E5" i="13"/>
  <c r="G29" i="10"/>
  <c r="H29" i="10" s="1"/>
  <c r="F5" i="10"/>
  <c r="E5" i="10"/>
  <c r="H35" i="13" l="1"/>
  <c r="E35" i="13"/>
  <c r="E34" i="13"/>
  <c r="F34" i="13"/>
  <c r="F35" i="13"/>
  <c r="G34" i="10"/>
  <c r="D41" i="10" l="1"/>
  <c r="H34" i="10"/>
  <c r="H35" i="10"/>
  <c r="G16" i="10"/>
  <c r="H16" i="10" s="1"/>
  <c r="D6" i="10"/>
  <c r="F16" i="10"/>
  <c r="E16" i="10"/>
  <c r="E18" i="13" l="1"/>
  <c r="E41" i="10"/>
  <c r="F41" i="10"/>
  <c r="G41" i="10"/>
  <c r="H41" i="10" s="1"/>
  <c r="D9" i="10"/>
  <c r="E41" i="13"/>
  <c r="F41" i="13"/>
  <c r="D9" i="13"/>
  <c r="G41" i="13"/>
  <c r="H41" i="13" s="1"/>
  <c r="E6" i="10"/>
  <c r="G6" i="10"/>
  <c r="H6" i="10" s="1"/>
  <c r="F6" i="10"/>
  <c r="E16" i="13"/>
  <c r="D6" i="13"/>
  <c r="F16" i="13"/>
  <c r="G16" i="13"/>
  <c r="H16" i="13" s="1"/>
  <c r="F18" i="13" l="1"/>
  <c r="G18" i="13"/>
  <c r="H18" i="13" s="1"/>
  <c r="F9" i="10"/>
  <c r="E9" i="10"/>
  <c r="G9" i="10"/>
  <c r="H9" i="10" s="1"/>
  <c r="F18" i="10"/>
  <c r="E18" i="10"/>
  <c r="G18" i="10"/>
  <c r="H18" i="10" s="1"/>
  <c r="F9" i="13"/>
  <c r="E9" i="13"/>
  <c r="G9" i="13"/>
  <c r="H9" i="13" s="1"/>
  <c r="G6" i="13"/>
  <c r="H6" i="13" s="1"/>
  <c r="E6" i="13"/>
  <c r="F6" i="13"/>
  <c r="E42" i="13" l="1"/>
  <c r="D42" i="10"/>
  <c r="G15" i="10"/>
  <c r="E15" i="10"/>
  <c r="F15" i="10"/>
  <c r="D4" i="10"/>
  <c r="E20" i="13"/>
  <c r="G20" i="13"/>
  <c r="H20" i="13" s="1"/>
  <c r="F20" i="13"/>
  <c r="D10" i="13" l="1"/>
  <c r="F10" i="13" s="1"/>
  <c r="F42" i="13"/>
  <c r="E42" i="10"/>
  <c r="F42" i="10"/>
  <c r="G42" i="10"/>
  <c r="H42" i="10" s="1"/>
  <c r="G39" i="13"/>
  <c r="D39" i="10"/>
  <c r="G42" i="13"/>
  <c r="H42" i="13" s="1"/>
  <c r="F20" i="10"/>
  <c r="E20" i="10"/>
  <c r="D10" i="10"/>
  <c r="G20" i="10"/>
  <c r="H20" i="10" s="1"/>
  <c r="F4" i="10"/>
  <c r="G4" i="10"/>
  <c r="H4" i="10" s="1"/>
  <c r="E4" i="10"/>
  <c r="H15" i="10"/>
  <c r="F40" i="13"/>
  <c r="G40" i="13"/>
  <c r="H40" i="13" s="1"/>
  <c r="E40" i="13"/>
  <c r="D8" i="13"/>
  <c r="E10" i="13"/>
  <c r="D4" i="13"/>
  <c r="E15" i="13"/>
  <c r="G15" i="13"/>
  <c r="F15" i="13"/>
  <c r="D40" i="10"/>
  <c r="G10" i="13" l="1"/>
  <c r="H10" i="13" s="1"/>
  <c r="D45" i="13"/>
  <c r="F46" i="13" s="1"/>
  <c r="F39" i="13"/>
  <c r="F40" i="10"/>
  <c r="E40" i="10"/>
  <c r="G40" i="10"/>
  <c r="H40" i="10" s="1"/>
  <c r="D8" i="10"/>
  <c r="E39" i="13"/>
  <c r="E10" i="10"/>
  <c r="F10" i="10"/>
  <c r="G10" i="10"/>
  <c r="H10" i="10" s="1"/>
  <c r="F39" i="10"/>
  <c r="E39" i="10"/>
  <c r="D45" i="10"/>
  <c r="G39" i="10"/>
  <c r="F8" i="13"/>
  <c r="E8" i="13"/>
  <c r="G8" i="13"/>
  <c r="H8" i="13" s="1"/>
  <c r="G45" i="13"/>
  <c r="H39" i="13"/>
  <c r="H15" i="13"/>
  <c r="F4" i="13"/>
  <c r="E4" i="13"/>
  <c r="G4" i="13"/>
  <c r="H4" i="13" s="1"/>
  <c r="E46" i="13" l="1"/>
  <c r="E45" i="13"/>
  <c r="F45" i="13"/>
  <c r="F46" i="10"/>
  <c r="E45" i="10"/>
  <c r="F45" i="10"/>
  <c r="E46" i="10"/>
  <c r="H39" i="10"/>
  <c r="G45" i="10"/>
  <c r="F8" i="10"/>
  <c r="E8" i="10"/>
  <c r="G8" i="10"/>
  <c r="H8" i="10" s="1"/>
  <c r="H46" i="13"/>
  <c r="H45" i="13"/>
  <c r="H46" i="10" l="1"/>
  <c r="H45" i="10"/>
  <c r="G17" i="10" l="1"/>
  <c r="F17" i="10"/>
  <c r="E17" i="10"/>
  <c r="D7" i="10"/>
  <c r="D22" i="10"/>
  <c r="G7" i="10" l="1"/>
  <c r="H7" i="10" s="1"/>
  <c r="E7" i="10"/>
  <c r="F7" i="10"/>
  <c r="D12" i="10"/>
  <c r="E23" i="10"/>
  <c r="F22" i="10"/>
  <c r="F23" i="10"/>
  <c r="E22" i="10"/>
  <c r="H17" i="10"/>
  <c r="G22" i="10"/>
  <c r="F17" i="13"/>
  <c r="D7" i="13"/>
  <c r="E17" i="13"/>
  <c r="G17" i="13"/>
  <c r="D22" i="13"/>
  <c r="H23" i="10" l="1"/>
  <c r="H22" i="10"/>
  <c r="G12" i="10"/>
  <c r="E13" i="10"/>
  <c r="F13" i="10"/>
  <c r="E12" i="10"/>
  <c r="F12" i="10"/>
  <c r="H17" i="13"/>
  <c r="G22" i="13"/>
  <c r="F23" i="13"/>
  <c r="F22" i="13"/>
  <c r="E23" i="13"/>
  <c r="E22" i="13"/>
  <c r="F7" i="13"/>
  <c r="E7" i="13"/>
  <c r="G7" i="13"/>
  <c r="H7" i="13" s="1"/>
  <c r="D12" i="13"/>
  <c r="H12" i="10" l="1"/>
  <c r="H13" i="10"/>
  <c r="H22" i="13"/>
  <c r="H23" i="13"/>
  <c r="E12" i="13"/>
  <c r="E13" i="13"/>
  <c r="F12" i="13"/>
  <c r="G12" i="13"/>
  <c r="F13" i="13"/>
  <c r="H12" i="13" l="1"/>
  <c r="H13" i="13"/>
  <c r="F42" i="19" l="1"/>
  <c r="G42" i="19"/>
  <c r="H42" i="19" s="1"/>
  <c r="E42" i="19"/>
  <c r="D41" i="19" l="1"/>
  <c r="E41" i="19" l="1"/>
  <c r="F41" i="19"/>
  <c r="D9" i="19"/>
  <c r="G41" i="19"/>
  <c r="H41" i="19" s="1"/>
  <c r="E9" i="19" l="1"/>
  <c r="G9" i="19"/>
  <c r="H9" i="19" s="1"/>
  <c r="F9" i="19"/>
  <c r="D18" i="19" l="1"/>
  <c r="D16" i="19"/>
  <c r="G18" i="19" l="1"/>
  <c r="H18" i="19" s="1"/>
  <c r="E18" i="19"/>
  <c r="F18" i="19"/>
  <c r="F16" i="19"/>
  <c r="E16" i="19"/>
  <c r="G16" i="19"/>
  <c r="H16" i="19" s="1"/>
  <c r="D6" i="19"/>
  <c r="F6" i="19" l="1"/>
  <c r="E6" i="19"/>
  <c r="G6" i="19"/>
  <c r="H6" i="19" s="1"/>
  <c r="D15" i="19" l="1"/>
  <c r="D40" i="19" l="1"/>
  <c r="D39" i="19"/>
  <c r="D20" i="19"/>
  <c r="E15" i="19"/>
  <c r="F15" i="19"/>
  <c r="G15" i="19"/>
  <c r="D4" i="19"/>
  <c r="G40" i="19" l="1"/>
  <c r="H40" i="19" s="1"/>
  <c r="E40" i="19"/>
  <c r="F40" i="19"/>
  <c r="D8" i="19"/>
  <c r="E39" i="19"/>
  <c r="D45" i="19"/>
  <c r="G39" i="19"/>
  <c r="F39" i="19"/>
  <c r="F20" i="19"/>
  <c r="G20" i="19"/>
  <c r="H20" i="19" s="1"/>
  <c r="E20" i="19"/>
  <c r="D10" i="19"/>
  <c r="F4" i="19"/>
  <c r="G4" i="19"/>
  <c r="H4" i="19" s="1"/>
  <c r="E4" i="19"/>
  <c r="H15" i="19"/>
  <c r="G8" i="19" l="1"/>
  <c r="H8" i="19" s="1"/>
  <c r="F8" i="19"/>
  <c r="E8" i="19"/>
  <c r="G45" i="19"/>
  <c r="H39" i="19"/>
  <c r="F46" i="19"/>
  <c r="E45" i="19"/>
  <c r="F45" i="19"/>
  <c r="E46" i="19"/>
  <c r="E10" i="19"/>
  <c r="F10" i="19"/>
  <c r="G10" i="19"/>
  <c r="H10" i="19" s="1"/>
  <c r="D17" i="19"/>
  <c r="H45" i="19" l="1"/>
  <c r="H46" i="19"/>
  <c r="F17" i="19"/>
  <c r="E17" i="19"/>
  <c r="G17" i="19"/>
  <c r="D7" i="19"/>
  <c r="D12" i="19" s="1"/>
  <c r="D22" i="19"/>
  <c r="E13" i="19" l="1"/>
  <c r="G12" i="19"/>
  <c r="F12" i="19"/>
  <c r="E12" i="19"/>
  <c r="F13" i="19"/>
  <c r="H17" i="19"/>
  <c r="G22" i="19"/>
  <c r="E22" i="19"/>
  <c r="F23" i="19"/>
  <c r="F22" i="19"/>
  <c r="E23" i="19"/>
  <c r="E7" i="19"/>
  <c r="F7" i="19"/>
  <c r="G7" i="19"/>
  <c r="H7" i="19" s="1"/>
  <c r="H12" i="19" l="1"/>
  <c r="H13" i="19"/>
  <c r="H22" i="19"/>
  <c r="H23" i="19"/>
  <c r="D41" i="23" l="1"/>
  <c r="F41" i="23" l="1"/>
  <c r="G41" i="23"/>
  <c r="H41" i="23" s="1"/>
  <c r="E41" i="23"/>
  <c r="D9" i="23"/>
  <c r="F9" i="23" l="1"/>
  <c r="G9" i="23"/>
  <c r="H9" i="23" s="1"/>
  <c r="E9" i="23"/>
  <c r="D20" i="23" l="1"/>
  <c r="E20" i="23" l="1"/>
  <c r="F20" i="23"/>
  <c r="G20" i="23"/>
  <c r="H20" i="23" s="1"/>
  <c r="D18" i="23" l="1"/>
  <c r="D39" i="23" l="1"/>
  <c r="E18" i="23"/>
  <c r="G18" i="23"/>
  <c r="H18" i="23" s="1"/>
  <c r="F18" i="23"/>
  <c r="D42" i="23"/>
  <c r="E42" i="23" l="1"/>
  <c r="G42" i="23"/>
  <c r="H42" i="23" s="1"/>
  <c r="F42" i="23"/>
  <c r="D10" i="23"/>
  <c r="F39" i="23"/>
  <c r="E39" i="23"/>
  <c r="G39" i="23"/>
  <c r="H39" i="23" l="1"/>
  <c r="D15" i="23"/>
  <c r="G10" i="23"/>
  <c r="H10" i="23" s="1"/>
  <c r="E10" i="23"/>
  <c r="F10" i="23"/>
  <c r="D4" i="23" l="1"/>
  <c r="E15" i="23"/>
  <c r="F15" i="23"/>
  <c r="G15" i="23"/>
  <c r="D17" i="23"/>
  <c r="H15" i="23" l="1"/>
  <c r="D7" i="23"/>
  <c r="F17" i="23"/>
  <c r="G17" i="23"/>
  <c r="H17" i="23" s="1"/>
  <c r="E17" i="23"/>
  <c r="D40" i="23"/>
  <c r="E4" i="23"/>
  <c r="G4" i="23"/>
  <c r="H4" i="23" s="1"/>
  <c r="F4" i="23"/>
  <c r="E7" i="23" l="1"/>
  <c r="G7" i="23"/>
  <c r="H7" i="23" s="1"/>
  <c r="F7" i="23"/>
  <c r="G40" i="23"/>
  <c r="F40" i="23"/>
  <c r="E40" i="23"/>
  <c r="D8" i="23"/>
  <c r="D45" i="23"/>
  <c r="F46" i="23" l="1"/>
  <c r="E45" i="23"/>
  <c r="F45" i="23"/>
  <c r="E46" i="23"/>
  <c r="H40" i="23"/>
  <c r="G45" i="23"/>
  <c r="G8" i="23"/>
  <c r="H8" i="23" s="1"/>
  <c r="F8" i="23"/>
  <c r="E8" i="23"/>
  <c r="H46" i="23" l="1"/>
  <c r="H45" i="23"/>
  <c r="G15" i="26" l="1"/>
  <c r="F15" i="26"/>
  <c r="D4" i="26"/>
  <c r="E15" i="26"/>
  <c r="D42" i="26"/>
  <c r="D39" i="26"/>
  <c r="D40" i="26"/>
  <c r="D20" i="26"/>
  <c r="F39" i="26" l="1"/>
  <c r="G39" i="26"/>
  <c r="E39" i="26"/>
  <c r="E20" i="26"/>
  <c r="G20" i="26"/>
  <c r="H20" i="26" s="1"/>
  <c r="F20" i="26"/>
  <c r="D10" i="26"/>
  <c r="F42" i="26"/>
  <c r="G42" i="26"/>
  <c r="H42" i="26" s="1"/>
  <c r="E42" i="26"/>
  <c r="G4" i="26"/>
  <c r="H4" i="26" s="1"/>
  <c r="F4" i="26"/>
  <c r="E4" i="26"/>
  <c r="D45" i="26"/>
  <c r="E40" i="26"/>
  <c r="F40" i="26"/>
  <c r="G40" i="26"/>
  <c r="H40" i="26" s="1"/>
  <c r="H15" i="26"/>
  <c r="F46" i="26" l="1"/>
  <c r="F45" i="26"/>
  <c r="E46" i="26"/>
  <c r="E45" i="26"/>
  <c r="G10" i="26"/>
  <c r="H10" i="26" s="1"/>
  <c r="E10" i="26"/>
  <c r="F10" i="26"/>
  <c r="E41" i="26"/>
  <c r="F41" i="26"/>
  <c r="D9" i="26"/>
  <c r="G41" i="26"/>
  <c r="H41" i="26" s="1"/>
  <c r="D17" i="26"/>
  <c r="H39" i="26"/>
  <c r="F16" i="26"/>
  <c r="G16" i="26"/>
  <c r="D6" i="26"/>
  <c r="E16" i="26"/>
  <c r="G45" i="26" l="1"/>
  <c r="H46" i="26" s="1"/>
  <c r="H16" i="26"/>
  <c r="G9" i="26"/>
  <c r="H9" i="26" s="1"/>
  <c r="E9" i="26"/>
  <c r="F9" i="26"/>
  <c r="E6" i="26"/>
  <c r="F6" i="26"/>
  <c r="G6" i="26"/>
  <c r="H6" i="26" s="1"/>
  <c r="F17" i="26"/>
  <c r="D7" i="26"/>
  <c r="G17" i="26"/>
  <c r="H17" i="26" s="1"/>
  <c r="E17" i="26"/>
  <c r="H45" i="26" l="1"/>
  <c r="G7" i="26"/>
  <c r="H7" i="26" s="1"/>
  <c r="F7" i="26"/>
  <c r="E7" i="26"/>
  <c r="D18" i="26" l="1"/>
  <c r="G18" i="26" l="1"/>
  <c r="E18" i="26"/>
  <c r="F18" i="26"/>
  <c r="D8" i="26"/>
  <c r="D22" i="26"/>
  <c r="F22" i="26" l="1"/>
  <c r="E22" i="26"/>
  <c r="E23" i="26"/>
  <c r="F23" i="26"/>
  <c r="H18" i="26"/>
  <c r="G22" i="26"/>
  <c r="G8" i="26"/>
  <c r="H8" i="26" s="1"/>
  <c r="F8" i="26"/>
  <c r="E8" i="26"/>
  <c r="D12" i="26"/>
  <c r="E13" i="26" l="1"/>
  <c r="F12" i="26"/>
  <c r="F13" i="26"/>
  <c r="G12" i="26"/>
  <c r="E12" i="26"/>
  <c r="H23" i="26"/>
  <c r="H22" i="26"/>
  <c r="H13" i="26" l="1"/>
  <c r="H12" i="26"/>
  <c r="D42" i="29" l="1"/>
  <c r="F42" i="29" l="1"/>
  <c r="G42" i="29"/>
  <c r="H42" i="29" s="1"/>
  <c r="E42" i="29"/>
  <c r="D16" i="29" l="1"/>
  <c r="F16" i="29" l="1"/>
  <c r="D6" i="29"/>
  <c r="G16" i="29"/>
  <c r="H16" i="29" s="1"/>
  <c r="E16" i="29"/>
  <c r="D40" i="29"/>
  <c r="F6" i="29" l="1"/>
  <c r="G6" i="29"/>
  <c r="H6" i="29" s="1"/>
  <c r="E6" i="29"/>
  <c r="E40" i="29"/>
  <c r="F40" i="29"/>
  <c r="G40" i="29"/>
  <c r="H40" i="29" s="1"/>
  <c r="D39" i="29"/>
  <c r="D18" i="29"/>
  <c r="D8" i="29" s="1"/>
  <c r="E18" i="29" l="1"/>
  <c r="G18" i="29"/>
  <c r="H18" i="29" s="1"/>
  <c r="F18" i="29"/>
  <c r="G8" i="29"/>
  <c r="H8" i="29" s="1"/>
  <c r="F8" i="29"/>
  <c r="E8" i="29"/>
  <c r="F39" i="29"/>
  <c r="G39" i="29"/>
  <c r="E39" i="29"/>
  <c r="D45" i="29"/>
  <c r="D20" i="29"/>
  <c r="D17" i="29"/>
  <c r="E20" i="29" l="1"/>
  <c r="F20" i="29"/>
  <c r="G20" i="29"/>
  <c r="H20" i="29" s="1"/>
  <c r="D10" i="29"/>
  <c r="E46" i="29"/>
  <c r="E45" i="29"/>
  <c r="F45" i="29"/>
  <c r="F46" i="29"/>
  <c r="G45" i="29"/>
  <c r="H39" i="29"/>
  <c r="D7" i="29"/>
  <c r="G17" i="29"/>
  <c r="F17" i="29"/>
  <c r="E17" i="29"/>
  <c r="D22" i="29"/>
  <c r="G10" i="29" l="1"/>
  <c r="H10" i="29" s="1"/>
  <c r="E10" i="29"/>
  <c r="F10" i="29"/>
  <c r="H46" i="29"/>
  <c r="H45" i="29"/>
  <c r="H17" i="29"/>
  <c r="G22" i="29"/>
  <c r="E22" i="29"/>
  <c r="F23" i="29"/>
  <c r="F22" i="29"/>
  <c r="E23" i="29"/>
  <c r="F7" i="29"/>
  <c r="G7" i="29"/>
  <c r="H7" i="29" s="1"/>
  <c r="E7" i="29"/>
  <c r="D12" i="29"/>
  <c r="H22" i="29" l="1"/>
  <c r="H23" i="29"/>
  <c r="E12" i="29"/>
  <c r="F13" i="29"/>
  <c r="G12" i="29"/>
  <c r="E13" i="29"/>
  <c r="F12" i="29"/>
  <c r="H12" i="29" l="1"/>
  <c r="H13" i="29"/>
  <c r="D23" i="32" l="1"/>
  <c r="D27" i="32" l="1"/>
  <c r="D25" i="32"/>
  <c r="D9" i="32"/>
  <c r="E23" i="32"/>
  <c r="G23" i="32"/>
  <c r="H23" i="32" s="1"/>
  <c r="F23" i="32"/>
  <c r="D13" i="32" l="1"/>
  <c r="E27" i="32"/>
  <c r="G27" i="32"/>
  <c r="H27" i="32" s="1"/>
  <c r="F27" i="32"/>
  <c r="D11" i="32"/>
  <c r="G25" i="32"/>
  <c r="H25" i="32" s="1"/>
  <c r="E25" i="32"/>
  <c r="F25" i="32"/>
  <c r="E9" i="32"/>
  <c r="G9" i="32"/>
  <c r="H9" i="32" s="1"/>
  <c r="F9" i="32"/>
  <c r="E13" i="32" l="1"/>
  <c r="F13" i="32"/>
  <c r="G13" i="32"/>
  <c r="H13" i="32" s="1"/>
  <c r="F11" i="32"/>
  <c r="G11" i="32"/>
  <c r="H11" i="32" s="1"/>
  <c r="E11" i="32"/>
  <c r="D22" i="32" l="1"/>
  <c r="D7" i="32" l="1"/>
  <c r="G22" i="32"/>
  <c r="F22" i="32"/>
  <c r="E22" i="32"/>
  <c r="F7" i="32" l="1"/>
  <c r="E7" i="32"/>
  <c r="G7" i="32"/>
  <c r="H7" i="32" s="1"/>
  <c r="H22" i="32"/>
  <c r="D24" i="32" l="1"/>
  <c r="D10" i="32" l="1"/>
  <c r="E24" i="32"/>
  <c r="F24" i="32"/>
  <c r="G24" i="32"/>
  <c r="D29" i="32"/>
  <c r="H24" i="32" l="1"/>
  <c r="G29" i="32"/>
  <c r="F29" i="32"/>
  <c r="E30" i="32"/>
  <c r="F30" i="32"/>
  <c r="E29" i="32"/>
  <c r="E10" i="32"/>
  <c r="F10" i="32"/>
  <c r="G10" i="32"/>
  <c r="H10" i="32" s="1"/>
  <c r="D15" i="32"/>
  <c r="D16" i="23" l="1"/>
  <c r="E15" i="32"/>
  <c r="G15" i="32"/>
  <c r="F15" i="32"/>
  <c r="E16" i="32"/>
  <c r="F16" i="32"/>
  <c r="H29" i="32"/>
  <c r="H30" i="32"/>
  <c r="D6" i="23" l="1"/>
  <c r="D22" i="23"/>
  <c r="G16" i="23"/>
  <c r="E16" i="23"/>
  <c r="F16" i="23"/>
  <c r="H15" i="32"/>
  <c r="H16" i="32"/>
  <c r="F22" i="23" l="1"/>
  <c r="E22" i="23"/>
  <c r="F23" i="23"/>
  <c r="E23" i="23"/>
  <c r="F6" i="23"/>
  <c r="G6" i="23"/>
  <c r="H6" i="23" s="1"/>
  <c r="E6" i="23"/>
  <c r="D12" i="23"/>
  <c r="H16" i="23"/>
  <c r="G22" i="23"/>
  <c r="H22" i="23" l="1"/>
  <c r="H23" i="23"/>
  <c r="F13" i="23"/>
  <c r="E13" i="23"/>
  <c r="E12" i="23"/>
  <c r="G12" i="23"/>
  <c r="F12" i="23"/>
  <c r="H12" i="23" l="1"/>
  <c r="H13" i="23"/>
  <c r="D12" i="37" l="1"/>
  <c r="D27" i="37"/>
  <c r="D25" i="37"/>
  <c r="F12" i="37" l="1"/>
  <c r="E12" i="37"/>
  <c r="G12" i="37"/>
  <c r="H12" i="37" s="1"/>
  <c r="D13" i="37"/>
  <c r="E27" i="37"/>
  <c r="G27" i="37"/>
  <c r="H27" i="37" s="1"/>
  <c r="F27" i="37"/>
  <c r="F25" i="37"/>
  <c r="G25" i="37"/>
  <c r="H25" i="37" s="1"/>
  <c r="E25" i="37"/>
  <c r="D22" i="37"/>
  <c r="D23" i="37"/>
  <c r="F22" i="37" l="1"/>
  <c r="E22" i="37"/>
  <c r="D7" i="37"/>
  <c r="G22" i="37"/>
  <c r="E13" i="37"/>
  <c r="F13" i="37"/>
  <c r="G13" i="37"/>
  <c r="H13" i="37" s="1"/>
  <c r="F23" i="37"/>
  <c r="D9" i="37"/>
  <c r="G23" i="37"/>
  <c r="H23" i="37" s="1"/>
  <c r="E23" i="37"/>
  <c r="H22" i="37" l="1"/>
  <c r="F7" i="37"/>
  <c r="E7" i="37"/>
  <c r="G7" i="37"/>
  <c r="H7" i="37" s="1"/>
  <c r="E9" i="37"/>
  <c r="F9" i="37"/>
  <c r="G9" i="37"/>
  <c r="H9" i="37" s="1"/>
  <c r="D24" i="37" l="1"/>
  <c r="F24" i="37" l="1"/>
  <c r="E24" i="37"/>
  <c r="G24" i="37"/>
  <c r="D10" i="37"/>
  <c r="D29" i="37"/>
  <c r="E10" i="37" l="1"/>
  <c r="F10" i="37"/>
  <c r="G10" i="37"/>
  <c r="H10" i="37" s="1"/>
  <c r="H24" i="37"/>
  <c r="G29" i="37"/>
  <c r="F29" i="37"/>
  <c r="E29" i="37"/>
  <c r="E30" i="37"/>
  <c r="F30" i="37"/>
  <c r="H29" i="37" l="1"/>
  <c r="H30" i="37"/>
  <c r="D11" i="37" l="1"/>
  <c r="D60" i="37"/>
  <c r="F61" i="37" l="1"/>
  <c r="E61" i="37"/>
  <c r="F60" i="37"/>
  <c r="E60" i="37"/>
  <c r="G11" i="37"/>
  <c r="H11" i="37" s="1"/>
  <c r="F11" i="37"/>
  <c r="E11" i="37"/>
  <c r="D15" i="37"/>
  <c r="F15" i="37" l="1"/>
  <c r="F16" i="37"/>
  <c r="E16" i="37"/>
  <c r="E15" i="37"/>
  <c r="G15" i="37"/>
  <c r="H15" i="37" l="1"/>
  <c r="H16" i="37"/>
  <c r="E37" i="43" l="1"/>
  <c r="G37" i="43"/>
  <c r="D44" i="43"/>
  <c r="F37" i="43"/>
  <c r="F45" i="43" l="1"/>
  <c r="E45" i="43"/>
  <c r="F44" i="43"/>
  <c r="E44" i="43"/>
  <c r="H37" i="43"/>
  <c r="G44" i="43"/>
  <c r="H44" i="43" l="1"/>
  <c r="H45" i="43"/>
  <c r="D23" i="43" l="1"/>
  <c r="D22" i="43" l="1"/>
  <c r="G23" i="43"/>
  <c r="H23" i="43" s="1"/>
  <c r="D9" i="43"/>
  <c r="E23" i="43"/>
  <c r="F23" i="43"/>
  <c r="G9" i="43" l="1"/>
  <c r="H9" i="43" s="1"/>
  <c r="E9" i="43"/>
  <c r="F9" i="43"/>
  <c r="G22" i="43"/>
  <c r="E22" i="43"/>
  <c r="D7" i="43"/>
  <c r="F22" i="43"/>
  <c r="H22" i="43" l="1"/>
  <c r="E7" i="43"/>
  <c r="F7" i="43"/>
  <c r="G7" i="43"/>
  <c r="H7" i="43" s="1"/>
  <c r="D56" i="43" l="1"/>
  <c r="G56" i="43" s="1"/>
  <c r="D57" i="43" l="1"/>
  <c r="D27" i="43" l="1"/>
  <c r="D12" i="43"/>
  <c r="G57" i="43"/>
  <c r="G27" i="43" l="1"/>
  <c r="H27" i="43" s="1"/>
  <c r="E27" i="43"/>
  <c r="F27" i="43"/>
  <c r="D25" i="43"/>
  <c r="F12" i="43"/>
  <c r="E12" i="43"/>
  <c r="G12" i="43"/>
  <c r="H12" i="43" s="1"/>
  <c r="D58" i="43"/>
  <c r="G58" i="43" s="1"/>
  <c r="D13" i="43" l="1"/>
  <c r="D55" i="43"/>
  <c r="G25" i="43"/>
  <c r="H25" i="43" s="1"/>
  <c r="E25" i="43"/>
  <c r="F25" i="43"/>
  <c r="D11" i="43"/>
  <c r="D60" i="43" l="1"/>
  <c r="G55" i="43"/>
  <c r="G60" i="43" s="1"/>
  <c r="F13" i="43"/>
  <c r="G13" i="43"/>
  <c r="H13" i="43" s="1"/>
  <c r="E13" i="43"/>
  <c r="G11" i="43"/>
  <c r="H11" i="43" s="1"/>
  <c r="E11" i="43"/>
  <c r="F11" i="43"/>
  <c r="D24" i="43"/>
  <c r="H60" i="43" l="1"/>
  <c r="H61" i="43"/>
  <c r="F24" i="43"/>
  <c r="G24" i="43"/>
  <c r="D10" i="43"/>
  <c r="E24" i="43"/>
  <c r="D29" i="43"/>
  <c r="F60" i="43"/>
  <c r="E60" i="43"/>
  <c r="E61" i="43"/>
  <c r="F61" i="43"/>
  <c r="H24" i="43" l="1"/>
  <c r="G29" i="43"/>
  <c r="F29" i="43"/>
  <c r="E30" i="43"/>
  <c r="E29" i="43"/>
  <c r="F30" i="43"/>
  <c r="G10" i="43"/>
  <c r="H10" i="43" s="1"/>
  <c r="F10" i="43"/>
  <c r="E10" i="43"/>
  <c r="D15" i="43"/>
  <c r="H30" i="43" l="1"/>
  <c r="H29" i="43"/>
  <c r="G15" i="43"/>
  <c r="F15" i="43"/>
  <c r="E15" i="43"/>
  <c r="F16" i="43"/>
  <c r="E16" i="43"/>
  <c r="H15" i="43" l="1"/>
  <c r="H16" i="43"/>
</calcChain>
</file>

<file path=xl/sharedStrings.xml><?xml version="1.0" encoding="utf-8"?>
<sst xmlns="http://schemas.openxmlformats.org/spreadsheetml/2006/main" count="607" uniqueCount="49">
  <si>
    <t>หมวด/รายการ</t>
  </si>
  <si>
    <t>งบประมาณได้รับ</t>
  </si>
  <si>
    <t>เงินประจำงวดได้รับ</t>
  </si>
  <si>
    <t>ใช้จ่ายแล้ว(%) จากเงินประจำงวด</t>
  </si>
  <si>
    <t>ใช้จ่ายแล้ว(%) จากเงินงบประมาณ</t>
  </si>
  <si>
    <t>เงินประจำงวดคงเหลือ</t>
  </si>
  <si>
    <t>คงเหลือ(%)</t>
  </si>
  <si>
    <t xml:space="preserve">คาดว่าจะใช้จ่ายต่อไปตั้งแต่                 </t>
  </si>
  <si>
    <t>คาดว่าเงินงบประมาณคงเหลือทั้งสิ้น</t>
  </si>
  <si>
    <t>แผนงานนโยบายและแผน</t>
  </si>
  <si>
    <t>เงินเดือนและค่าจ้างประจำ</t>
  </si>
  <si>
    <t>ค่าจ้างชั่วคราว</t>
  </si>
  <si>
    <t>ค่าจ้างพนักงานราชการ</t>
  </si>
  <si>
    <t>ค่าตอบแทน ใช้สอยและวัสดุ</t>
  </si>
  <si>
    <t>ค่าสาธารณูปโภค</t>
  </si>
  <si>
    <t>ค่าครุภัณฑ์ ที่ดินและสิ่งก่อสร้าง</t>
  </si>
  <si>
    <t>รายจ่ายอื่น</t>
  </si>
  <si>
    <t>รวม</t>
  </si>
  <si>
    <t>งานเสนอแนะนโยบายและมาตรการด้านการคลังและการเงินและเศรษฐกิจที่เกี่ยวข้อง (ในประเทศ)</t>
  </si>
  <si>
    <t xml:space="preserve"> </t>
  </si>
  <si>
    <t>งานเสนอแนะนโยบายและมาตรการด้านการคลังและการเงินและเศรษฐกิจที่เกี่ยวข้อง (ต่างประเทศ)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</si>
  <si>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</si>
  <si>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สรุปรายละเอียดการใช้จ่ายเงินงบประมาณรายจ่ายประจำปีงบประมาณ พ.ศ.  2559</t>
  </si>
  <si>
    <t xml:space="preserve">งานเสนอแนะนโยบายการพัฒนาเทคโนโลยีสารสนเทศและการสื่อสาร </t>
  </si>
  <si>
    <t>ใช้จ่ายแล้วตั้งแต่       1 ต.ค. 58 -  30 พ.ย.58</t>
  </si>
  <si>
    <t>ใช้จ่ายแล้วตั้งแต่       1 ต.ค. 58 -  31 ธ.ค.58</t>
  </si>
  <si>
    <t>ใช้จ่ายแล้วตั้งแต่       1 ต.ค. 58 - 31 ม.ค. 59</t>
  </si>
  <si>
    <t>ใช้จ่ายแล้วตั้งแต่       1 ต.ค. 58 - 29 ก.พ.59</t>
  </si>
  <si>
    <t>ใช้จ่ายแล้วตั้งแต่       1 ต.ค. 58 - 31 มี.ค.59</t>
  </si>
  <si>
    <t xml:space="preserve">  </t>
  </si>
  <si>
    <t>ใช้จ่ายแล้วตั้งแต่       1 ต.ค. 58 - 30 เม.ย.59</t>
  </si>
  <si>
    <t>ใช้จ่ายแล้วตั้งแต่       1 ต.ค. 58 - 31 พ.ค.59</t>
  </si>
  <si>
    <t>ใช้จ่ายแล้วตั้งแต่       1 ต.ค. 58 - 30 มิ.ย.59</t>
  </si>
  <si>
    <t>ใช้จ่ายแล้วตั้งแต่</t>
  </si>
  <si>
    <t>1 ต.ค. 58 -31 ก.ค.59</t>
  </si>
  <si>
    <t xml:space="preserve">ใช้จ่ายแล้ว(%) </t>
  </si>
  <si>
    <t>จากเงิน</t>
  </si>
  <si>
    <t>งบประมาณ</t>
  </si>
  <si>
    <t>เงินประจำงวด</t>
  </si>
  <si>
    <t>คงเหลือ</t>
  </si>
  <si>
    <t>คาดว่าเงิน</t>
  </si>
  <si>
    <t>คงเหลือทั้งสิ้น</t>
  </si>
  <si>
    <t>คาดว่าจะใช้จ่าย</t>
  </si>
  <si>
    <t>ประจำงวด</t>
  </si>
  <si>
    <t xml:space="preserve">   </t>
  </si>
  <si>
    <t xml:space="preserve">ต่อไปตั้งแต่       </t>
  </si>
  <si>
    <t>1 ต.ค. 58 -31 ส.ค.59</t>
  </si>
  <si>
    <t>1 ต.ค. 58 -30 ก.ย.59</t>
  </si>
  <si>
    <t>ใช้จ่ายแล้วตั้งแต่       1 ต.ค. 58 - 31 ต.ค.58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</si>
</sst>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฿&quot;* #,##0.00_-;\-&quot;฿&quot;* #,##0.00_-;_-&quot;฿&quot;* &quot;-&quot;??_-;_-@_-"/>
    <numFmt numFmtId="43" formatCode="_-* #,##0.00_-;\-* #,##0.00_-;_-* &quot;-&quot;??_-;_-@_-"/>
    <numFmt numFmtId="164" formatCode="_(* #,##0.00_);_(* \(#,##0.00\);_(* &quot;-&quot;??_);_(@_)"/>
  </numFmts>
  <fonts count="9">
    <font>
      <sz val="11"/>
      <color theme="1"/>
      <name val="Calibri"/>
      <family val="2"/>
      <charset val="222"/>
      <scheme val="minor"/>
    </font>
    <font>
      <sz val="14"/>
      <name val="Cordia New"/>
      <family val="2"/>
    </font>
    <font>
      <b/>
      <sz val="14"/>
      <name val="TH SarabunPSK"/>
      <family val="2"/>
    </font>
    <font>
      <sz val="14"/>
      <name val="Cordia New"/>
      <family val="2"/>
    </font>
    <font>
      <sz val="14"/>
      <color theme="1"/>
      <name val="Calibri"/>
      <family val="2"/>
      <charset val="222"/>
      <scheme val="minor"/>
    </font>
    <font>
      <sz val="14"/>
      <name val="TH SarabunPSK"/>
      <family val="2"/>
    </font>
    <font>
      <b/>
      <sz val="16"/>
      <name val="TH SarabunPSK"/>
      <family val="2"/>
    </font>
    <font>
      <sz val="16"/>
      <color theme="1"/>
      <name val="Calibri"/>
      <family val="2"/>
      <charset val="222"/>
      <scheme val="minor"/>
    </font>
    <font>
      <sz val="16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85">
    <xf numFmtId="0" fontId="0" fillId="0" borderId="0" xfId="0"/>
    <xf numFmtId="0" fontId="3" fillId="0" borderId="0" xfId="1" applyFont="1"/>
    <xf numFmtId="0" fontId="4" fillId="0" borderId="0" xfId="0" applyFont="1"/>
    <xf numFmtId="0" fontId="5" fillId="0" borderId="1" xfId="1" applyFont="1" applyBorder="1" applyAlignment="1">
      <alignment horizontal="center" vertical="center" wrapText="1"/>
    </xf>
    <xf numFmtId="43" fontId="5" fillId="0" borderId="8" xfId="2" applyFont="1" applyBorder="1" applyAlignment="1">
      <alignment horizontal="center" vertical="center" wrapText="1"/>
    </xf>
    <xf numFmtId="0" fontId="5" fillId="0" borderId="11" xfId="1" applyFont="1" applyBorder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43" fontId="2" fillId="0" borderId="2" xfId="2" applyFont="1" applyBorder="1" applyAlignment="1"/>
    <xf numFmtId="43" fontId="5" fillId="0" borderId="2" xfId="2" applyFont="1" applyBorder="1" applyAlignment="1"/>
    <xf numFmtId="0" fontId="5" fillId="0" borderId="2" xfId="1" applyFont="1" applyBorder="1" applyAlignment="1"/>
    <xf numFmtId="0" fontId="5" fillId="0" borderId="3" xfId="1" applyFont="1" applyBorder="1"/>
    <xf numFmtId="40" fontId="5" fillId="0" borderId="3" xfId="2" applyNumberFormat="1" applyFont="1" applyBorder="1"/>
    <xf numFmtId="164" fontId="5" fillId="0" borderId="3" xfId="2" applyNumberFormat="1" applyFont="1" applyBorder="1"/>
    <xf numFmtId="40" fontId="5" fillId="0" borderId="0" xfId="1" applyNumberFormat="1" applyFont="1" applyAlignment="1">
      <alignment horizontal="center" vertical="center" wrapText="1"/>
    </xf>
    <xf numFmtId="0" fontId="5" fillId="0" borderId="0" xfId="1" applyFont="1" applyAlignment="1">
      <alignment horizontal="center" vertical="top" wrapText="1"/>
    </xf>
    <xf numFmtId="0" fontId="2" fillId="0" borderId="4" xfId="1" applyFont="1" applyBorder="1" applyAlignment="1">
      <alignment horizontal="center" vertical="center"/>
    </xf>
    <xf numFmtId="40" fontId="2" fillId="0" borderId="4" xfId="2" applyNumberFormat="1" applyFont="1" applyBorder="1" applyAlignment="1">
      <alignment vertical="center"/>
    </xf>
    <xf numFmtId="0" fontId="2" fillId="0" borderId="5" xfId="1" applyFont="1" applyBorder="1" applyAlignment="1">
      <alignment horizontal="center" vertical="center"/>
    </xf>
    <xf numFmtId="40" fontId="2" fillId="2" borderId="6" xfId="2" applyNumberFormat="1" applyFont="1" applyFill="1" applyBorder="1" applyAlignment="1">
      <alignment horizontal="center" vertical="center"/>
    </xf>
    <xf numFmtId="10" fontId="2" fillId="0" borderId="6" xfId="2" applyNumberFormat="1" applyFont="1" applyBorder="1" applyAlignment="1">
      <alignment horizontal="center" vertical="center"/>
    </xf>
    <xf numFmtId="40" fontId="2" fillId="2" borderId="7" xfId="2" applyNumberFormat="1" applyFont="1" applyFill="1" applyBorder="1" applyAlignment="1">
      <alignment horizontal="center" vertical="center"/>
    </xf>
    <xf numFmtId="0" fontId="2" fillId="0" borderId="2" xfId="1" applyFont="1" applyBorder="1" applyAlignment="1">
      <alignment horizontal="left" vertical="center"/>
    </xf>
    <xf numFmtId="43" fontId="5" fillId="0" borderId="3" xfId="2" applyFont="1" applyBorder="1" applyAlignment="1">
      <alignment horizontal="center" vertical="center" wrapText="1"/>
    </xf>
    <xf numFmtId="43" fontId="5" fillId="0" borderId="3" xfId="2" applyFont="1" applyBorder="1" applyAlignment="1"/>
    <xf numFmtId="44" fontId="5" fillId="0" borderId="3" xfId="2" applyNumberFormat="1" applyFont="1" applyBorder="1"/>
    <xf numFmtId="4" fontId="5" fillId="0" borderId="3" xfId="2" applyNumberFormat="1" applyFont="1" applyBorder="1"/>
    <xf numFmtId="10" fontId="2" fillId="2" borderId="6" xfId="2" applyNumberFormat="1" applyFont="1" applyFill="1" applyBorder="1" applyAlignment="1">
      <alignment horizontal="center" vertical="center"/>
    </xf>
    <xf numFmtId="40" fontId="2" fillId="2" borderId="9" xfId="2" applyNumberFormat="1" applyFont="1" applyFill="1" applyBorder="1" applyAlignment="1">
      <alignment horizontal="center" vertical="center"/>
    </xf>
    <xf numFmtId="0" fontId="2" fillId="0" borderId="10" xfId="1" applyFont="1" applyBorder="1" applyAlignment="1">
      <alignment horizontal="left" vertical="center"/>
    </xf>
    <xf numFmtId="43" fontId="5" fillId="0" borderId="10" xfId="2" applyFont="1" applyBorder="1" applyAlignment="1">
      <alignment horizontal="center" vertical="center" wrapText="1"/>
    </xf>
    <xf numFmtId="43" fontId="5" fillId="0" borderId="0" xfId="2" applyFont="1" applyBorder="1" applyAlignment="1">
      <alignment horizontal="center" vertical="center" wrapText="1"/>
    </xf>
    <xf numFmtId="4" fontId="5" fillId="0" borderId="3" xfId="2" applyNumberFormat="1" applyFont="1" applyBorder="1" applyAlignment="1"/>
    <xf numFmtId="0" fontId="5" fillId="0" borderId="0" xfId="1" applyFont="1"/>
    <xf numFmtId="0" fontId="2" fillId="0" borderId="0" xfId="1" applyFont="1" applyBorder="1" applyAlignment="1">
      <alignment horizontal="left" vertical="center"/>
    </xf>
    <xf numFmtId="0" fontId="2" fillId="0" borderId="13" xfId="1" applyFont="1" applyBorder="1" applyAlignment="1">
      <alignment horizontal="left" vertical="center"/>
    </xf>
    <xf numFmtId="0" fontId="2" fillId="0" borderId="11" xfId="1" applyFont="1" applyBorder="1" applyAlignment="1">
      <alignment horizontal="left" vertical="center"/>
    </xf>
    <xf numFmtId="0" fontId="2" fillId="0" borderId="3" xfId="1" applyFont="1" applyBorder="1" applyAlignment="1">
      <alignment horizontal="left" vertical="center"/>
    </xf>
    <xf numFmtId="0" fontId="7" fillId="0" borderId="0" xfId="0" applyFont="1" applyBorder="1"/>
    <xf numFmtId="0" fontId="6" fillId="0" borderId="12" xfId="1" applyFont="1" applyBorder="1" applyAlignment="1">
      <alignment horizontal="center"/>
    </xf>
    <xf numFmtId="0" fontId="6" fillId="0" borderId="0" xfId="1" applyFont="1" applyBorder="1" applyAlignment="1">
      <alignment horizontal="center"/>
    </xf>
    <xf numFmtId="0" fontId="7" fillId="0" borderId="0" xfId="0" applyFont="1"/>
    <xf numFmtId="0" fontId="6" fillId="0" borderId="2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43" fontId="6" fillId="0" borderId="2" xfId="2" applyFont="1" applyBorder="1" applyAlignment="1"/>
    <xf numFmtId="43" fontId="8" fillId="0" borderId="2" xfId="2" applyFont="1" applyBorder="1" applyAlignment="1"/>
    <xf numFmtId="0" fontId="8" fillId="0" borderId="2" xfId="1" applyFont="1" applyBorder="1" applyAlignment="1"/>
    <xf numFmtId="0" fontId="8" fillId="0" borderId="3" xfId="1" applyFont="1" applyBorder="1"/>
    <xf numFmtId="40" fontId="8" fillId="0" borderId="3" xfId="2" applyNumberFormat="1" applyFont="1" applyBorder="1"/>
    <xf numFmtId="0" fontId="6" fillId="0" borderId="4" xfId="1" applyFont="1" applyBorder="1" applyAlignment="1">
      <alignment horizontal="center" vertical="center"/>
    </xf>
    <xf numFmtId="40" fontId="6" fillId="0" borderId="4" xfId="2" applyNumberFormat="1" applyFont="1" applyBorder="1" applyAlignment="1">
      <alignment vertical="center"/>
    </xf>
    <xf numFmtId="0" fontId="6" fillId="0" borderId="5" xfId="1" applyFont="1" applyBorder="1" applyAlignment="1">
      <alignment horizontal="center" vertical="center"/>
    </xf>
    <xf numFmtId="40" fontId="6" fillId="2" borderId="6" xfId="2" applyNumberFormat="1" applyFont="1" applyFill="1" applyBorder="1" applyAlignment="1">
      <alignment horizontal="center" vertical="center"/>
    </xf>
    <xf numFmtId="10" fontId="6" fillId="0" borderId="6" xfId="2" applyNumberFormat="1" applyFont="1" applyBorder="1" applyAlignment="1">
      <alignment horizontal="center" vertical="center"/>
    </xf>
    <xf numFmtId="40" fontId="6" fillId="2" borderId="7" xfId="2" applyNumberFormat="1" applyFont="1" applyFill="1" applyBorder="1" applyAlignment="1">
      <alignment horizontal="center" vertical="center"/>
    </xf>
    <xf numFmtId="0" fontId="6" fillId="0" borderId="0" xfId="1" applyFont="1" applyFill="1" applyBorder="1" applyAlignment="1">
      <alignment horizontal="center" vertical="center"/>
    </xf>
    <xf numFmtId="40" fontId="6" fillId="0" borderId="0" xfId="2" applyNumberFormat="1" applyFont="1" applyFill="1" applyBorder="1" applyAlignment="1">
      <alignment horizontal="center" vertical="center"/>
    </xf>
    <xf numFmtId="10" fontId="6" fillId="0" borderId="0" xfId="2" applyNumberFormat="1" applyFont="1" applyFill="1" applyBorder="1" applyAlignment="1">
      <alignment horizontal="center" vertical="center"/>
    </xf>
    <xf numFmtId="0" fontId="7" fillId="0" borderId="0" xfId="0" applyFont="1" applyFill="1" applyBorder="1"/>
    <xf numFmtId="0" fontId="6" fillId="0" borderId="3" xfId="1" applyFont="1" applyBorder="1" applyAlignment="1">
      <alignment horizontal="left" vertical="center"/>
    </xf>
    <xf numFmtId="43" fontId="8" fillId="0" borderId="3" xfId="2" applyFont="1" applyBorder="1" applyAlignment="1">
      <alignment horizontal="center" vertical="center" wrapText="1"/>
    </xf>
    <xf numFmtId="43" fontId="8" fillId="0" borderId="3" xfId="2" applyFont="1" applyBorder="1" applyAlignment="1"/>
    <xf numFmtId="44" fontId="8" fillId="0" borderId="3" xfId="2" applyNumberFormat="1" applyFont="1" applyBorder="1"/>
    <xf numFmtId="4" fontId="8" fillId="0" borderId="3" xfId="2" applyNumberFormat="1" applyFont="1" applyBorder="1"/>
    <xf numFmtId="10" fontId="6" fillId="2" borderId="6" xfId="2" applyNumberFormat="1" applyFont="1" applyFill="1" applyBorder="1" applyAlignment="1">
      <alignment horizontal="center" vertical="center"/>
    </xf>
    <xf numFmtId="40" fontId="6" fillId="2" borderId="9" xfId="2" applyNumberFormat="1" applyFont="1" applyFill="1" applyBorder="1" applyAlignment="1">
      <alignment horizontal="center" vertical="center"/>
    </xf>
    <xf numFmtId="0" fontId="6" fillId="0" borderId="10" xfId="1" applyFont="1" applyBorder="1" applyAlignment="1">
      <alignment horizontal="left" vertical="center"/>
    </xf>
    <xf numFmtId="43" fontId="8" fillId="0" borderId="10" xfId="2" applyFont="1" applyBorder="1" applyAlignment="1">
      <alignment horizontal="center" vertical="center" wrapText="1"/>
    </xf>
    <xf numFmtId="43" fontId="8" fillId="0" borderId="0" xfId="2" applyFont="1" applyBorder="1" applyAlignment="1">
      <alignment horizontal="center" vertical="center" wrapText="1"/>
    </xf>
    <xf numFmtId="0" fontId="6" fillId="0" borderId="0" xfId="1" applyFont="1" applyBorder="1" applyAlignment="1">
      <alignment horizontal="left" vertical="center"/>
    </xf>
    <xf numFmtId="4" fontId="8" fillId="0" borderId="3" xfId="2" applyNumberFormat="1" applyFont="1" applyBorder="1" applyAlignment="1"/>
    <xf numFmtId="0" fontId="6" fillId="0" borderId="3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/>
    </xf>
    <xf numFmtId="0" fontId="6" fillId="0" borderId="14" xfId="1" applyFont="1" applyBorder="1" applyAlignment="1">
      <alignment horizontal="center" vertical="top" wrapText="1"/>
    </xf>
    <xf numFmtId="0" fontId="7" fillId="0" borderId="12" xfId="0" applyFont="1" applyBorder="1" applyAlignment="1">
      <alignment horizontal="center" vertical="top"/>
    </xf>
    <xf numFmtId="0" fontId="6" fillId="0" borderId="0" xfId="1" applyFont="1" applyBorder="1" applyAlignment="1">
      <alignment horizontal="center"/>
    </xf>
    <xf numFmtId="0" fontId="6" fillId="0" borderId="14" xfId="1" applyFont="1" applyBorder="1" applyAlignment="1">
      <alignment horizontal="center" vertical="top" wrapText="1"/>
    </xf>
    <xf numFmtId="0" fontId="6" fillId="0" borderId="0" xfId="1" applyFont="1" applyBorder="1" applyAlignment="1">
      <alignment horizontal="center"/>
    </xf>
    <xf numFmtId="0" fontId="6" fillId="0" borderId="14" xfId="1" applyFont="1" applyBorder="1" applyAlignment="1">
      <alignment horizontal="center" vertical="top" wrapText="1"/>
    </xf>
    <xf numFmtId="0" fontId="6" fillId="0" borderId="0" xfId="1" applyFont="1" applyBorder="1" applyAlignment="1">
      <alignment horizontal="center"/>
    </xf>
    <xf numFmtId="0" fontId="6" fillId="0" borderId="2" xfId="1" applyFont="1" applyBorder="1" applyAlignment="1">
      <alignment horizontal="center" vertical="top" wrapText="1"/>
    </xf>
    <xf numFmtId="0" fontId="6" fillId="0" borderId="3" xfId="1" applyFont="1" applyBorder="1" applyAlignment="1">
      <alignment horizontal="center" vertical="top" wrapText="1"/>
    </xf>
    <xf numFmtId="0" fontId="6" fillId="0" borderId="14" xfId="1" applyFont="1" applyBorder="1" applyAlignment="1">
      <alignment horizontal="center" vertical="top" wrapText="1"/>
    </xf>
    <xf numFmtId="0" fontId="2" fillId="0" borderId="12" xfId="1" applyFont="1" applyBorder="1" applyAlignment="1">
      <alignment horizontal="center"/>
    </xf>
  </cellXfs>
  <cellStyles count="3">
    <cellStyle name="Comma 2" xfId="2"/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3619;&#3634;&#3618;&#3621;&#3632;&#3648;&#3629;&#3637;&#3618;&#3604;&#3585;&#3634;&#3619;&#3651;&#3594;&#3657;&#3592;&#3656;&#3634;&#3618;&#3648;&#3591;&#3636;&#3609;&#3591;&#3610;&#3611;&#3619;&#3632;&#3617;&#3634;&#3603;%20&#3611;&#3637;%205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3619;&#3634;&#3618;&#3621;&#3632;&#3648;&#3629;&#3637;&#3618;&#3604;&#3588;&#3594;&#3592;&#3649;&#3605;&#3656;&#3621;&#3632;&#3648;&#3604;&#3639;&#3629;&#360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ก.ย. 59"/>
      <sheetName val="ส.ค. 59"/>
      <sheetName val="ก.ค.59"/>
      <sheetName val="มิ.ย. 59"/>
      <sheetName val="พ.ค. 59"/>
      <sheetName val="เม.ย.59"/>
      <sheetName val="มี.ค. 59 "/>
      <sheetName val="ก.พ.59 "/>
      <sheetName val="ม.ค.59 "/>
      <sheetName val="ธ.ค.58 "/>
      <sheetName val="พ.ย.58"/>
      <sheetName val="รายจ่ายอื่นณ 29 ส.ค. 59"/>
    </sheetNames>
    <sheetDataSet>
      <sheetData sheetId="0">
        <row r="5">
          <cell r="E5">
            <v>109187126.65999998</v>
          </cell>
        </row>
        <row r="13">
          <cell r="E13">
            <v>3566021.02</v>
          </cell>
        </row>
        <row r="16">
          <cell r="E16">
            <v>17532459.620000001</v>
          </cell>
        </row>
        <row r="59">
          <cell r="E59">
            <v>7279748.0900000008</v>
          </cell>
        </row>
        <row r="64">
          <cell r="E64">
            <v>174536974.02000001</v>
          </cell>
        </row>
        <row r="90">
          <cell r="E90">
            <v>10484034.07</v>
          </cell>
        </row>
        <row r="95">
          <cell r="E95">
            <v>8209248.9399999995</v>
          </cell>
        </row>
        <row r="102">
          <cell r="E102">
            <v>15060146.199999999</v>
          </cell>
        </row>
        <row r="134">
          <cell r="E134">
            <v>881599.88</v>
          </cell>
        </row>
        <row r="142">
          <cell r="E142">
            <v>3314899.81</v>
          </cell>
        </row>
        <row r="154">
          <cell r="E154">
            <v>11141615.41</v>
          </cell>
        </row>
        <row r="163">
          <cell r="E163">
            <v>3423320.75</v>
          </cell>
        </row>
        <row r="177">
          <cell r="E177">
            <v>36801900</v>
          </cell>
        </row>
        <row r="185">
          <cell r="E185">
            <v>4663767.7</v>
          </cell>
        </row>
      </sheetData>
      <sheetData sheetId="1">
        <row r="5">
          <cell r="E5">
            <v>99966642.409999996</v>
          </cell>
        </row>
        <row r="13">
          <cell r="E13">
            <v>3268806.02</v>
          </cell>
        </row>
        <row r="16">
          <cell r="E16">
            <v>16278198.300000001</v>
          </cell>
        </row>
        <row r="59">
          <cell r="E59">
            <v>6081488.2800000003</v>
          </cell>
        </row>
        <row r="64">
          <cell r="E64">
            <v>176332971.49000001</v>
          </cell>
        </row>
        <row r="89">
          <cell r="E89">
            <v>10267334.07</v>
          </cell>
        </row>
        <row r="94">
          <cell r="E94">
            <v>8209248.9399999995</v>
          </cell>
        </row>
        <row r="102">
          <cell r="E102">
            <v>15011896.199999999</v>
          </cell>
        </row>
        <row r="135">
          <cell r="E135">
            <v>881599.88</v>
          </cell>
        </row>
        <row r="143">
          <cell r="E143">
            <v>3314899.81</v>
          </cell>
        </row>
        <row r="154">
          <cell r="E154">
            <v>10608820.810000001</v>
          </cell>
        </row>
        <row r="163">
          <cell r="E163">
            <v>3129462.54</v>
          </cell>
        </row>
        <row r="176">
          <cell r="E176">
            <v>37959900</v>
          </cell>
        </row>
        <row r="184">
          <cell r="E184">
            <v>2710003.08</v>
          </cell>
        </row>
      </sheetData>
      <sheetData sheetId="2">
        <row r="5">
          <cell r="E5">
            <v>90821170.569999993</v>
          </cell>
        </row>
        <row r="13">
          <cell r="E13">
            <v>2982991.02</v>
          </cell>
        </row>
        <row r="16">
          <cell r="E16">
            <v>13890537.520000001</v>
          </cell>
        </row>
        <row r="58">
          <cell r="E58">
            <v>5490598.8799999999</v>
          </cell>
        </row>
        <row r="63">
          <cell r="E63">
            <v>176335909.53</v>
          </cell>
        </row>
        <row r="88">
          <cell r="E88">
            <v>10050634.07</v>
          </cell>
        </row>
      </sheetData>
      <sheetData sheetId="3">
        <row r="5">
          <cell r="E5">
            <v>81848189.060000002</v>
          </cell>
        </row>
        <row r="13">
          <cell r="E13">
            <v>2697176.02</v>
          </cell>
        </row>
        <row r="16">
          <cell r="E16">
            <v>12906234.440000001</v>
          </cell>
        </row>
        <row r="58">
          <cell r="E58">
            <v>5454898.8799999999</v>
          </cell>
        </row>
        <row r="63">
          <cell r="E63">
            <v>176265409.53</v>
          </cell>
        </row>
        <row r="88">
          <cell r="E88">
            <v>9833934.0700000003</v>
          </cell>
        </row>
        <row r="148">
          <cell r="E148">
            <v>10039019.719999999</v>
          </cell>
        </row>
        <row r="158">
          <cell r="E158">
            <v>2539233.0699999998</v>
          </cell>
        </row>
        <row r="170">
          <cell r="E170">
            <v>37959900</v>
          </cell>
        </row>
        <row r="180">
          <cell r="E180">
            <v>1969435</v>
          </cell>
        </row>
      </sheetData>
      <sheetData sheetId="4">
        <row r="5">
          <cell r="E5">
            <v>72316648.209999993</v>
          </cell>
        </row>
        <row r="13">
          <cell r="E13">
            <v>2411361.02</v>
          </cell>
        </row>
        <row r="16">
          <cell r="E16">
            <v>11985959.470000001</v>
          </cell>
        </row>
        <row r="58">
          <cell r="E58">
            <v>4823237.7299999995</v>
          </cell>
        </row>
        <row r="63">
          <cell r="E63">
            <v>173926547.43000001</v>
          </cell>
        </row>
        <row r="86">
          <cell r="E86">
            <v>9608134.0700000003</v>
          </cell>
        </row>
        <row r="138">
          <cell r="E138">
            <v>9401809.2199999988</v>
          </cell>
        </row>
        <row r="146">
          <cell r="E146">
            <v>2243012.33</v>
          </cell>
        </row>
        <row r="156">
          <cell r="C156">
            <v>38602500</v>
          </cell>
          <cell r="D156">
            <v>-592500</v>
          </cell>
          <cell r="E156">
            <v>37959900</v>
          </cell>
        </row>
        <row r="164">
          <cell r="E164">
            <v>1573328.78</v>
          </cell>
        </row>
      </sheetData>
      <sheetData sheetId="5">
        <row r="5">
          <cell r="E5">
            <v>63110322.049999997</v>
          </cell>
        </row>
        <row r="16">
          <cell r="E16">
            <v>10499376.189999999</v>
          </cell>
        </row>
        <row r="58">
          <cell r="E58">
            <v>4196263.1000000006</v>
          </cell>
        </row>
        <row r="63">
          <cell r="E63">
            <v>173398995.43000001</v>
          </cell>
        </row>
        <row r="86">
          <cell r="E86">
            <v>9395984.0700000003</v>
          </cell>
        </row>
        <row r="138">
          <cell r="E138">
            <v>8749709.2199999988</v>
          </cell>
        </row>
        <row r="146">
          <cell r="E146">
            <v>1875324.43</v>
          </cell>
        </row>
        <row r="156">
          <cell r="E156">
            <v>38412400</v>
          </cell>
        </row>
        <row r="164">
          <cell r="E164">
            <v>1163899.68</v>
          </cell>
        </row>
      </sheetData>
      <sheetData sheetId="6">
        <row r="5">
          <cell r="B5">
            <v>117073600</v>
          </cell>
          <cell r="C5">
            <v>58536850</v>
          </cell>
          <cell r="D5">
            <v>58536750</v>
          </cell>
          <cell r="E5">
            <v>54090741.560000002</v>
          </cell>
        </row>
        <row r="13">
          <cell r="B13">
            <v>3931500</v>
          </cell>
          <cell r="C13">
            <v>1965750</v>
          </cell>
          <cell r="D13">
            <v>1965750</v>
          </cell>
          <cell r="E13">
            <v>1809770.69</v>
          </cell>
        </row>
        <row r="16">
          <cell r="B16">
            <v>22523700</v>
          </cell>
          <cell r="C16">
            <v>10224400</v>
          </cell>
          <cell r="D16">
            <v>12295650</v>
          </cell>
          <cell r="E16">
            <v>9393160.6900000013</v>
          </cell>
        </row>
        <row r="58">
          <cell r="B58">
            <v>8907000</v>
          </cell>
          <cell r="C58">
            <v>4698250</v>
          </cell>
          <cell r="D58">
            <v>4208750</v>
          </cell>
          <cell r="E58">
            <v>3545098.01</v>
          </cell>
        </row>
        <row r="63">
          <cell r="B63">
            <v>178400500</v>
          </cell>
          <cell r="C63">
            <v>175765950</v>
          </cell>
          <cell r="D63">
            <v>2638200</v>
          </cell>
          <cell r="E63">
            <v>173363345.43000001</v>
          </cell>
        </row>
        <row r="86">
          <cell r="B86">
            <v>10477100</v>
          </cell>
          <cell r="C86">
            <v>9345700</v>
          </cell>
          <cell r="D86">
            <v>1131400</v>
          </cell>
          <cell r="E86">
            <v>9183834.0700000003</v>
          </cell>
        </row>
        <row r="91">
          <cell r="B91">
            <v>8439200</v>
          </cell>
          <cell r="C91">
            <v>8439200</v>
          </cell>
          <cell r="D91">
            <v>0</v>
          </cell>
          <cell r="E91">
            <v>8209248.9399999995</v>
          </cell>
        </row>
        <row r="94">
          <cell r="B94">
            <v>15694800</v>
          </cell>
          <cell r="C94">
            <v>15694800</v>
          </cell>
          <cell r="D94">
            <v>0</v>
          </cell>
          <cell r="E94">
            <v>15011896.199999999</v>
          </cell>
        </row>
        <row r="124">
          <cell r="B124">
            <v>1103900</v>
          </cell>
          <cell r="C124">
            <v>1103900</v>
          </cell>
          <cell r="D124">
            <v>0</v>
          </cell>
          <cell r="E124">
            <v>881599.88</v>
          </cell>
        </row>
        <row r="132">
          <cell r="B132">
            <v>3314900</v>
          </cell>
          <cell r="C132">
            <v>3314900</v>
          </cell>
          <cell r="D132">
            <v>0</v>
          </cell>
          <cell r="E132">
            <v>3314899.81</v>
          </cell>
        </row>
        <row r="138">
          <cell r="B138">
            <v>11344300</v>
          </cell>
          <cell r="C138">
            <v>7454700</v>
          </cell>
          <cell r="D138">
            <v>3889600</v>
          </cell>
          <cell r="E138">
            <v>7630941.4699999997</v>
          </cell>
        </row>
        <row r="146">
          <cell r="B146">
            <v>3991000</v>
          </cell>
          <cell r="C146">
            <v>3991000</v>
          </cell>
          <cell r="D146">
            <v>0</v>
          </cell>
          <cell r="E146">
            <v>1506376.8800000001</v>
          </cell>
        </row>
        <row r="156">
          <cell r="B156">
            <v>38602500</v>
          </cell>
          <cell r="C156">
            <v>38602500</v>
          </cell>
          <cell r="D156">
            <v>0</v>
          </cell>
          <cell r="E156">
            <v>38412400</v>
          </cell>
        </row>
        <row r="164">
          <cell r="B164">
            <v>8415100</v>
          </cell>
          <cell r="C164">
            <v>3793600</v>
          </cell>
          <cell r="D164">
            <v>4621500</v>
          </cell>
        </row>
        <row r="166">
          <cell r="E166">
            <v>1066916.8</v>
          </cell>
        </row>
      </sheetData>
      <sheetData sheetId="7">
        <row r="5">
          <cell r="B5">
            <v>117073600</v>
          </cell>
          <cell r="C5">
            <v>58536850</v>
          </cell>
          <cell r="D5">
            <v>0</v>
          </cell>
          <cell r="E5">
            <v>45185090.009999998</v>
          </cell>
        </row>
        <row r="13">
          <cell r="B13">
            <v>3931500</v>
          </cell>
          <cell r="C13">
            <v>1965750</v>
          </cell>
          <cell r="D13">
            <v>0</v>
          </cell>
          <cell r="E13">
            <v>1523725.69</v>
          </cell>
        </row>
        <row r="16">
          <cell r="B16">
            <v>22523700</v>
          </cell>
          <cell r="C16">
            <v>10224400</v>
          </cell>
          <cell r="D16">
            <v>0</v>
          </cell>
          <cell r="E16">
            <v>8289870.1499999994</v>
          </cell>
        </row>
        <row r="58">
          <cell r="B58">
            <v>8907000</v>
          </cell>
          <cell r="C58">
            <v>4698250</v>
          </cell>
          <cell r="D58">
            <v>0</v>
          </cell>
          <cell r="E58">
            <v>2531339.69</v>
          </cell>
        </row>
        <row r="63">
          <cell r="B63">
            <v>178400500</v>
          </cell>
          <cell r="C63">
            <v>175765950</v>
          </cell>
          <cell r="D63">
            <v>0</v>
          </cell>
          <cell r="E63">
            <v>172863554.33000001</v>
          </cell>
        </row>
        <row r="86">
          <cell r="B86">
            <v>10477100</v>
          </cell>
          <cell r="C86">
            <v>9345700</v>
          </cell>
          <cell r="D86">
            <v>0</v>
          </cell>
          <cell r="E86">
            <v>8971684.0700000003</v>
          </cell>
        </row>
        <row r="91">
          <cell r="B91">
            <v>8439200</v>
          </cell>
          <cell r="C91">
            <v>8439200</v>
          </cell>
          <cell r="D91">
            <v>0</v>
          </cell>
          <cell r="E91">
            <v>8209248.9399999995</v>
          </cell>
        </row>
        <row r="94">
          <cell r="B94">
            <v>15694800</v>
          </cell>
          <cell r="C94">
            <v>15694800</v>
          </cell>
          <cell r="D94">
            <v>0</v>
          </cell>
          <cell r="E94">
            <v>15011896.199999999</v>
          </cell>
        </row>
        <row r="124">
          <cell r="B124">
            <v>1103900</v>
          </cell>
          <cell r="C124">
            <v>1103900</v>
          </cell>
          <cell r="D124">
            <v>0</v>
          </cell>
          <cell r="E124">
            <v>881599.88</v>
          </cell>
        </row>
        <row r="132">
          <cell r="B132">
            <v>3314900</v>
          </cell>
          <cell r="C132">
            <v>3314900</v>
          </cell>
          <cell r="D132">
            <v>0</v>
          </cell>
          <cell r="E132">
            <v>3314899.81</v>
          </cell>
        </row>
        <row r="138">
          <cell r="B138">
            <v>11344300</v>
          </cell>
          <cell r="C138">
            <v>7454700</v>
          </cell>
          <cell r="D138">
            <v>0</v>
          </cell>
          <cell r="E138">
            <v>7005233.4699999997</v>
          </cell>
        </row>
        <row r="146">
          <cell r="B146">
            <v>3991000</v>
          </cell>
          <cell r="C146">
            <v>3991000</v>
          </cell>
          <cell r="D146">
            <v>0</v>
          </cell>
          <cell r="E146">
            <v>900876.09</v>
          </cell>
        </row>
        <row r="156">
          <cell r="B156">
            <v>38602500</v>
          </cell>
          <cell r="C156">
            <v>38602500</v>
          </cell>
          <cell r="D156">
            <v>0</v>
          </cell>
          <cell r="E156">
            <v>38412400</v>
          </cell>
        </row>
        <row r="164">
          <cell r="B164">
            <v>8415100</v>
          </cell>
          <cell r="C164">
            <v>3793600</v>
          </cell>
          <cell r="D164">
            <v>0</v>
          </cell>
          <cell r="E164">
            <v>853634.95</v>
          </cell>
        </row>
      </sheetData>
      <sheetData sheetId="8">
        <row r="5">
          <cell r="E5">
            <v>35970817.630000003</v>
          </cell>
        </row>
        <row r="13">
          <cell r="E13">
            <v>1219500</v>
          </cell>
        </row>
        <row r="16">
          <cell r="C16">
            <v>10224400</v>
          </cell>
          <cell r="D16">
            <v>0</v>
          </cell>
          <cell r="E16">
            <v>7175055.7599999998</v>
          </cell>
        </row>
        <row r="58">
          <cell r="E58">
            <v>2421512.88</v>
          </cell>
        </row>
        <row r="63">
          <cell r="E63">
            <v>172731554.33000001</v>
          </cell>
        </row>
        <row r="85">
          <cell r="E85">
            <v>8741734.0700000003</v>
          </cell>
        </row>
        <row r="137">
          <cell r="E137">
            <v>3093561.42</v>
          </cell>
        </row>
        <row r="145">
          <cell r="E145">
            <v>705744.65</v>
          </cell>
        </row>
        <row r="155">
          <cell r="E155">
            <v>34099900</v>
          </cell>
        </row>
        <row r="163">
          <cell r="E163">
            <v>44089.75</v>
          </cell>
        </row>
      </sheetData>
      <sheetData sheetId="9">
        <row r="5">
          <cell r="E5">
            <v>26993366.919999998</v>
          </cell>
        </row>
        <row r="13">
          <cell r="E13">
            <v>914625</v>
          </cell>
        </row>
        <row r="16">
          <cell r="C16">
            <v>10224400</v>
          </cell>
          <cell r="D16">
            <v>0</v>
          </cell>
          <cell r="E16">
            <v>5280800.6100000003</v>
          </cell>
        </row>
        <row r="58">
          <cell r="E58">
            <v>1818346.49</v>
          </cell>
        </row>
        <row r="63">
          <cell r="E63">
            <v>171298324.33000001</v>
          </cell>
        </row>
      </sheetData>
      <sheetData sheetId="10">
        <row r="5">
          <cell r="B5">
            <v>117073600</v>
          </cell>
          <cell r="C5">
            <v>58536850</v>
          </cell>
          <cell r="D5">
            <v>0</v>
          </cell>
        </row>
        <row r="13">
          <cell r="B13">
            <v>3931500</v>
          </cell>
          <cell r="C13">
            <v>1965750</v>
          </cell>
          <cell r="D13">
            <v>0</v>
          </cell>
        </row>
        <row r="16">
          <cell r="B16">
            <v>22523700</v>
          </cell>
        </row>
        <row r="55">
          <cell r="B55">
            <v>8907000</v>
          </cell>
          <cell r="C55">
            <v>4698250</v>
          </cell>
          <cell r="D55">
            <v>0</v>
          </cell>
        </row>
        <row r="60">
          <cell r="B60">
            <v>178400500</v>
          </cell>
          <cell r="C60">
            <v>175765950</v>
          </cell>
          <cell r="D60">
            <v>0</v>
          </cell>
        </row>
        <row r="82">
          <cell r="B82">
            <v>10477100</v>
          </cell>
          <cell r="C82">
            <v>9345700</v>
          </cell>
          <cell r="D82">
            <v>0</v>
          </cell>
          <cell r="E82">
            <v>8534034.0700000003</v>
          </cell>
        </row>
        <row r="87">
          <cell r="B87">
            <v>8439200</v>
          </cell>
          <cell r="C87">
            <v>8439200</v>
          </cell>
          <cell r="D87">
            <v>0</v>
          </cell>
          <cell r="E87">
            <v>8209248.9399999995</v>
          </cell>
        </row>
        <row r="90">
          <cell r="B90">
            <v>15694800</v>
          </cell>
          <cell r="C90">
            <v>15694800</v>
          </cell>
          <cell r="D90">
            <v>0</v>
          </cell>
          <cell r="E90">
            <v>15011896.199999999</v>
          </cell>
        </row>
        <row r="120">
          <cell r="B120">
            <v>1103900</v>
          </cell>
          <cell r="C120">
            <v>1103900</v>
          </cell>
          <cell r="D120">
            <v>0</v>
          </cell>
          <cell r="E120">
            <v>881599.88</v>
          </cell>
        </row>
        <row r="128">
          <cell r="B128">
            <v>3314900</v>
          </cell>
          <cell r="C128">
            <v>3314900</v>
          </cell>
          <cell r="D128">
            <v>0</v>
          </cell>
          <cell r="E128">
            <v>3314899.81</v>
          </cell>
        </row>
        <row r="134">
          <cell r="B134">
            <v>11344300</v>
          </cell>
          <cell r="C134">
            <v>7454700</v>
          </cell>
          <cell r="D134">
            <v>0</v>
          </cell>
          <cell r="E134">
            <v>4290364.25</v>
          </cell>
        </row>
        <row r="142">
          <cell r="B142">
            <v>3991000</v>
          </cell>
          <cell r="C142">
            <v>3991000</v>
          </cell>
          <cell r="D142">
            <v>0</v>
          </cell>
          <cell r="E142">
            <v>496205.36</v>
          </cell>
        </row>
        <row r="152">
          <cell r="B152">
            <v>38602500</v>
          </cell>
          <cell r="C152">
            <v>38602500</v>
          </cell>
          <cell r="D152">
            <v>0</v>
          </cell>
          <cell r="E152">
            <v>34099900</v>
          </cell>
        </row>
        <row r="160">
          <cell r="B160">
            <v>8415100</v>
          </cell>
          <cell r="C160">
            <v>3793600</v>
          </cell>
          <cell r="D160">
            <v>0</v>
          </cell>
          <cell r="E160">
            <v>2280</v>
          </cell>
        </row>
      </sheetData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-100 260"/>
      <sheetName val="01-500 com"/>
      <sheetName val="01-500"/>
      <sheetName val="01-300"/>
      <sheetName val="01-450 COM"/>
      <sheetName val="01-450"/>
      <sheetName val="01-900 วิจัย"/>
      <sheetName val="01-900"/>
      <sheetName val="สป."/>
      <sheetName val="01-600 COM"/>
      <sheetName val="01-600"/>
      <sheetName val="เก็บยอดสมุดกัน"/>
      <sheetName val="400 com"/>
      <sheetName val="400"/>
    </sheetNames>
    <sheetDataSet>
      <sheetData sheetId="0">
        <row r="16">
          <cell r="B16">
            <v>3566021.02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M62"/>
  <sheetViews>
    <sheetView zoomScaleNormal="100" workbookViewId="0">
      <selection activeCell="P10" sqref="P10"/>
    </sheetView>
  </sheetViews>
  <sheetFormatPr defaultColWidth="9" defaultRowHeight="21"/>
  <cols>
    <col min="1" max="1" width="26.42578125" style="40" customWidth="1"/>
    <col min="2" max="2" width="16.42578125" style="40" bestFit="1" customWidth="1"/>
    <col min="3" max="3" width="16.85546875" style="40" bestFit="1" customWidth="1"/>
    <col min="4" max="4" width="20.85546875" style="40" customWidth="1"/>
    <col min="5" max="6" width="13.42578125" style="40" bestFit="1" customWidth="1"/>
    <col min="7" max="7" width="14.28515625" style="40" bestFit="1" customWidth="1"/>
    <col min="8" max="8" width="12" style="40" customWidth="1"/>
    <col min="9" max="9" width="16.28515625" style="40" customWidth="1"/>
    <col min="10" max="10" width="17" style="40" customWidth="1"/>
    <col min="11" max="16384" width="9" style="40"/>
  </cols>
  <sheetData>
    <row r="1" spans="1:10" s="37" customFormat="1">
      <c r="A1" s="80" t="s">
        <v>22</v>
      </c>
      <c r="B1" s="80"/>
      <c r="C1" s="80"/>
      <c r="D1" s="80"/>
      <c r="E1" s="80"/>
      <c r="F1" s="80"/>
      <c r="G1" s="80"/>
      <c r="H1" s="80"/>
      <c r="I1" s="80"/>
      <c r="J1" s="80"/>
    </row>
    <row r="2" spans="1:10">
      <c r="A2" s="38"/>
      <c r="B2" s="38"/>
      <c r="C2" s="38"/>
      <c r="D2" s="78"/>
      <c r="E2" s="78"/>
      <c r="F2" s="78"/>
      <c r="G2" s="78"/>
      <c r="H2" s="38"/>
      <c r="I2" s="78"/>
      <c r="J2" s="78"/>
    </row>
    <row r="3" spans="1:10" s="43" customFormat="1">
      <c r="A3" s="81" t="s">
        <v>0</v>
      </c>
      <c r="B3" s="81" t="s">
        <v>1</v>
      </c>
      <c r="C3" s="81" t="s">
        <v>2</v>
      </c>
      <c r="D3" s="41" t="s">
        <v>33</v>
      </c>
      <c r="E3" s="42" t="s">
        <v>35</v>
      </c>
      <c r="F3" s="42" t="s">
        <v>35</v>
      </c>
      <c r="G3" s="42" t="s">
        <v>38</v>
      </c>
      <c r="H3" s="81" t="s">
        <v>6</v>
      </c>
      <c r="I3" s="42" t="s">
        <v>42</v>
      </c>
      <c r="J3" s="42" t="s">
        <v>40</v>
      </c>
    </row>
    <row r="4" spans="1:10" s="43" customFormat="1">
      <c r="A4" s="82"/>
      <c r="B4" s="82"/>
      <c r="C4" s="82"/>
      <c r="D4" s="71" t="s">
        <v>47</v>
      </c>
      <c r="E4" s="72" t="s">
        <v>43</v>
      </c>
      <c r="F4" s="72" t="s">
        <v>36</v>
      </c>
      <c r="G4" s="72" t="s">
        <v>39</v>
      </c>
      <c r="H4" s="82"/>
      <c r="I4" s="72" t="s">
        <v>45</v>
      </c>
      <c r="J4" s="72" t="s">
        <v>37</v>
      </c>
    </row>
    <row r="5" spans="1:10" s="73" customFormat="1">
      <c r="A5" s="83"/>
      <c r="B5" s="83"/>
      <c r="C5" s="83"/>
      <c r="D5" s="75"/>
      <c r="E5" s="79" t="s">
        <v>36</v>
      </c>
      <c r="F5" s="79" t="s">
        <v>37</v>
      </c>
      <c r="G5" s="79"/>
      <c r="H5" s="83"/>
      <c r="I5" s="79" t="s">
        <v>44</v>
      </c>
      <c r="J5" s="79" t="s">
        <v>41</v>
      </c>
    </row>
    <row r="6" spans="1:10" ht="32.25" customHeight="1">
      <c r="A6" s="44" t="s">
        <v>9</v>
      </c>
      <c r="B6" s="45"/>
      <c r="C6" s="46"/>
      <c r="D6" s="45"/>
      <c r="E6" s="45"/>
      <c r="F6" s="46"/>
      <c r="G6" s="46"/>
      <c r="H6" s="46"/>
      <c r="I6" s="46"/>
      <c r="J6" s="46"/>
    </row>
    <row r="7" spans="1:10" ht="32.25" customHeight="1">
      <c r="A7" s="47" t="s">
        <v>10</v>
      </c>
      <c r="B7" s="48">
        <f>SUM(B22+B37)</f>
        <v>127550700</v>
      </c>
      <c r="C7" s="48">
        <f>SUM(C22+C37)</f>
        <v>127550700</v>
      </c>
      <c r="D7" s="48">
        <f>SUM(D22+D37)</f>
        <v>119671160.72999999</v>
      </c>
      <c r="E7" s="48">
        <f>+D7/C7*100</f>
        <v>93.822425694253326</v>
      </c>
      <c r="F7" s="48">
        <f>SUM(D7/B7*100)</f>
        <v>93.822425694253326</v>
      </c>
      <c r="G7" s="48">
        <f>SUM(C7-D7)</f>
        <v>7879539.2700000107</v>
      </c>
      <c r="H7" s="48">
        <f>SUM(G7/C7*100)</f>
        <v>6.1775743057466643</v>
      </c>
      <c r="I7" s="48"/>
      <c r="J7" s="48"/>
    </row>
    <row r="8" spans="1:10" ht="32.25" customHeight="1">
      <c r="A8" s="47" t="s">
        <v>11</v>
      </c>
      <c r="B8" s="48">
        <f>SUM(B38)</f>
        <v>8439200</v>
      </c>
      <c r="C8" s="48">
        <f>SUM(C38)</f>
        <v>8439200</v>
      </c>
      <c r="D8" s="48">
        <f>SUM(D38)</f>
        <v>8209248.9399999995</v>
      </c>
      <c r="E8" s="48">
        <f>+D8/C8*100</f>
        <v>97.27520309981989</v>
      </c>
      <c r="F8" s="48">
        <f t="shared" ref="F8:F13" si="0">SUM(D8/B8*100)</f>
        <v>97.27520309981989</v>
      </c>
      <c r="G8" s="48">
        <f t="shared" ref="G8:G13" si="1">SUM(C8-D8)</f>
        <v>229951.06000000052</v>
      </c>
      <c r="H8" s="48">
        <f t="shared" ref="H8:H13" si="2">SUM(G8/C8*100)</f>
        <v>2.724796900180118</v>
      </c>
      <c r="I8" s="48"/>
      <c r="J8" s="48"/>
    </row>
    <row r="9" spans="1:10" ht="32.25" customHeight="1">
      <c r="A9" s="47" t="s">
        <v>12</v>
      </c>
      <c r="B9" s="48">
        <f>SUM(B23)</f>
        <v>3931500</v>
      </c>
      <c r="C9" s="48">
        <f>SUM(C23)</f>
        <v>3931500</v>
      </c>
      <c r="D9" s="48">
        <f>SUM(D23)</f>
        <v>3566021.02</v>
      </c>
      <c r="E9" s="48">
        <f t="shared" ref="E9:E13" si="3">+D9/C9*100</f>
        <v>90.703828564161256</v>
      </c>
      <c r="F9" s="48">
        <f t="shared" si="0"/>
        <v>90.703828564161256</v>
      </c>
      <c r="G9" s="48">
        <f t="shared" si="1"/>
        <v>365478.98</v>
      </c>
      <c r="H9" s="48">
        <f t="shared" si="2"/>
        <v>9.2961714358387368</v>
      </c>
      <c r="I9" s="48"/>
      <c r="J9" s="48"/>
    </row>
    <row r="10" spans="1:10" ht="32.25" customHeight="1">
      <c r="A10" s="47" t="s">
        <v>13</v>
      </c>
      <c r="B10" s="48">
        <f t="shared" ref="B10:D13" si="4">SUM(B24+B39+B55)</f>
        <v>49562800</v>
      </c>
      <c r="C10" s="48">
        <f t="shared" si="4"/>
        <v>49559150</v>
      </c>
      <c r="D10" s="48">
        <f>SUM(D24+D39+D55)</f>
        <v>43734221.230000004</v>
      </c>
      <c r="E10" s="48">
        <f t="shared" si="3"/>
        <v>88.246511955915324</v>
      </c>
      <c r="F10" s="48">
        <f t="shared" si="0"/>
        <v>88.240013134851154</v>
      </c>
      <c r="G10" s="48">
        <f t="shared" si="1"/>
        <v>5824928.7699999958</v>
      </c>
      <c r="H10" s="48">
        <f t="shared" si="2"/>
        <v>11.753488044084687</v>
      </c>
      <c r="I10" s="48"/>
      <c r="J10" s="48"/>
    </row>
    <row r="11" spans="1:10" ht="32.25" customHeight="1">
      <c r="A11" s="47" t="s">
        <v>14</v>
      </c>
      <c r="B11" s="48">
        <f t="shared" si="4"/>
        <v>14001900</v>
      </c>
      <c r="C11" s="48">
        <f t="shared" si="4"/>
        <v>14001900</v>
      </c>
      <c r="D11" s="48">
        <f>SUM(D25+D40+D56)</f>
        <v>11584668.720000001</v>
      </c>
      <c r="E11" s="48">
        <f t="shared" si="3"/>
        <v>82.736405202151147</v>
      </c>
      <c r="F11" s="48">
        <f t="shared" si="0"/>
        <v>82.736405202151147</v>
      </c>
      <c r="G11" s="48">
        <f t="shared" si="1"/>
        <v>2417231.2799999993</v>
      </c>
      <c r="H11" s="48">
        <f t="shared" si="2"/>
        <v>17.263594797848857</v>
      </c>
      <c r="I11" s="48"/>
      <c r="J11" s="48"/>
    </row>
    <row r="12" spans="1:10" ht="31.5" customHeight="1">
      <c r="A12" s="47" t="s">
        <v>15</v>
      </c>
      <c r="B12" s="48">
        <f t="shared" si="4"/>
        <v>41917400</v>
      </c>
      <c r="C12" s="48">
        <f t="shared" si="4"/>
        <v>41324900</v>
      </c>
      <c r="D12" s="48">
        <f t="shared" si="4"/>
        <v>40116799.810000002</v>
      </c>
      <c r="E12" s="48">
        <f t="shared" si="3"/>
        <v>97.07658048779308</v>
      </c>
      <c r="F12" s="48">
        <f t="shared" si="0"/>
        <v>95.704408694241536</v>
      </c>
      <c r="G12" s="48">
        <f t="shared" si="1"/>
        <v>1208100.1899999976</v>
      </c>
      <c r="H12" s="48">
        <f t="shared" si="2"/>
        <v>2.9234195122069204</v>
      </c>
      <c r="I12" s="48"/>
      <c r="J12" s="48"/>
    </row>
    <row r="13" spans="1:10" ht="32.25" customHeight="1">
      <c r="A13" s="47" t="s">
        <v>16</v>
      </c>
      <c r="B13" s="48">
        <f t="shared" si="4"/>
        <v>186815600</v>
      </c>
      <c r="C13" s="48">
        <f t="shared" si="4"/>
        <v>186819250</v>
      </c>
      <c r="D13" s="48">
        <f t="shared" si="4"/>
        <v>179200741.72</v>
      </c>
      <c r="E13" s="48">
        <f t="shared" si="3"/>
        <v>95.921989687893515</v>
      </c>
      <c r="F13" s="48">
        <f t="shared" si="0"/>
        <v>95.923863810088662</v>
      </c>
      <c r="G13" s="48">
        <f t="shared" si="1"/>
        <v>7618508.2800000012</v>
      </c>
      <c r="H13" s="48">
        <f t="shared" si="2"/>
        <v>4.0780103121064881</v>
      </c>
      <c r="I13" s="48"/>
      <c r="J13" s="48"/>
    </row>
    <row r="14" spans="1:10" ht="32.25" customHeight="1">
      <c r="A14" s="47"/>
      <c r="B14" s="48"/>
      <c r="C14" s="48"/>
      <c r="D14" s="48"/>
      <c r="E14" s="48"/>
      <c r="F14" s="48"/>
      <c r="G14" s="48"/>
      <c r="H14" s="48"/>
      <c r="I14" s="48"/>
      <c r="J14" s="48"/>
    </row>
    <row r="15" spans="1:10" ht="32.25" customHeight="1" thickBot="1">
      <c r="A15" s="49" t="s">
        <v>17</v>
      </c>
      <c r="B15" s="50">
        <f>SUM(B7:B14)</f>
        <v>432219100</v>
      </c>
      <c r="C15" s="50">
        <f t="shared" ref="C15:D15" si="5">SUM(C7:C14)</f>
        <v>431626600</v>
      </c>
      <c r="D15" s="50">
        <f t="shared" si="5"/>
        <v>406082862.16999996</v>
      </c>
      <c r="E15" s="50">
        <f>SUM(D15/C15*100)</f>
        <v>94.081982475130104</v>
      </c>
      <c r="F15" s="50">
        <f>SUM(D15/B15*100)</f>
        <v>93.953011833581613</v>
      </c>
      <c r="G15" s="50">
        <f>SUM(C15-D15)</f>
        <v>25543737.830000043</v>
      </c>
      <c r="H15" s="50">
        <f>SUM(G15/C15*100)</f>
        <v>5.9180175248698861</v>
      </c>
      <c r="I15" s="50">
        <v>0</v>
      </c>
      <c r="J15" s="50">
        <v>0</v>
      </c>
    </row>
    <row r="16" spans="1:10" ht="32.25" customHeight="1" thickTop="1" thickBot="1">
      <c r="A16" s="51" t="s">
        <v>17</v>
      </c>
      <c r="B16" s="52"/>
      <c r="C16" s="53">
        <f>+C15/B15</f>
        <v>0.99862916747547714</v>
      </c>
      <c r="D16" s="52"/>
      <c r="E16" s="53">
        <f>SUM(D15/C15)</f>
        <v>0.9408198247513011</v>
      </c>
      <c r="F16" s="53">
        <f>SUM(D15/B15)</f>
        <v>0.93953011833581612</v>
      </c>
      <c r="G16" s="52"/>
      <c r="H16" s="53">
        <f>SUM(G15/C15)</f>
        <v>5.9180175248698862E-2</v>
      </c>
      <c r="I16" s="52"/>
      <c r="J16" s="54"/>
    </row>
    <row r="17" spans="1:13" s="58" customFormat="1" ht="32.25" customHeight="1" thickTop="1">
      <c r="A17" s="55"/>
      <c r="B17" s="56"/>
      <c r="C17" s="57"/>
      <c r="D17" s="56"/>
      <c r="E17" s="57"/>
      <c r="F17" s="57"/>
      <c r="G17" s="56"/>
      <c r="H17" s="57"/>
      <c r="I17" s="56"/>
      <c r="J17" s="56"/>
    </row>
    <row r="18" spans="1:13" s="58" customFormat="1" ht="32.25" customHeight="1">
      <c r="A18" s="55"/>
      <c r="B18" s="56"/>
      <c r="C18" s="57"/>
      <c r="D18" s="56"/>
      <c r="E18" s="57"/>
      <c r="F18" s="57"/>
      <c r="G18" s="56"/>
      <c r="H18" s="57"/>
      <c r="I18" s="56"/>
      <c r="J18" s="56"/>
      <c r="M18" s="58" t="s">
        <v>19</v>
      </c>
    </row>
    <row r="19" spans="1:13" s="58" customFormat="1" ht="32.25" customHeight="1">
      <c r="A19" s="55"/>
      <c r="B19" s="56"/>
      <c r="C19" s="57"/>
      <c r="D19" s="56"/>
      <c r="E19" s="57"/>
      <c r="F19" s="57"/>
      <c r="G19" s="56"/>
      <c r="H19" s="57"/>
      <c r="I19" s="56"/>
      <c r="J19" s="56"/>
    </row>
    <row r="20" spans="1:13" s="58" customFormat="1" ht="32.25" customHeight="1">
      <c r="A20" s="55"/>
      <c r="B20" s="56"/>
      <c r="C20" s="57"/>
      <c r="D20" s="56"/>
      <c r="E20" s="57"/>
      <c r="F20" s="57"/>
      <c r="G20" s="56"/>
      <c r="H20" s="57"/>
      <c r="I20" s="56"/>
      <c r="J20" s="56"/>
    </row>
    <row r="21" spans="1:13" ht="32.25" customHeight="1">
      <c r="A21" s="59" t="s">
        <v>18</v>
      </c>
      <c r="B21" s="60"/>
      <c r="C21" s="60"/>
      <c r="D21" s="60"/>
      <c r="E21" s="60"/>
      <c r="F21" s="60"/>
      <c r="G21" s="60"/>
      <c r="H21" s="60"/>
      <c r="I21" s="60"/>
      <c r="J21" s="60"/>
    </row>
    <row r="22" spans="1:13" ht="32.25" customHeight="1">
      <c r="A22" s="47" t="s">
        <v>10</v>
      </c>
      <c r="B22" s="61">
        <f>SUM('[1]มี.ค. 59 '!$B$5)</f>
        <v>117073600</v>
      </c>
      <c r="C22" s="61">
        <f>SUM('[1]มี.ค. 59 '!$C$5+'[1]มี.ค. 59 '!$D$5)</f>
        <v>117073600</v>
      </c>
      <c r="D22" s="61">
        <f>SUM('[1]ก.ย. 59'!$E$5)</f>
        <v>109187126.65999998</v>
      </c>
      <c r="E22" s="48">
        <f>SUM(D22/C22*100)</f>
        <v>93.263662055322456</v>
      </c>
      <c r="F22" s="48">
        <f>SUM(D22/B22*100)</f>
        <v>93.263662055322456</v>
      </c>
      <c r="G22" s="48">
        <f>SUM(C22-D22)</f>
        <v>7886473.3400000185</v>
      </c>
      <c r="H22" s="48">
        <f>SUM(G22/C22*100)</f>
        <v>6.736337944677552</v>
      </c>
      <c r="I22" s="48"/>
      <c r="J22" s="48"/>
    </row>
    <row r="23" spans="1:13" ht="32.25" customHeight="1">
      <c r="A23" s="47" t="s">
        <v>12</v>
      </c>
      <c r="B23" s="61">
        <f>SUM('[1]มี.ค. 59 '!$B$13)</f>
        <v>3931500</v>
      </c>
      <c r="C23" s="61">
        <f>SUM('[1]มี.ค. 59 '!$C$13+'[1]มี.ค. 59 '!$D$13)</f>
        <v>3931500</v>
      </c>
      <c r="D23" s="61">
        <f>SUM('[1]ก.ย. 59'!$E$13)</f>
        <v>3566021.02</v>
      </c>
      <c r="E23" s="48">
        <f t="shared" ref="E23:E27" si="6">SUM(D23/C23*100)</f>
        <v>90.703828564161256</v>
      </c>
      <c r="F23" s="48">
        <f t="shared" ref="F23:F27" si="7">SUM(D23/B23*100)</f>
        <v>90.703828564161256</v>
      </c>
      <c r="G23" s="48">
        <f t="shared" ref="G23:G27" si="8">SUM(C23-D23)</f>
        <v>365478.98</v>
      </c>
      <c r="H23" s="48">
        <f t="shared" ref="H23:H27" si="9">SUM(G23/C23*100)</f>
        <v>9.2961714358387368</v>
      </c>
      <c r="I23" s="48"/>
      <c r="J23" s="48"/>
    </row>
    <row r="24" spans="1:13" ht="32.25" customHeight="1">
      <c r="A24" s="47" t="s">
        <v>13</v>
      </c>
      <c r="B24" s="61">
        <f>SUM('[1]มี.ค. 59 '!$B$16)</f>
        <v>22523700</v>
      </c>
      <c r="C24" s="61">
        <f>SUM('[1]มี.ค. 59 '!$C$16+'[1]มี.ค. 59 '!$D$16)</f>
        <v>22520050</v>
      </c>
      <c r="D24" s="61">
        <f>SUM('[1]ก.ย. 59'!$E$16)</f>
        <v>17532459.620000001</v>
      </c>
      <c r="E24" s="48">
        <f t="shared" si="6"/>
        <v>77.85266737862483</v>
      </c>
      <c r="F24" s="48">
        <f t="shared" si="7"/>
        <v>77.840051234921447</v>
      </c>
      <c r="G24" s="48">
        <f t="shared" si="8"/>
        <v>4987590.379999999</v>
      </c>
      <c r="H24" s="48">
        <f t="shared" si="9"/>
        <v>22.14733262137517</v>
      </c>
      <c r="I24" s="48"/>
      <c r="J24" s="62"/>
    </row>
    <row r="25" spans="1:13" ht="32.25" customHeight="1">
      <c r="A25" s="47" t="s">
        <v>14</v>
      </c>
      <c r="B25" s="61">
        <f>SUM('[1]มี.ค. 59 '!$B$58)</f>
        <v>8907000</v>
      </c>
      <c r="C25" s="61">
        <f>SUM('[1]มี.ค. 59 '!$C$58+'[1]มี.ค. 59 '!$D$58)</f>
        <v>8907000</v>
      </c>
      <c r="D25" s="61">
        <f>SUM('[1]ก.ย. 59'!$E$59)</f>
        <v>7279748.0900000008</v>
      </c>
      <c r="E25" s="48">
        <f t="shared" si="6"/>
        <v>81.730639833838552</v>
      </c>
      <c r="F25" s="48">
        <f t="shared" si="7"/>
        <v>81.730639833838552</v>
      </c>
      <c r="G25" s="48">
        <f t="shared" si="8"/>
        <v>1627251.9099999992</v>
      </c>
      <c r="H25" s="48">
        <f t="shared" si="9"/>
        <v>18.269360166161437</v>
      </c>
      <c r="I25" s="48"/>
      <c r="J25" s="48"/>
    </row>
    <row r="26" spans="1:13" ht="32.25" customHeight="1">
      <c r="A26" s="47" t="s">
        <v>15</v>
      </c>
      <c r="B26" s="61">
        <f>SUM('[1]มี.ค. 59 '!$B$62)</f>
        <v>0</v>
      </c>
      <c r="C26" s="61">
        <f>SUM('[1]มี.ค. 59 '!$C$62+'[1]มี.ค. 59 '!$D$62)</f>
        <v>0</v>
      </c>
      <c r="D26" s="61">
        <f>SUM('[1]ก.ย. 59'!$E$63)</f>
        <v>0</v>
      </c>
      <c r="E26" s="48">
        <v>0</v>
      </c>
      <c r="F26" s="48">
        <v>0</v>
      </c>
      <c r="G26" s="48">
        <f t="shared" si="8"/>
        <v>0</v>
      </c>
      <c r="H26" s="48">
        <v>0</v>
      </c>
      <c r="I26" s="48"/>
      <c r="J26" s="48"/>
    </row>
    <row r="27" spans="1:13" ht="32.25" customHeight="1">
      <c r="A27" s="47" t="s">
        <v>16</v>
      </c>
      <c r="B27" s="61">
        <f>SUM('[1]มี.ค. 59 '!$B$63)</f>
        <v>178400500</v>
      </c>
      <c r="C27" s="61">
        <f>SUM('[1]มี.ค. 59 '!$C$63+'[1]มี.ค. 59 '!$D$63)</f>
        <v>178404150</v>
      </c>
      <c r="D27" s="61">
        <f>SUM('[1]ก.ย. 59'!$E$64)</f>
        <v>174536974.02000001</v>
      </c>
      <c r="E27" s="48">
        <f t="shared" si="6"/>
        <v>97.832350884214307</v>
      </c>
      <c r="F27" s="48">
        <f t="shared" si="7"/>
        <v>97.834352493406698</v>
      </c>
      <c r="G27" s="48">
        <f t="shared" si="8"/>
        <v>3867175.9799999893</v>
      </c>
      <c r="H27" s="48">
        <f t="shared" si="9"/>
        <v>2.1676491157856974</v>
      </c>
      <c r="I27" s="48" t="s">
        <v>19</v>
      </c>
      <c r="J27" s="48"/>
    </row>
    <row r="28" spans="1:13" ht="32.25" customHeight="1">
      <c r="A28" s="47"/>
      <c r="B28" s="48"/>
      <c r="C28" s="48"/>
      <c r="D28" s="63"/>
      <c r="E28" s="48"/>
      <c r="F28" s="48"/>
      <c r="G28" s="48"/>
      <c r="H28" s="48"/>
      <c r="I28" s="48"/>
      <c r="J28" s="48"/>
    </row>
    <row r="29" spans="1:13" ht="32.25" customHeight="1" thickBot="1">
      <c r="A29" s="49" t="s">
        <v>17</v>
      </c>
      <c r="B29" s="50">
        <f>SUM(B22:B28)</f>
        <v>330836300</v>
      </c>
      <c r="C29" s="50">
        <f t="shared" ref="C29:D29" si="10">SUM(C22:C28)</f>
        <v>330836300</v>
      </c>
      <c r="D29" s="50">
        <f t="shared" si="10"/>
        <v>312102329.40999997</v>
      </c>
      <c r="E29" s="50">
        <f>SUM(D29/C29*100)</f>
        <v>94.337389642551301</v>
      </c>
      <c r="F29" s="50">
        <f>SUM(D29/B29*100)</f>
        <v>94.337389642551301</v>
      </c>
      <c r="G29" s="50">
        <f>SUM(G22:G27)</f>
        <v>18733970.590000007</v>
      </c>
      <c r="H29" s="50">
        <f>SUM(G29/C29*100)</f>
        <v>5.6626103574486857</v>
      </c>
      <c r="I29" s="50">
        <v>0</v>
      </c>
      <c r="J29" s="50">
        <v>0</v>
      </c>
    </row>
    <row r="30" spans="1:13" ht="32.25" customHeight="1" thickTop="1" thickBot="1">
      <c r="A30" s="51" t="s">
        <v>17</v>
      </c>
      <c r="B30" s="52"/>
      <c r="C30" s="53">
        <v>1</v>
      </c>
      <c r="D30" s="64"/>
      <c r="E30" s="53">
        <f>SUM(D29/C29)</f>
        <v>0.94337389642551306</v>
      </c>
      <c r="F30" s="53">
        <f>SUM(D29/B29)</f>
        <v>0.94337389642551306</v>
      </c>
      <c r="G30" s="52"/>
      <c r="H30" s="53">
        <f>SUM(G29/C29)</f>
        <v>5.6626103574486858E-2</v>
      </c>
      <c r="I30" s="54"/>
      <c r="J30" s="65"/>
    </row>
    <row r="31" spans="1:13" ht="32.25" customHeight="1" thickTop="1">
      <c r="A31" s="66"/>
      <c r="B31" s="67"/>
      <c r="C31" s="68"/>
      <c r="D31" s="68"/>
      <c r="E31" s="68"/>
      <c r="F31" s="68"/>
      <c r="G31" s="68"/>
      <c r="H31" s="68"/>
      <c r="I31" s="68"/>
      <c r="J31" s="68"/>
    </row>
    <row r="32" spans="1:13" ht="32.25" customHeight="1">
      <c r="A32" s="69"/>
      <c r="B32" s="68"/>
      <c r="C32" s="68"/>
      <c r="D32" s="68"/>
      <c r="E32" s="68"/>
      <c r="F32" s="68"/>
      <c r="G32" s="68"/>
      <c r="H32" s="68"/>
      <c r="I32" s="68"/>
      <c r="J32" s="68"/>
    </row>
    <row r="33" spans="1:10" ht="32.25" customHeight="1">
      <c r="A33" s="69"/>
      <c r="B33" s="68"/>
      <c r="C33" s="68"/>
      <c r="D33" s="68"/>
      <c r="E33" s="68"/>
      <c r="F33" s="68"/>
      <c r="G33" s="68"/>
      <c r="H33" s="68"/>
      <c r="I33" s="68"/>
      <c r="J33" s="68"/>
    </row>
    <row r="34" spans="1:10" ht="32.25" customHeight="1">
      <c r="A34" s="69"/>
      <c r="B34" s="68"/>
      <c r="C34" s="68"/>
      <c r="D34" s="68"/>
      <c r="E34" s="68"/>
      <c r="F34" s="68"/>
      <c r="G34" s="68"/>
      <c r="H34" s="68"/>
      <c r="I34" s="68"/>
      <c r="J34" s="68"/>
    </row>
    <row r="35" spans="1:10" ht="32.25" customHeight="1">
      <c r="A35" s="69"/>
      <c r="B35" s="68"/>
      <c r="C35" s="68"/>
      <c r="D35" s="68"/>
      <c r="E35" s="68"/>
      <c r="F35" s="68"/>
      <c r="G35" s="68"/>
      <c r="H35" s="68"/>
      <c r="I35" s="68"/>
      <c r="J35" s="68"/>
    </row>
    <row r="36" spans="1:10" ht="32.25" customHeight="1">
      <c r="A36" s="59" t="s">
        <v>20</v>
      </c>
      <c r="B36" s="60"/>
      <c r="C36" s="60"/>
      <c r="D36" s="60"/>
      <c r="E36" s="60"/>
      <c r="F36" s="60"/>
      <c r="G36" s="60"/>
      <c r="H36" s="60"/>
      <c r="I36" s="60"/>
      <c r="J36" s="60"/>
    </row>
    <row r="37" spans="1:10" ht="32.25" customHeight="1">
      <c r="A37" s="47" t="s">
        <v>10</v>
      </c>
      <c r="B37" s="61">
        <f>SUM('[1]มี.ค. 59 '!$B$86)</f>
        <v>10477100</v>
      </c>
      <c r="C37" s="61">
        <f>SUM('[1]มี.ค. 59 '!$C$86+'[1]มี.ค. 59 '!$D$86)</f>
        <v>10477100</v>
      </c>
      <c r="D37" s="61">
        <f>SUM('[1]ก.ย. 59'!$E$90)</f>
        <v>10484034.07</v>
      </c>
      <c r="E37" s="48">
        <f>SUM(D37/C37*100)</f>
        <v>100.06618310410325</v>
      </c>
      <c r="F37" s="48">
        <f>SUM(D37/B37*100)</f>
        <v>100.06618310410325</v>
      </c>
      <c r="G37" s="48">
        <f>SUM(C37-D37)</f>
        <v>-6934.070000000298</v>
      </c>
      <c r="H37" s="48">
        <f>SUM(G37/C37*100)</f>
        <v>-6.6183104103237522E-2</v>
      </c>
      <c r="I37" s="48"/>
      <c r="J37" s="48"/>
    </row>
    <row r="38" spans="1:10" ht="32.25" customHeight="1">
      <c r="A38" s="47" t="s">
        <v>11</v>
      </c>
      <c r="B38" s="61">
        <f>SUM('[1]มี.ค. 59 '!$B$91)</f>
        <v>8439200</v>
      </c>
      <c r="C38" s="61">
        <f>SUM('[1]มี.ค. 59 '!$C$91+'[1]มี.ค. 59 '!$D$91)</f>
        <v>8439200</v>
      </c>
      <c r="D38" s="61">
        <f>SUM('[1]ก.ย. 59'!$E$95)</f>
        <v>8209248.9399999995</v>
      </c>
      <c r="E38" s="48">
        <f t="shared" ref="E38:E41" si="11">SUM(D38/C38*100)</f>
        <v>97.27520309981989</v>
      </c>
      <c r="F38" s="48">
        <f t="shared" ref="F38:F41" si="12">SUM(D38/B38*100)</f>
        <v>97.27520309981989</v>
      </c>
      <c r="G38" s="48">
        <f t="shared" ref="G38:G42" si="13">SUM(C38-D38)</f>
        <v>229951.06000000052</v>
      </c>
      <c r="H38" s="48">
        <f t="shared" ref="H38:H41" si="14">SUM(G38/C38*100)</f>
        <v>2.724796900180118</v>
      </c>
      <c r="I38" s="48"/>
      <c r="J38" s="48"/>
    </row>
    <row r="39" spans="1:10" ht="32.25" customHeight="1">
      <c r="A39" s="47" t="s">
        <v>13</v>
      </c>
      <c r="B39" s="61">
        <f>SUM('[1]มี.ค. 59 '!$B$94)</f>
        <v>15694800</v>
      </c>
      <c r="C39" s="61">
        <f>SUM('[1]มี.ค. 59 '!$C$94+'[1]มี.ค. 59 '!$D$94)</f>
        <v>15694800</v>
      </c>
      <c r="D39" s="61">
        <f>SUM('[1]ก.ย. 59'!$E$102)</f>
        <v>15060146.199999999</v>
      </c>
      <c r="E39" s="48">
        <f t="shared" si="11"/>
        <v>95.956279786935795</v>
      </c>
      <c r="F39" s="48">
        <f t="shared" si="12"/>
        <v>95.956279786935795</v>
      </c>
      <c r="G39" s="48">
        <f t="shared" si="13"/>
        <v>634653.80000000075</v>
      </c>
      <c r="H39" s="48">
        <f t="shared" si="14"/>
        <v>4.043720213064204</v>
      </c>
      <c r="I39" s="48"/>
      <c r="J39" s="48"/>
    </row>
    <row r="40" spans="1:10" ht="32.25" customHeight="1">
      <c r="A40" s="47" t="s">
        <v>14</v>
      </c>
      <c r="B40" s="61">
        <f>SUM('[1]มี.ค. 59 '!$B$124)</f>
        <v>1103900</v>
      </c>
      <c r="C40" s="61">
        <f>SUM('[1]มี.ค. 59 '!$C$124+'[1]มี.ค. 59 '!$D$124)</f>
        <v>1103900</v>
      </c>
      <c r="D40" s="61">
        <f>SUM('[1]ก.ย. 59'!$E$134)</f>
        <v>881599.88</v>
      </c>
      <c r="E40" s="48">
        <f t="shared" si="11"/>
        <v>79.862295497780593</v>
      </c>
      <c r="F40" s="48">
        <f t="shared" si="12"/>
        <v>79.862295497780593</v>
      </c>
      <c r="G40" s="48">
        <f t="shared" si="13"/>
        <v>222300.12</v>
      </c>
      <c r="H40" s="48">
        <f t="shared" si="14"/>
        <v>20.137704502219403</v>
      </c>
      <c r="I40" s="48"/>
      <c r="J40" s="48"/>
    </row>
    <row r="41" spans="1:10" ht="32.25" customHeight="1">
      <c r="A41" s="47" t="s">
        <v>15</v>
      </c>
      <c r="B41" s="61">
        <f>SUM('[1]มี.ค. 59 '!$B$132)</f>
        <v>3314900</v>
      </c>
      <c r="C41" s="61">
        <f>SUM('[1]มี.ค. 59 '!$C$132+'[1]มี.ค. 59 '!$D$132)</f>
        <v>3314900</v>
      </c>
      <c r="D41" s="61">
        <f>SUM('[1]ก.ย. 59'!$E$142)</f>
        <v>3314899.81</v>
      </c>
      <c r="E41" s="48">
        <f t="shared" si="11"/>
        <v>99.999994268303709</v>
      </c>
      <c r="F41" s="48">
        <f t="shared" si="12"/>
        <v>99.999994268303709</v>
      </c>
      <c r="G41" s="48">
        <f t="shared" si="13"/>
        <v>0.18999999994412065</v>
      </c>
      <c r="H41" s="48">
        <f t="shared" si="14"/>
        <v>5.7316962787450798E-6</v>
      </c>
      <c r="I41" s="48"/>
      <c r="J41" s="48"/>
    </row>
    <row r="42" spans="1:10" ht="32.25" customHeight="1">
      <c r="A42" s="47" t="s">
        <v>16</v>
      </c>
      <c r="B42" s="61">
        <f>SUM('[1]มี.ค. 59 '!$B$135)</f>
        <v>0</v>
      </c>
      <c r="C42" s="61">
        <f>SUM('[1]มี.ค. 59 '!$C$135+'[1]มี.ค. 59 '!$D$135)</f>
        <v>0</v>
      </c>
      <c r="D42" s="61">
        <f>SUM('[1]ก.ย. 59'!$E$147)</f>
        <v>0</v>
      </c>
      <c r="E42" s="48">
        <v>0</v>
      </c>
      <c r="F42" s="48">
        <v>0</v>
      </c>
      <c r="G42" s="48">
        <f t="shared" si="13"/>
        <v>0</v>
      </c>
      <c r="H42" s="48">
        <v>0</v>
      </c>
      <c r="I42" s="48"/>
      <c r="J42" s="48"/>
    </row>
    <row r="43" spans="1:10" ht="32.25" customHeight="1">
      <c r="A43" s="47"/>
      <c r="B43" s="61"/>
      <c r="C43" s="61"/>
      <c r="D43" s="70"/>
      <c r="E43" s="48"/>
      <c r="F43" s="48"/>
      <c r="G43" s="48"/>
      <c r="H43" s="48"/>
      <c r="I43" s="48"/>
      <c r="J43" s="48"/>
    </row>
    <row r="44" spans="1:10" ht="32.25" customHeight="1" thickBot="1">
      <c r="A44" s="49" t="s">
        <v>17</v>
      </c>
      <c r="B44" s="50">
        <f>SUM(B37:B43)</f>
        <v>39029900</v>
      </c>
      <c r="C44" s="50">
        <f>SUM(C37:C43)</f>
        <v>39029900</v>
      </c>
      <c r="D44" s="50">
        <f>SUM(D37:D43)</f>
        <v>37949928.899999999</v>
      </c>
      <c r="E44" s="50">
        <f>SUM(D44/C44*100)</f>
        <v>97.232964727042599</v>
      </c>
      <c r="F44" s="50">
        <f>SUM(D44/B44*100)</f>
        <v>97.232964727042599</v>
      </c>
      <c r="G44" s="50">
        <f>SUM(G37:G43)</f>
        <v>1079971.100000001</v>
      </c>
      <c r="H44" s="50">
        <f>SUM(G44/C44*100)</f>
        <v>2.7670352729574019</v>
      </c>
      <c r="I44" s="50">
        <v>0</v>
      </c>
      <c r="J44" s="50">
        <v>0</v>
      </c>
    </row>
    <row r="45" spans="1:10" ht="32.25" customHeight="1" thickTop="1" thickBot="1">
      <c r="A45" s="51" t="s">
        <v>17</v>
      </c>
      <c r="B45" s="52"/>
      <c r="C45" s="53">
        <v>1</v>
      </c>
      <c r="D45" s="64"/>
      <c r="E45" s="53">
        <f>SUM(D44/C44)</f>
        <v>0.97232964727042592</v>
      </c>
      <c r="F45" s="53">
        <f>SUM(D44/B44)</f>
        <v>0.97232964727042592</v>
      </c>
      <c r="G45" s="52"/>
      <c r="H45" s="53">
        <f>SUM(G44/C44)</f>
        <v>2.7670352729574018E-2</v>
      </c>
      <c r="I45" s="52"/>
      <c r="J45" s="54"/>
    </row>
    <row r="46" spans="1:10" ht="21.75" thickTop="1">
      <c r="A46" s="66"/>
      <c r="B46" s="67"/>
      <c r="C46" s="67"/>
      <c r="D46" s="67"/>
      <c r="E46" s="67"/>
      <c r="F46" s="67"/>
      <c r="G46" s="67"/>
      <c r="H46" s="67"/>
      <c r="I46" s="67"/>
      <c r="J46" s="67"/>
    </row>
    <row r="47" spans="1:10">
      <c r="A47" s="69"/>
      <c r="B47" s="68"/>
      <c r="C47" s="68"/>
      <c r="D47" s="68"/>
      <c r="E47" s="68"/>
      <c r="F47" s="68"/>
      <c r="G47" s="68"/>
      <c r="H47" s="68"/>
      <c r="I47" s="68"/>
      <c r="J47" s="68"/>
    </row>
    <row r="48" spans="1:10">
      <c r="A48" s="69"/>
      <c r="B48" s="68"/>
      <c r="C48" s="68"/>
      <c r="D48" s="68"/>
      <c r="E48" s="68"/>
      <c r="F48" s="68"/>
      <c r="G48" s="68"/>
      <c r="H48" s="68"/>
      <c r="I48" s="68"/>
      <c r="J48" s="68"/>
    </row>
    <row r="49" spans="1:10">
      <c r="A49" s="69"/>
      <c r="B49" s="68"/>
      <c r="C49" s="68"/>
      <c r="D49" s="68"/>
      <c r="E49" s="68"/>
      <c r="F49" s="68"/>
      <c r="G49" s="68"/>
      <c r="H49" s="68"/>
      <c r="I49" s="68"/>
      <c r="J49" s="68"/>
    </row>
    <row r="50" spans="1:10">
      <c r="A50" s="69"/>
      <c r="B50" s="68"/>
      <c r="C50" s="68"/>
      <c r="D50" s="68"/>
      <c r="E50" s="68"/>
      <c r="F50" s="68"/>
      <c r="G50" s="68"/>
      <c r="H50" s="68"/>
      <c r="I50" s="68"/>
      <c r="J50" s="68"/>
    </row>
    <row r="51" spans="1:10">
      <c r="A51" s="69"/>
      <c r="B51" s="68"/>
      <c r="C51" s="68"/>
      <c r="D51" s="68"/>
      <c r="E51" s="68"/>
      <c r="F51" s="68"/>
      <c r="G51" s="68"/>
      <c r="H51" s="68"/>
      <c r="I51" s="68"/>
      <c r="J51" s="68"/>
    </row>
    <row r="52" spans="1:10">
      <c r="A52" s="69"/>
      <c r="B52" s="68"/>
      <c r="C52" s="68"/>
      <c r="D52" s="68"/>
      <c r="E52" s="68"/>
      <c r="F52" s="68"/>
      <c r="G52" s="68"/>
      <c r="H52" s="68"/>
      <c r="I52" s="68"/>
      <c r="J52" s="68"/>
    </row>
    <row r="53" spans="1:10">
      <c r="A53" s="69"/>
      <c r="B53" s="68"/>
      <c r="C53" s="68"/>
      <c r="D53" s="68"/>
      <c r="E53" s="68"/>
      <c r="F53" s="68"/>
      <c r="G53" s="68"/>
      <c r="H53" s="68"/>
      <c r="I53" s="68"/>
      <c r="J53" s="68"/>
    </row>
    <row r="54" spans="1:10" ht="32.25" customHeight="1">
      <c r="A54" s="59" t="s">
        <v>23</v>
      </c>
      <c r="B54" s="60"/>
      <c r="C54" s="60"/>
      <c r="D54" s="60"/>
      <c r="E54" s="60"/>
      <c r="F54" s="60"/>
      <c r="G54" s="60"/>
      <c r="H54" s="60"/>
      <c r="I54" s="60"/>
      <c r="J54" s="60"/>
    </row>
    <row r="55" spans="1:10" ht="32.25" customHeight="1">
      <c r="A55" s="47" t="s">
        <v>13</v>
      </c>
      <c r="B55" s="61">
        <v>11344300</v>
      </c>
      <c r="C55" s="61">
        <v>11344300</v>
      </c>
      <c r="D55" s="61">
        <f>SUM('[1]ก.ย. 59'!$E$154)</f>
        <v>11141615.41</v>
      </c>
      <c r="E55" s="48">
        <v>94.744633604541477</v>
      </c>
      <c r="F55" s="48">
        <v>94.744633604541477</v>
      </c>
      <c r="G55" s="48">
        <f>SUM(C55-D55)</f>
        <v>202684.58999999985</v>
      </c>
      <c r="H55" s="48">
        <v>5.2553663954585224</v>
      </c>
      <c r="I55" s="48"/>
      <c r="J55" s="48"/>
    </row>
    <row r="56" spans="1:10" ht="32.25" customHeight="1">
      <c r="A56" s="47" t="s">
        <v>14</v>
      </c>
      <c r="B56" s="61">
        <v>3991000</v>
      </c>
      <c r="C56" s="61">
        <v>3991000</v>
      </c>
      <c r="D56" s="61">
        <f>SUM('[1]ก.ย. 59'!$E$163)</f>
        <v>3423320.75</v>
      </c>
      <c r="E56" s="48">
        <v>66.068617639689293</v>
      </c>
      <c r="F56" s="48">
        <v>66.068617639689293</v>
      </c>
      <c r="G56" s="48">
        <f t="shared" ref="G56:G58" si="15">SUM(C56-D56)</f>
        <v>567679.25</v>
      </c>
      <c r="H56" s="48">
        <v>33.9313823603107</v>
      </c>
      <c r="I56" s="48"/>
      <c r="J56" s="48"/>
    </row>
    <row r="57" spans="1:10" ht="32.25" customHeight="1">
      <c r="A57" s="47" t="s">
        <v>15</v>
      </c>
      <c r="B57" s="61">
        <v>38602500</v>
      </c>
      <c r="C57" s="61">
        <v>38010000</v>
      </c>
      <c r="D57" s="61">
        <f>SUM('[1]ก.ย. 59'!$E$177)</f>
        <v>36801900</v>
      </c>
      <c r="E57" s="48">
        <v>99.868192580899759</v>
      </c>
      <c r="F57" s="48">
        <v>98.335340975325437</v>
      </c>
      <c r="G57" s="48">
        <f t="shared" si="15"/>
        <v>1208100</v>
      </c>
      <c r="H57" s="48">
        <v>0.13180741910023677</v>
      </c>
      <c r="I57" s="48"/>
      <c r="J57" s="48"/>
    </row>
    <row r="58" spans="1:10" ht="32.25" customHeight="1">
      <c r="A58" s="47" t="s">
        <v>16</v>
      </c>
      <c r="B58" s="61">
        <v>8415100</v>
      </c>
      <c r="C58" s="61">
        <v>8415100</v>
      </c>
      <c r="D58" s="61">
        <f>SUM('[1]ก.ย. 59'!$E$185)</f>
        <v>4663767.7</v>
      </c>
      <c r="E58" s="48">
        <v>23.580822331285429</v>
      </c>
      <c r="F58" s="48">
        <v>23.580822331285429</v>
      </c>
      <c r="G58" s="48">
        <f t="shared" si="15"/>
        <v>3751332.3</v>
      </c>
      <c r="H58" s="48">
        <v>76.419177668714568</v>
      </c>
      <c r="I58" s="48"/>
      <c r="J58" s="48"/>
    </row>
    <row r="59" spans="1:10" ht="32.25" customHeight="1">
      <c r="A59" s="47"/>
      <c r="B59" s="61"/>
      <c r="C59" s="61"/>
      <c r="D59" s="70"/>
      <c r="E59" s="48"/>
      <c r="F59" s="48"/>
      <c r="G59" s="48"/>
      <c r="H59" s="48"/>
      <c r="I59" s="48"/>
      <c r="J59" s="48"/>
    </row>
    <row r="60" spans="1:10" ht="32.25" customHeight="1" thickBot="1">
      <c r="A60" s="49" t="s">
        <v>17</v>
      </c>
      <c r="B60" s="50">
        <f>SUM(B55:B59)</f>
        <v>62352900</v>
      </c>
      <c r="C60" s="50">
        <f>SUM(C55:C59)</f>
        <v>61760400</v>
      </c>
      <c r="D60" s="50">
        <f>SUM(D55:D59)</f>
        <v>56030603.859999999</v>
      </c>
      <c r="E60" s="50">
        <f>SUM(D60/C60*100)</f>
        <v>90.722540430437633</v>
      </c>
      <c r="F60" s="50">
        <f>SUM(D60/B60*100)</f>
        <v>89.860461758795495</v>
      </c>
      <c r="G60" s="50">
        <f>SUM(G55:G59)</f>
        <v>5729796.1399999997</v>
      </c>
      <c r="H60" s="50">
        <f>SUM(G60/C60*100)</f>
        <v>9.2774595695623727</v>
      </c>
      <c r="I60" s="50">
        <v>0</v>
      </c>
      <c r="J60" s="50">
        <v>0</v>
      </c>
    </row>
    <row r="61" spans="1:10" ht="32.25" customHeight="1" thickTop="1" thickBot="1">
      <c r="A61" s="51" t="s">
        <v>17</v>
      </c>
      <c r="B61" s="52"/>
      <c r="C61" s="53">
        <v>1</v>
      </c>
      <c r="D61" s="64"/>
      <c r="E61" s="53">
        <f>SUM(D60/C60)</f>
        <v>0.90722540430437626</v>
      </c>
      <c r="F61" s="53">
        <f>SUM(D60/B60)</f>
        <v>0.89860461758795496</v>
      </c>
      <c r="G61" s="52"/>
      <c r="H61" s="53">
        <f>SUM(G60/C60)</f>
        <v>9.2774595695623727E-2</v>
      </c>
      <c r="I61" s="52"/>
      <c r="J61" s="54"/>
    </row>
    <row r="62" spans="1:10" ht="21.75" thickTop="1"/>
  </sheetData>
  <mergeCells count="5">
    <mergeCell ref="A1:J1"/>
    <mergeCell ref="A3:A5"/>
    <mergeCell ref="B3:B5"/>
    <mergeCell ref="C3:C5"/>
    <mergeCell ref="H3:H5"/>
  </mergeCells>
  <printOptions horizontalCentered="1"/>
  <pageMargins left="0.51181102362204722" right="0.23622047244094491" top="0.70866141732283472" bottom="0.74803149606299213" header="0.47244094488188981" footer="0.31496062992125984"/>
  <pageSetup paperSize="9" scale="83" fitToHeight="0" orientation="landscape" r:id="rId1"/>
  <headerFooter>
    <oddHeader>&amp;R&amp;P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L49"/>
  <sheetViews>
    <sheetView workbookViewId="0">
      <selection activeCell="O28" sqref="O28"/>
    </sheetView>
  </sheetViews>
  <sheetFormatPr defaultColWidth="9" defaultRowHeight="18.75"/>
  <cols>
    <col min="1" max="1" width="23.28515625" style="2" customWidth="1"/>
    <col min="2" max="3" width="15.7109375" style="2" customWidth="1"/>
    <col min="4" max="4" width="17.5703125" style="2" customWidth="1"/>
    <col min="5" max="5" width="9.28515625" style="2" customWidth="1"/>
    <col min="6" max="6" width="9.140625" style="2" customWidth="1"/>
    <col min="7" max="7" width="16" style="2" customWidth="1"/>
    <col min="8" max="8" width="8" style="2" customWidth="1"/>
    <col min="9" max="9" width="8.5703125" style="2" customWidth="1"/>
    <col min="10" max="10" width="9.140625" style="2" customWidth="1"/>
    <col min="11" max="16384" width="9" style="2"/>
  </cols>
  <sheetData>
    <row r="1" spans="1:12" ht="21.75">
      <c r="A1" s="84" t="s">
        <v>22</v>
      </c>
      <c r="B1" s="84"/>
      <c r="C1" s="84"/>
      <c r="D1" s="84"/>
      <c r="E1" s="84"/>
      <c r="F1" s="84"/>
      <c r="G1" s="84"/>
      <c r="H1" s="84"/>
      <c r="I1" s="84"/>
      <c r="J1" s="84"/>
      <c r="K1" s="1"/>
      <c r="L1" s="1"/>
    </row>
    <row r="2" spans="1:12" ht="114.75" customHeight="1">
      <c r="A2" s="3" t="s">
        <v>0</v>
      </c>
      <c r="B2" s="3" t="s">
        <v>1</v>
      </c>
      <c r="C2" s="3" t="s">
        <v>2</v>
      </c>
      <c r="D2" s="4" t="s">
        <v>25</v>
      </c>
      <c r="E2" s="3" t="s">
        <v>3</v>
      </c>
      <c r="F2" s="3" t="s">
        <v>4</v>
      </c>
      <c r="G2" s="3" t="s">
        <v>5</v>
      </c>
      <c r="H2" s="3" t="s">
        <v>6</v>
      </c>
      <c r="I2" s="3" t="s">
        <v>7</v>
      </c>
      <c r="J2" s="3" t="s">
        <v>8</v>
      </c>
      <c r="K2" s="5"/>
      <c r="L2" s="6"/>
    </row>
    <row r="3" spans="1:12" ht="32.25" customHeight="1">
      <c r="A3" s="7" t="s">
        <v>9</v>
      </c>
      <c r="B3" s="8"/>
      <c r="C3" s="9"/>
      <c r="D3" s="8"/>
      <c r="E3" s="8"/>
      <c r="F3" s="9"/>
      <c r="G3" s="9"/>
      <c r="H3" s="9"/>
      <c r="I3" s="9"/>
      <c r="J3" s="9"/>
      <c r="K3" s="6"/>
      <c r="L3" s="6"/>
    </row>
    <row r="4" spans="1:12" ht="32.25" customHeight="1">
      <c r="A4" s="10" t="s">
        <v>10</v>
      </c>
      <c r="B4" s="11">
        <f>SUM(B15+B27)</f>
        <v>127550700</v>
      </c>
      <c r="C4" s="11">
        <f>SUM(C15+C27)</f>
        <v>67882550</v>
      </c>
      <c r="D4" s="11">
        <f>SUM(D15+D27)</f>
        <v>35527400.989999995</v>
      </c>
      <c r="E4" s="11">
        <f>+D4/C4*100</f>
        <v>52.336573964884927</v>
      </c>
      <c r="F4" s="11">
        <f>SUM(D4/B4*100)</f>
        <v>27.853552344283482</v>
      </c>
      <c r="G4" s="11">
        <f>SUM(C4-D4)</f>
        <v>32355149.010000005</v>
      </c>
      <c r="H4" s="11">
        <f>SUM(G4/C4*100)</f>
        <v>47.663426035115073</v>
      </c>
      <c r="I4" s="11"/>
      <c r="J4" s="11"/>
      <c r="K4" s="6"/>
      <c r="L4" s="6"/>
    </row>
    <row r="5" spans="1:12" ht="32.25" customHeight="1">
      <c r="A5" s="10" t="s">
        <v>11</v>
      </c>
      <c r="B5" s="11">
        <f>SUM(B28)</f>
        <v>8439200</v>
      </c>
      <c r="C5" s="11">
        <f>SUM(C28)</f>
        <v>8439200</v>
      </c>
      <c r="D5" s="11">
        <f>SUM(D28)</f>
        <v>8209248.9399999995</v>
      </c>
      <c r="E5" s="11">
        <f>+D5/C5*100</f>
        <v>97.27520309981989</v>
      </c>
      <c r="F5" s="11">
        <f t="shared" ref="F5:F10" si="0">SUM(D5/B5*100)</f>
        <v>97.27520309981989</v>
      </c>
      <c r="G5" s="11">
        <f t="shared" ref="G5:G10" si="1">SUM(C5-D5)</f>
        <v>229951.06000000052</v>
      </c>
      <c r="H5" s="11">
        <f t="shared" ref="H5:H10" si="2">SUM(G5/C5*100)</f>
        <v>2.724796900180118</v>
      </c>
      <c r="I5" s="11"/>
      <c r="J5" s="11"/>
      <c r="K5" s="6"/>
      <c r="L5" s="6"/>
    </row>
    <row r="6" spans="1:12" ht="32.25" customHeight="1">
      <c r="A6" s="10" t="s">
        <v>12</v>
      </c>
      <c r="B6" s="11">
        <f>SUM(B16)</f>
        <v>3931500</v>
      </c>
      <c r="C6" s="11">
        <f>SUM(C16)</f>
        <v>1965750</v>
      </c>
      <c r="D6" s="11">
        <f>SUM(D16)</f>
        <v>914625</v>
      </c>
      <c r="E6" s="11">
        <f t="shared" ref="E6:E10" si="3">+D6/C6*100</f>
        <v>46.52804273178176</v>
      </c>
      <c r="F6" s="11">
        <f t="shared" si="0"/>
        <v>23.26402136589088</v>
      </c>
      <c r="G6" s="11">
        <f t="shared" si="1"/>
        <v>1051125</v>
      </c>
      <c r="H6" s="11">
        <f t="shared" si="2"/>
        <v>53.47195726821824</v>
      </c>
      <c r="I6" s="11"/>
      <c r="J6" s="11"/>
      <c r="K6" s="6"/>
      <c r="L6" s="6"/>
    </row>
    <row r="7" spans="1:12" ht="32.25" customHeight="1">
      <c r="A7" s="10" t="s">
        <v>13</v>
      </c>
      <c r="B7" s="11">
        <f t="shared" ref="B7:D10" si="4">SUM(B17+B29+B39)</f>
        <v>49562800</v>
      </c>
      <c r="C7" s="11">
        <f t="shared" si="4"/>
        <v>33373900</v>
      </c>
      <c r="D7" s="11">
        <f t="shared" si="4"/>
        <v>24583061.059999999</v>
      </c>
      <c r="E7" s="11">
        <f t="shared" si="3"/>
        <v>73.659539520403655</v>
      </c>
      <c r="F7" s="11">
        <f t="shared" si="0"/>
        <v>49.599822972067756</v>
      </c>
      <c r="G7" s="11">
        <f t="shared" si="1"/>
        <v>8790838.9400000013</v>
      </c>
      <c r="H7" s="11">
        <f t="shared" si="2"/>
        <v>26.340460479596334</v>
      </c>
      <c r="I7" s="11"/>
      <c r="J7" s="11"/>
      <c r="K7" s="6"/>
      <c r="L7" s="13"/>
    </row>
    <row r="8" spans="1:12" ht="32.25" customHeight="1">
      <c r="A8" s="10" t="s">
        <v>14</v>
      </c>
      <c r="B8" s="11">
        <f t="shared" si="4"/>
        <v>14001900</v>
      </c>
      <c r="C8" s="11">
        <f t="shared" si="4"/>
        <v>9793150</v>
      </c>
      <c r="D8" s="11">
        <f t="shared" si="4"/>
        <v>3196151.73</v>
      </c>
      <c r="E8" s="11">
        <f t="shared" si="3"/>
        <v>32.636605484445759</v>
      </c>
      <c r="F8" s="11">
        <f t="shared" si="0"/>
        <v>22.826557324363122</v>
      </c>
      <c r="G8" s="11">
        <f t="shared" si="1"/>
        <v>6596998.2699999996</v>
      </c>
      <c r="H8" s="11">
        <f t="shared" si="2"/>
        <v>67.363394515554234</v>
      </c>
      <c r="I8" s="11"/>
      <c r="J8" s="11"/>
      <c r="K8" s="6"/>
      <c r="L8" s="6"/>
    </row>
    <row r="9" spans="1:12" ht="31.5" customHeight="1">
      <c r="A9" s="10" t="s">
        <v>15</v>
      </c>
      <c r="B9" s="11">
        <f t="shared" si="4"/>
        <v>41917400</v>
      </c>
      <c r="C9" s="11">
        <f t="shared" si="4"/>
        <v>41917400</v>
      </c>
      <c r="D9" s="11">
        <f t="shared" si="4"/>
        <v>37414799.810000002</v>
      </c>
      <c r="E9" s="11">
        <f t="shared" si="3"/>
        <v>89.258398206949863</v>
      </c>
      <c r="F9" s="11">
        <f t="shared" si="0"/>
        <v>89.258398206949863</v>
      </c>
      <c r="G9" s="11">
        <f t="shared" si="1"/>
        <v>4502600.1899999976</v>
      </c>
      <c r="H9" s="11">
        <f t="shared" si="2"/>
        <v>10.741601793050135</v>
      </c>
      <c r="I9" s="11"/>
      <c r="J9" s="11"/>
      <c r="K9" s="14"/>
      <c r="L9" s="6"/>
    </row>
    <row r="10" spans="1:12" ht="32.25" customHeight="1">
      <c r="A10" s="10" t="s">
        <v>16</v>
      </c>
      <c r="B10" s="11">
        <f t="shared" si="4"/>
        <v>186815600</v>
      </c>
      <c r="C10" s="11">
        <f t="shared" si="4"/>
        <v>179559550</v>
      </c>
      <c r="D10" s="11">
        <f t="shared" si="4"/>
        <v>171300604.33000001</v>
      </c>
      <c r="E10" s="11">
        <f t="shared" si="3"/>
        <v>95.400441987073378</v>
      </c>
      <c r="F10" s="11">
        <f t="shared" si="0"/>
        <v>91.695021363312279</v>
      </c>
      <c r="G10" s="11">
        <f t="shared" si="1"/>
        <v>8258945.6699999869</v>
      </c>
      <c r="H10" s="11">
        <f t="shared" si="2"/>
        <v>4.5995580129266234</v>
      </c>
      <c r="I10" s="11"/>
      <c r="J10" s="11"/>
      <c r="K10" s="6"/>
      <c r="L10" s="6"/>
    </row>
    <row r="11" spans="1:12" ht="32.25" customHeight="1">
      <c r="A11" s="10"/>
      <c r="B11" s="11"/>
      <c r="C11" s="11"/>
      <c r="D11" s="11"/>
      <c r="E11" s="11"/>
      <c r="F11" s="11"/>
      <c r="G11" s="11"/>
      <c r="H11" s="11"/>
      <c r="I11" s="11"/>
      <c r="J11" s="11"/>
      <c r="K11" s="6"/>
      <c r="L11" s="6"/>
    </row>
    <row r="12" spans="1:12" ht="32.25" customHeight="1" thickBot="1">
      <c r="A12" s="15" t="s">
        <v>17</v>
      </c>
      <c r="B12" s="16">
        <f>SUM(B4:B11)</f>
        <v>432219100</v>
      </c>
      <c r="C12" s="16">
        <f t="shared" ref="C12:D12" si="5">SUM(C4:C11)</f>
        <v>342931500</v>
      </c>
      <c r="D12" s="16">
        <f t="shared" si="5"/>
        <v>281145891.86000001</v>
      </c>
      <c r="E12" s="16">
        <f>SUM(D12/C12*100)</f>
        <v>81.983105039927807</v>
      </c>
      <c r="F12" s="16">
        <f>SUM(D12/B12*100)</f>
        <v>65.047077248552881</v>
      </c>
      <c r="G12" s="16">
        <f>SUM(C12-D12)</f>
        <v>61785608.139999986</v>
      </c>
      <c r="H12" s="16">
        <f>SUM(G12/C12*100)</f>
        <v>18.016894960072197</v>
      </c>
      <c r="I12" s="16">
        <v>0</v>
      </c>
      <c r="J12" s="16">
        <v>0</v>
      </c>
      <c r="K12" s="6"/>
      <c r="L12" s="6"/>
    </row>
    <row r="13" spans="1:12" ht="32.25" customHeight="1" thickTop="1" thickBot="1">
      <c r="A13" s="17" t="s">
        <v>17</v>
      </c>
      <c r="B13" s="18"/>
      <c r="C13" s="19">
        <v>1</v>
      </c>
      <c r="D13" s="18"/>
      <c r="E13" s="19">
        <f>SUM(D12/C12)</f>
        <v>0.81983105039927806</v>
      </c>
      <c r="F13" s="19">
        <f>SUM(D12/B12)</f>
        <v>0.65047077248552876</v>
      </c>
      <c r="G13" s="18"/>
      <c r="H13" s="19">
        <f>SUM(G12/C12)</f>
        <v>0.18016894960072197</v>
      </c>
      <c r="I13" s="18"/>
      <c r="J13" s="20"/>
      <c r="K13" s="6"/>
      <c r="L13" s="6"/>
    </row>
    <row r="14" spans="1:12" ht="32.25" customHeight="1" thickTop="1">
      <c r="A14" s="21" t="s">
        <v>18</v>
      </c>
      <c r="B14" s="22"/>
      <c r="C14" s="22"/>
      <c r="D14" s="22"/>
      <c r="E14" s="22"/>
      <c r="F14" s="22"/>
      <c r="G14" s="22"/>
      <c r="H14" s="22"/>
      <c r="I14" s="22"/>
      <c r="J14" s="22"/>
      <c r="K14" s="6"/>
      <c r="L14" s="6"/>
    </row>
    <row r="15" spans="1:12" ht="32.25" customHeight="1">
      <c r="A15" s="10" t="s">
        <v>10</v>
      </c>
      <c r="B15" s="23">
        <f>SUM([1]พ.ย.58!$B$5)</f>
        <v>117073600</v>
      </c>
      <c r="C15" s="23">
        <f>SUM([1]พ.ย.58!$C$5+[1]พ.ย.58!$D$5)</f>
        <v>58536850</v>
      </c>
      <c r="D15" s="23">
        <f>SUM('[1]ธ.ค.58 '!$E$5)</f>
        <v>26993366.919999998</v>
      </c>
      <c r="E15" s="11">
        <f>SUM(D15/C15*100)</f>
        <v>46.113460017066174</v>
      </c>
      <c r="F15" s="11">
        <f>SUM(D15/B15*100)</f>
        <v>23.056749702751091</v>
      </c>
      <c r="G15" s="11">
        <f>SUM(C15-D15)</f>
        <v>31543483.080000002</v>
      </c>
      <c r="H15" s="11">
        <f>SUM(G15/C15*100)</f>
        <v>53.886539982933833</v>
      </c>
      <c r="I15" s="11"/>
      <c r="J15" s="11"/>
      <c r="K15" s="1"/>
      <c r="L15" s="1"/>
    </row>
    <row r="16" spans="1:12" ht="32.25" customHeight="1">
      <c r="A16" s="10" t="s">
        <v>12</v>
      </c>
      <c r="B16" s="23">
        <f>SUM([1]พ.ย.58!$B$13)</f>
        <v>3931500</v>
      </c>
      <c r="C16" s="23">
        <f>SUM([1]พ.ย.58!$C$13+[1]พ.ย.58!$D$13)</f>
        <v>1965750</v>
      </c>
      <c r="D16" s="23">
        <f>SUM('[1]ธ.ค.58 '!$E$13)</f>
        <v>914625</v>
      </c>
      <c r="E16" s="11">
        <f t="shared" ref="E16:E20" si="6">SUM(D16/C16*100)</f>
        <v>46.52804273178176</v>
      </c>
      <c r="F16" s="11">
        <f t="shared" ref="F16:F20" si="7">SUM(D16/B16*100)</f>
        <v>23.26402136589088</v>
      </c>
      <c r="G16" s="11">
        <f t="shared" ref="G16:G20" si="8">SUM(C16-D16)</f>
        <v>1051125</v>
      </c>
      <c r="H16" s="11">
        <f t="shared" ref="H16:H20" si="9">SUM(G16/C16*100)</f>
        <v>53.47195726821824</v>
      </c>
      <c r="I16" s="11"/>
      <c r="J16" s="11"/>
      <c r="K16" s="1"/>
      <c r="L16" s="1"/>
    </row>
    <row r="17" spans="1:10" ht="32.25" customHeight="1">
      <c r="A17" s="10" t="s">
        <v>13</v>
      </c>
      <c r="B17" s="23">
        <f>SUM([1]พ.ย.58!$B$16)</f>
        <v>22523700</v>
      </c>
      <c r="C17" s="23">
        <f>SUM('[1]ธ.ค.58 '!$C$16+'[1]ธ.ค.58 '!$D$16)</f>
        <v>10224400</v>
      </c>
      <c r="D17" s="23">
        <f>SUM('[1]ธ.ค.58 '!$E$16)</f>
        <v>5280800.6100000003</v>
      </c>
      <c r="E17" s="11">
        <f t="shared" si="6"/>
        <v>51.649002484253359</v>
      </c>
      <c r="F17" s="11">
        <f t="shared" si="7"/>
        <v>23.445528976145127</v>
      </c>
      <c r="G17" s="11">
        <f t="shared" si="8"/>
        <v>4943599.3899999997</v>
      </c>
      <c r="H17" s="11">
        <f t="shared" si="9"/>
        <v>48.350997515746641</v>
      </c>
      <c r="I17" s="11"/>
      <c r="J17" s="24"/>
    </row>
    <row r="18" spans="1:10" ht="32.25" customHeight="1">
      <c r="A18" s="10" t="s">
        <v>14</v>
      </c>
      <c r="B18" s="23">
        <f>SUM([1]พ.ย.58!$B$55)</f>
        <v>8907000</v>
      </c>
      <c r="C18" s="23">
        <f>SUM([1]พ.ย.58!$C$55+[1]พ.ย.58!$D$55)</f>
        <v>4698250</v>
      </c>
      <c r="D18" s="23">
        <f>SUM('[1]ธ.ค.58 '!$E$58)</f>
        <v>1818346.49</v>
      </c>
      <c r="E18" s="11">
        <f t="shared" si="6"/>
        <v>38.702633746607781</v>
      </c>
      <c r="F18" s="11">
        <f t="shared" si="7"/>
        <v>20.414802851689682</v>
      </c>
      <c r="G18" s="11">
        <f t="shared" si="8"/>
        <v>2879903.51</v>
      </c>
      <c r="H18" s="11">
        <f t="shared" si="9"/>
        <v>61.297366253392212</v>
      </c>
      <c r="I18" s="11"/>
      <c r="J18" s="11"/>
    </row>
    <row r="19" spans="1:10" ht="32.25" customHeight="1">
      <c r="A19" s="10" t="s">
        <v>15</v>
      </c>
      <c r="B19" s="23">
        <f>SUM([1]พ.ย.58!$B$59)</f>
        <v>0</v>
      </c>
      <c r="C19" s="23">
        <f>SUM([1]พ.ย.58!$C$59+[1]พ.ย.58!$D$59)</f>
        <v>0</v>
      </c>
      <c r="D19" s="23">
        <f>SUM('[1]ธ.ค.58 '!$E$62)</f>
        <v>0</v>
      </c>
      <c r="E19" s="11">
        <v>0</v>
      </c>
      <c r="F19" s="11">
        <v>0</v>
      </c>
      <c r="G19" s="11">
        <f t="shared" si="8"/>
        <v>0</v>
      </c>
      <c r="H19" s="11">
        <v>0</v>
      </c>
      <c r="I19" s="11"/>
      <c r="J19" s="11"/>
    </row>
    <row r="20" spans="1:10" ht="32.25" customHeight="1">
      <c r="A20" s="10" t="s">
        <v>16</v>
      </c>
      <c r="B20" s="23">
        <f>SUM([1]พ.ย.58!$B$60)</f>
        <v>178400500</v>
      </c>
      <c r="C20" s="23">
        <f>SUM([1]พ.ย.58!$C$60+[1]พ.ย.58!$D$60)</f>
        <v>175765950</v>
      </c>
      <c r="D20" s="23">
        <f>SUM('[1]ธ.ค.58 '!$E$63)</f>
        <v>171298324.33000001</v>
      </c>
      <c r="E20" s="11">
        <f t="shared" si="6"/>
        <v>97.458196158015824</v>
      </c>
      <c r="F20" s="11">
        <f t="shared" si="7"/>
        <v>96.018970983825724</v>
      </c>
      <c r="G20" s="11">
        <f t="shared" si="8"/>
        <v>4467625.6699999869</v>
      </c>
      <c r="H20" s="11">
        <f t="shared" si="9"/>
        <v>2.5418038419841764</v>
      </c>
      <c r="I20" s="11" t="s">
        <v>19</v>
      </c>
      <c r="J20" s="11"/>
    </row>
    <row r="21" spans="1:10" ht="32.25" customHeight="1">
      <c r="A21" s="10"/>
      <c r="B21" s="11"/>
      <c r="C21" s="11"/>
      <c r="D21" s="25"/>
      <c r="E21" s="11"/>
      <c r="F21" s="11"/>
      <c r="G21" s="11"/>
      <c r="H21" s="11"/>
      <c r="I21" s="11"/>
      <c r="J21" s="11"/>
    </row>
    <row r="22" spans="1:10" ht="32.25" customHeight="1" thickBot="1">
      <c r="A22" s="15" t="s">
        <v>17</v>
      </c>
      <c r="B22" s="16">
        <f>SUM(B15:B21)</f>
        <v>330836300</v>
      </c>
      <c r="C22" s="16">
        <f t="shared" ref="C22:D22" si="10">SUM(C15:C21)</f>
        <v>251191200</v>
      </c>
      <c r="D22" s="16">
        <f t="shared" si="10"/>
        <v>206305463.35000002</v>
      </c>
      <c r="E22" s="16">
        <f>SUM(D22/C22*100)</f>
        <v>82.130848274143375</v>
      </c>
      <c r="F22" s="16">
        <f>SUM(D22/B22*100)</f>
        <v>62.358774823077155</v>
      </c>
      <c r="G22" s="16">
        <f>SUM(G15:G20)</f>
        <v>44885736.649999984</v>
      </c>
      <c r="H22" s="16">
        <f>SUM(G22/C22*100)</f>
        <v>17.869151725856632</v>
      </c>
      <c r="I22" s="16">
        <v>0</v>
      </c>
      <c r="J22" s="16">
        <v>0</v>
      </c>
    </row>
    <row r="23" spans="1:10" ht="32.25" customHeight="1" thickTop="1" thickBot="1">
      <c r="A23" s="17" t="s">
        <v>17</v>
      </c>
      <c r="B23" s="18"/>
      <c r="C23" s="19">
        <v>1</v>
      </c>
      <c r="D23" s="26"/>
      <c r="E23" s="19">
        <f>SUM(D22/C22)</f>
        <v>0.82130848274143375</v>
      </c>
      <c r="F23" s="19">
        <f>SUM(D22/B22)</f>
        <v>0.62358774823077157</v>
      </c>
      <c r="G23" s="18"/>
      <c r="H23" s="19">
        <f>SUM(G22/C22)</f>
        <v>0.17869151725856633</v>
      </c>
      <c r="I23" s="20"/>
      <c r="J23" s="27"/>
    </row>
    <row r="24" spans="1:10" ht="32.25" customHeight="1" thickTop="1">
      <c r="A24" s="28"/>
      <c r="B24" s="29"/>
      <c r="C24" s="30"/>
      <c r="D24" s="30"/>
      <c r="E24" s="30"/>
      <c r="F24" s="30"/>
      <c r="G24" s="30"/>
      <c r="H24" s="30"/>
      <c r="I24" s="30"/>
      <c r="J24" s="30"/>
    </row>
    <row r="25" spans="1:10" ht="32.25" customHeight="1">
      <c r="A25" s="33"/>
      <c r="B25" s="30"/>
      <c r="C25" s="30"/>
      <c r="D25" s="30"/>
      <c r="E25" s="30"/>
      <c r="F25" s="30"/>
      <c r="G25" s="30"/>
      <c r="H25" s="30"/>
      <c r="I25" s="30"/>
      <c r="J25" s="30"/>
    </row>
    <row r="26" spans="1:10" ht="32.25" customHeight="1">
      <c r="A26" s="21" t="s">
        <v>20</v>
      </c>
      <c r="B26" s="22"/>
      <c r="C26" s="22"/>
      <c r="D26" s="22"/>
      <c r="E26" s="22"/>
      <c r="F26" s="22"/>
      <c r="G26" s="22"/>
      <c r="H26" s="22"/>
      <c r="I26" s="22"/>
      <c r="J26" s="22"/>
    </row>
    <row r="27" spans="1:10" ht="32.25" customHeight="1">
      <c r="A27" s="10" t="s">
        <v>10</v>
      </c>
      <c r="B27" s="23">
        <f>SUM([1]พ.ย.58!$B$82)</f>
        <v>10477100</v>
      </c>
      <c r="C27" s="23">
        <f>SUM([1]พ.ย.58!$C$82+[1]พ.ย.58!$D$82)</f>
        <v>9345700</v>
      </c>
      <c r="D27" s="23">
        <f>SUM([1]พ.ย.58!$E$82)</f>
        <v>8534034.0700000003</v>
      </c>
      <c r="E27" s="11">
        <f>SUM(D27/C27*100)</f>
        <v>91.315086831377002</v>
      </c>
      <c r="F27" s="11">
        <f>SUM(D27/B27*100)</f>
        <v>81.454162602246811</v>
      </c>
      <c r="G27" s="11">
        <f>SUM(C27-D27)</f>
        <v>811665.9299999997</v>
      </c>
      <c r="H27" s="11">
        <f>SUM(G27/C27*100)</f>
        <v>8.6849131686229999</v>
      </c>
      <c r="I27" s="11"/>
      <c r="J27" s="11"/>
    </row>
    <row r="28" spans="1:10" ht="32.25" customHeight="1">
      <c r="A28" s="10" t="s">
        <v>11</v>
      </c>
      <c r="B28" s="23">
        <f>SUM([1]พ.ย.58!$B$87)</f>
        <v>8439200</v>
      </c>
      <c r="C28" s="23">
        <f>SUM([1]พ.ย.58!$C$87+[1]พ.ย.58!$D$87)</f>
        <v>8439200</v>
      </c>
      <c r="D28" s="23">
        <f>SUM([1]พ.ย.58!$E$87)</f>
        <v>8209248.9399999995</v>
      </c>
      <c r="E28" s="11">
        <f t="shared" ref="E28:E31" si="11">SUM(D28/C28*100)</f>
        <v>97.27520309981989</v>
      </c>
      <c r="F28" s="11">
        <f t="shared" ref="F28:F31" si="12">SUM(D28/B28*100)</f>
        <v>97.27520309981989</v>
      </c>
      <c r="G28" s="11">
        <f t="shared" ref="G28:G32" si="13">SUM(C28-D28)</f>
        <v>229951.06000000052</v>
      </c>
      <c r="H28" s="11">
        <f t="shared" ref="H28:H31" si="14">SUM(G28/C28*100)</f>
        <v>2.724796900180118</v>
      </c>
      <c r="I28" s="11"/>
      <c r="J28" s="11"/>
    </row>
    <row r="29" spans="1:10" ht="32.25" customHeight="1">
      <c r="A29" s="10" t="s">
        <v>13</v>
      </c>
      <c r="B29" s="23">
        <f>SUM([1]พ.ย.58!$B$90)</f>
        <v>15694800</v>
      </c>
      <c r="C29" s="23">
        <f>SUM([1]พ.ย.58!$C$90+[1]พ.ย.58!$D$90)</f>
        <v>15694800</v>
      </c>
      <c r="D29" s="23">
        <f>SUM([1]พ.ย.58!$E$90)</f>
        <v>15011896.199999999</v>
      </c>
      <c r="E29" s="11">
        <f t="shared" si="11"/>
        <v>95.64885312332747</v>
      </c>
      <c r="F29" s="11">
        <f t="shared" si="12"/>
        <v>95.64885312332747</v>
      </c>
      <c r="G29" s="11">
        <f t="shared" si="13"/>
        <v>682903.80000000075</v>
      </c>
      <c r="H29" s="11">
        <f t="shared" si="14"/>
        <v>4.3511468766725336</v>
      </c>
      <c r="I29" s="11"/>
      <c r="J29" s="11"/>
    </row>
    <row r="30" spans="1:10" ht="32.25" customHeight="1">
      <c r="A30" s="10" t="s">
        <v>14</v>
      </c>
      <c r="B30" s="23">
        <f>SUM([1]พ.ย.58!$B$120)</f>
        <v>1103900</v>
      </c>
      <c r="C30" s="23">
        <f>SUM([1]พ.ย.58!$C$120+[1]พ.ย.58!$D$120)</f>
        <v>1103900</v>
      </c>
      <c r="D30" s="23">
        <f>SUM([1]พ.ย.58!$E$120)</f>
        <v>881599.88</v>
      </c>
      <c r="E30" s="11">
        <f t="shared" si="11"/>
        <v>79.862295497780593</v>
      </c>
      <c r="F30" s="11">
        <f t="shared" si="12"/>
        <v>79.862295497780593</v>
      </c>
      <c r="G30" s="11">
        <f t="shared" si="13"/>
        <v>222300.12</v>
      </c>
      <c r="H30" s="11">
        <f t="shared" si="14"/>
        <v>20.137704502219403</v>
      </c>
      <c r="I30" s="11"/>
      <c r="J30" s="11"/>
    </row>
    <row r="31" spans="1:10" ht="32.25" customHeight="1">
      <c r="A31" s="10" t="s">
        <v>15</v>
      </c>
      <c r="B31" s="23">
        <f>SUM([1]พ.ย.58!$B$128)</f>
        <v>3314900</v>
      </c>
      <c r="C31" s="23">
        <f>SUM([1]พ.ย.58!$C$128+[1]พ.ย.58!$D$128)</f>
        <v>3314900</v>
      </c>
      <c r="D31" s="23">
        <f>SUM([1]พ.ย.58!$E$128)</f>
        <v>3314899.81</v>
      </c>
      <c r="E31" s="11">
        <f t="shared" si="11"/>
        <v>99.999994268303709</v>
      </c>
      <c r="F31" s="11">
        <f t="shared" si="12"/>
        <v>99.999994268303709</v>
      </c>
      <c r="G31" s="11">
        <f t="shared" si="13"/>
        <v>0.18999999994412065</v>
      </c>
      <c r="H31" s="11">
        <f t="shared" si="14"/>
        <v>5.7316962787450798E-6</v>
      </c>
      <c r="I31" s="11"/>
      <c r="J31" s="11"/>
    </row>
    <row r="32" spans="1:10" ht="32.25" customHeight="1">
      <c r="A32" s="10" t="s">
        <v>16</v>
      </c>
      <c r="B32" s="23">
        <f>SUM([1]พ.ย.58!$B$131)</f>
        <v>0</v>
      </c>
      <c r="C32" s="23">
        <f>SUM([1]พ.ย.58!$C$131+[1]พ.ย.58!$D$131)</f>
        <v>0</v>
      </c>
      <c r="D32" s="23">
        <f>SUM([1]พ.ย.58!$E$131)</f>
        <v>0</v>
      </c>
      <c r="E32" s="11">
        <v>0</v>
      </c>
      <c r="F32" s="11">
        <v>0</v>
      </c>
      <c r="G32" s="11">
        <f t="shared" si="13"/>
        <v>0</v>
      </c>
      <c r="H32" s="11">
        <v>0</v>
      </c>
      <c r="I32" s="11"/>
      <c r="J32" s="11"/>
    </row>
    <row r="33" spans="1:10" ht="32.25" customHeight="1">
      <c r="A33" s="10"/>
      <c r="B33" s="23"/>
      <c r="C33" s="23"/>
      <c r="D33" s="31"/>
      <c r="E33" s="11"/>
      <c r="F33" s="11"/>
      <c r="G33" s="11"/>
      <c r="H33" s="11"/>
      <c r="I33" s="11"/>
      <c r="J33" s="11"/>
    </row>
    <row r="34" spans="1:10" ht="32.25" customHeight="1" thickBot="1">
      <c r="A34" s="15" t="s">
        <v>17</v>
      </c>
      <c r="B34" s="16">
        <f>SUM(B27:B33)</f>
        <v>39029900</v>
      </c>
      <c r="C34" s="16">
        <f>SUM(C27:C33)</f>
        <v>37898500</v>
      </c>
      <c r="D34" s="16">
        <f>SUM(D27:D33)</f>
        <v>35951678.899999999</v>
      </c>
      <c r="E34" s="16">
        <f>SUM(D34/C34*100)</f>
        <v>94.863065556684305</v>
      </c>
      <c r="F34" s="16">
        <f>SUM(D34/B34*100)</f>
        <v>92.11317195278491</v>
      </c>
      <c r="G34" s="16">
        <f>SUM(G27:G33)</f>
        <v>1946821.100000001</v>
      </c>
      <c r="H34" s="16">
        <f>SUM(G34/C34*100)</f>
        <v>5.1369344433157016</v>
      </c>
      <c r="I34" s="16">
        <v>0</v>
      </c>
      <c r="J34" s="16">
        <v>0</v>
      </c>
    </row>
    <row r="35" spans="1:10" ht="32.25" customHeight="1" thickTop="1" thickBot="1">
      <c r="A35" s="17" t="s">
        <v>17</v>
      </c>
      <c r="B35" s="18"/>
      <c r="C35" s="19">
        <v>1</v>
      </c>
      <c r="D35" s="26"/>
      <c r="E35" s="19">
        <f>SUM(D34/C34)</f>
        <v>0.94863065556684301</v>
      </c>
      <c r="F35" s="19">
        <f>SUM(D34/B34)</f>
        <v>0.92113171952784911</v>
      </c>
      <c r="G35" s="18"/>
      <c r="H35" s="19">
        <f>SUM(G34/C34)</f>
        <v>5.1369344433157015E-2</v>
      </c>
      <c r="I35" s="18"/>
      <c r="J35" s="20"/>
    </row>
    <row r="36" spans="1:10" ht="32.25" customHeight="1" thickTop="1">
      <c r="A36" s="34"/>
      <c r="B36" s="29"/>
      <c r="C36" s="29"/>
      <c r="D36" s="29"/>
      <c r="E36" s="29"/>
      <c r="F36" s="29"/>
      <c r="G36" s="29"/>
      <c r="H36" s="29"/>
      <c r="I36" s="29"/>
      <c r="J36" s="29"/>
    </row>
    <row r="37" spans="1:10" ht="32.25" customHeight="1">
      <c r="A37" s="35"/>
      <c r="B37" s="30"/>
      <c r="C37" s="30"/>
      <c r="D37" s="30"/>
      <c r="E37" s="30"/>
      <c r="F37" s="30"/>
      <c r="G37" s="30"/>
      <c r="H37" s="30"/>
      <c r="I37" s="30"/>
      <c r="J37" s="30"/>
    </row>
    <row r="38" spans="1:10" ht="32.25" customHeight="1">
      <c r="A38" s="21" t="s">
        <v>23</v>
      </c>
      <c r="B38" s="22"/>
      <c r="C38" s="22"/>
      <c r="D38" s="22"/>
      <c r="E38" s="22"/>
      <c r="F38" s="22"/>
      <c r="G38" s="22"/>
      <c r="H38" s="22"/>
      <c r="I38" s="22"/>
      <c r="J38" s="22"/>
    </row>
    <row r="39" spans="1:10" ht="32.25" customHeight="1">
      <c r="A39" s="10" t="s">
        <v>13</v>
      </c>
      <c r="B39" s="23">
        <f>SUM([1]พ.ย.58!$B$134)</f>
        <v>11344300</v>
      </c>
      <c r="C39" s="23">
        <f>SUM([1]พ.ย.58!$C$134+[1]พ.ย.58!$D$134)</f>
        <v>7454700</v>
      </c>
      <c r="D39" s="31">
        <f>SUM([1]พ.ย.58!$E$134)</f>
        <v>4290364.25</v>
      </c>
      <c r="E39" s="11">
        <f>SUM(D39/C39*100)</f>
        <v>57.552473607254484</v>
      </c>
      <c r="F39" s="11">
        <f>SUM(D39/B39*100)</f>
        <v>37.81955916186984</v>
      </c>
      <c r="G39" s="12">
        <f>SUM(C39-D39)</f>
        <v>3164335.75</v>
      </c>
      <c r="H39" s="11">
        <f>SUM(G39/C39*100)</f>
        <v>42.447526392745516</v>
      </c>
      <c r="I39" s="11"/>
      <c r="J39" s="11"/>
    </row>
    <row r="40" spans="1:10" ht="32.25" customHeight="1">
      <c r="A40" s="10" t="s">
        <v>14</v>
      </c>
      <c r="B40" s="23">
        <f>SUM([1]พ.ย.58!$B$142)</f>
        <v>3991000</v>
      </c>
      <c r="C40" s="23">
        <f>SUM([1]พ.ย.58!$C$142+[1]พ.ย.58!$D$142)</f>
        <v>3991000</v>
      </c>
      <c r="D40" s="31">
        <f>SUM([1]พ.ย.58!$E$142)</f>
        <v>496205.36</v>
      </c>
      <c r="E40" s="11">
        <f t="shared" ref="E40:E42" si="15">SUM(D40/C40*100)</f>
        <v>12.433108494111751</v>
      </c>
      <c r="F40" s="11">
        <f t="shared" ref="F40:F42" si="16">SUM(D40/B40*100)</f>
        <v>12.433108494111751</v>
      </c>
      <c r="G40" s="12">
        <f t="shared" ref="G40:G42" si="17">SUM(C40-D40)</f>
        <v>3494794.64</v>
      </c>
      <c r="H40" s="11">
        <f t="shared" ref="H40:H42" si="18">SUM(G40/C40*100)</f>
        <v>87.56689150588825</v>
      </c>
      <c r="I40" s="11"/>
      <c r="J40" s="11"/>
    </row>
    <row r="41" spans="1:10" ht="32.25" customHeight="1">
      <c r="A41" s="10" t="s">
        <v>15</v>
      </c>
      <c r="B41" s="23">
        <f>SUM([1]พ.ย.58!$B$152)</f>
        <v>38602500</v>
      </c>
      <c r="C41" s="23">
        <f>SUM([1]พ.ย.58!$C$152+[1]พ.ย.58!$D$152)</f>
        <v>38602500</v>
      </c>
      <c r="D41" s="31">
        <f>SUM([1]พ.ย.58!$E$152)</f>
        <v>34099900</v>
      </c>
      <c r="E41" s="11">
        <f t="shared" si="15"/>
        <v>88.335988601774488</v>
      </c>
      <c r="F41" s="11">
        <f t="shared" si="16"/>
        <v>88.335988601774488</v>
      </c>
      <c r="G41" s="12">
        <f t="shared" si="17"/>
        <v>4502600</v>
      </c>
      <c r="H41" s="11">
        <f t="shared" si="18"/>
        <v>11.664011398225503</v>
      </c>
      <c r="I41" s="11"/>
      <c r="J41" s="11"/>
    </row>
    <row r="42" spans="1:10" ht="32.25" customHeight="1">
      <c r="A42" s="10" t="s">
        <v>16</v>
      </c>
      <c r="B42" s="23">
        <f>SUM([1]พ.ย.58!$B$160)</f>
        <v>8415100</v>
      </c>
      <c r="C42" s="23">
        <f>SUM([1]พ.ย.58!$C$160+[1]พ.ย.58!$D$160)</f>
        <v>3793600</v>
      </c>
      <c r="D42" s="31">
        <f>SUM([1]พ.ย.58!$E$160)</f>
        <v>2280</v>
      </c>
      <c r="E42" s="11">
        <f t="shared" si="15"/>
        <v>6.0101223112610715E-2</v>
      </c>
      <c r="F42" s="11">
        <f t="shared" si="16"/>
        <v>2.7094152178821405E-2</v>
      </c>
      <c r="G42" s="12">
        <f t="shared" si="17"/>
        <v>3791320</v>
      </c>
      <c r="H42" s="11">
        <f t="shared" si="18"/>
        <v>99.939898776887389</v>
      </c>
      <c r="I42" s="11"/>
      <c r="J42" s="11"/>
    </row>
    <row r="43" spans="1:10" ht="32.25" customHeight="1">
      <c r="A43" s="10"/>
      <c r="B43" s="23"/>
      <c r="C43" s="23"/>
      <c r="D43" s="31"/>
      <c r="E43" s="11"/>
      <c r="F43" s="11"/>
      <c r="G43" s="11"/>
      <c r="H43" s="11"/>
      <c r="I43" s="11"/>
      <c r="J43" s="11"/>
    </row>
    <row r="44" spans="1:10" ht="32.25" customHeight="1">
      <c r="A44" s="10"/>
      <c r="B44" s="11"/>
      <c r="C44" s="11"/>
      <c r="D44" s="11"/>
      <c r="E44" s="11"/>
      <c r="F44" s="11"/>
      <c r="G44" s="11"/>
      <c r="H44" s="11"/>
      <c r="I44" s="11"/>
      <c r="J44" s="11"/>
    </row>
    <row r="45" spans="1:10" ht="32.25" customHeight="1" thickBot="1">
      <c r="A45" s="15" t="s">
        <v>17</v>
      </c>
      <c r="B45" s="16">
        <f>SUM(B39:B44)</f>
        <v>62352900</v>
      </c>
      <c r="C45" s="16">
        <f t="shared" ref="C45:D45" si="19">SUM(C39:C44)</f>
        <v>53841800</v>
      </c>
      <c r="D45" s="16">
        <f t="shared" si="19"/>
        <v>38888749.609999999</v>
      </c>
      <c r="E45" s="16">
        <f>SUM(D45/C45*100)</f>
        <v>72.227803695270225</v>
      </c>
      <c r="F45" s="16">
        <f>SUM(D45/B45*100)</f>
        <v>62.36879056146546</v>
      </c>
      <c r="G45" s="16">
        <f>SUM(G39:G42)</f>
        <v>14953050.390000001</v>
      </c>
      <c r="H45" s="16">
        <f>SUM(G45/C45*100)</f>
        <v>27.772196304729786</v>
      </c>
      <c r="I45" s="16">
        <v>0</v>
      </c>
      <c r="J45" s="16">
        <v>0</v>
      </c>
    </row>
    <row r="46" spans="1:10" ht="32.25" customHeight="1" thickTop="1" thickBot="1">
      <c r="A46" s="17" t="s">
        <v>17</v>
      </c>
      <c r="B46" s="18"/>
      <c r="C46" s="19">
        <v>1</v>
      </c>
      <c r="D46" s="26"/>
      <c r="E46" s="19">
        <f>SUM(D45/C45)</f>
        <v>0.72227803695270221</v>
      </c>
      <c r="F46" s="19">
        <f>SUM(D45/B45)</f>
        <v>0.62368790561465459</v>
      </c>
      <c r="G46" s="18"/>
      <c r="H46" s="19">
        <f>SUM(G45/C45)</f>
        <v>0.27772196304729785</v>
      </c>
      <c r="I46" s="18"/>
      <c r="J46" s="20"/>
    </row>
    <row r="47" spans="1:10" ht="32.25" customHeight="1" thickTop="1"/>
    <row r="48" spans="1:10" ht="32.25" customHeight="1"/>
    <row r="49" spans="1:10" ht="32.25" customHeight="1">
      <c r="A49" s="1"/>
      <c r="B49" s="1"/>
      <c r="C49" s="1"/>
      <c r="D49" s="32" t="s">
        <v>21</v>
      </c>
      <c r="E49" s="1"/>
      <c r="F49" s="1"/>
      <c r="G49" s="1"/>
      <c r="H49" s="1"/>
      <c r="I49" s="1"/>
      <c r="J49" s="1"/>
    </row>
  </sheetData>
  <mergeCells count="1">
    <mergeCell ref="A1:J1"/>
  </mergeCells>
  <printOptions horizontalCentered="1" verticalCentered="1"/>
  <pageMargins left="0.25" right="0.25" top="0.75" bottom="0.75" header="0.3" footer="0.3"/>
  <pageSetup paperSize="9" fitToHeight="0" orientation="landscape" r:id="rId1"/>
  <headerFooter>
    <oddHeader>&amp;R&amp;P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L49"/>
  <sheetViews>
    <sheetView workbookViewId="0">
      <selection activeCell="K9" sqref="K9"/>
    </sheetView>
  </sheetViews>
  <sheetFormatPr defaultColWidth="9" defaultRowHeight="18.75"/>
  <cols>
    <col min="1" max="1" width="23.28515625" style="2" customWidth="1"/>
    <col min="2" max="3" width="15.7109375" style="2" customWidth="1"/>
    <col min="4" max="4" width="17.5703125" style="2" customWidth="1"/>
    <col min="5" max="5" width="9.28515625" style="2" customWidth="1"/>
    <col min="6" max="6" width="9.140625" style="2" customWidth="1"/>
    <col min="7" max="7" width="16" style="2" customWidth="1"/>
    <col min="8" max="8" width="8" style="2" customWidth="1"/>
    <col min="9" max="9" width="8.5703125" style="2" customWidth="1"/>
    <col min="10" max="10" width="9.140625" style="2" customWidth="1"/>
    <col min="11" max="16384" width="9" style="2"/>
  </cols>
  <sheetData>
    <row r="1" spans="1:12" ht="21.75">
      <c r="A1" s="84" t="s">
        <v>22</v>
      </c>
      <c r="B1" s="84"/>
      <c r="C1" s="84"/>
      <c r="D1" s="84"/>
      <c r="E1" s="84"/>
      <c r="F1" s="84"/>
      <c r="G1" s="84"/>
      <c r="H1" s="84"/>
      <c r="I1" s="84"/>
      <c r="J1" s="84"/>
      <c r="K1" s="1"/>
      <c r="L1" s="1"/>
    </row>
    <row r="2" spans="1:12" ht="114.75" customHeight="1">
      <c r="A2" s="3" t="s">
        <v>0</v>
      </c>
      <c r="B2" s="3" t="s">
        <v>1</v>
      </c>
      <c r="C2" s="3" t="s">
        <v>2</v>
      </c>
      <c r="D2" s="4" t="s">
        <v>24</v>
      </c>
      <c r="E2" s="3" t="s">
        <v>3</v>
      </c>
      <c r="F2" s="3" t="s">
        <v>4</v>
      </c>
      <c r="G2" s="3" t="s">
        <v>5</v>
      </c>
      <c r="H2" s="3" t="s">
        <v>6</v>
      </c>
      <c r="I2" s="3" t="s">
        <v>7</v>
      </c>
      <c r="J2" s="3" t="s">
        <v>8</v>
      </c>
      <c r="K2" s="5"/>
      <c r="L2" s="6"/>
    </row>
    <row r="3" spans="1:12" ht="32.25" customHeight="1">
      <c r="A3" s="7" t="s">
        <v>9</v>
      </c>
      <c r="B3" s="8"/>
      <c r="C3" s="9"/>
      <c r="D3" s="8"/>
      <c r="E3" s="8"/>
      <c r="F3" s="9"/>
      <c r="G3" s="9"/>
      <c r="H3" s="9"/>
      <c r="I3" s="9"/>
      <c r="J3" s="9"/>
      <c r="K3" s="6"/>
      <c r="L3" s="6"/>
    </row>
    <row r="4" spans="1:12" ht="32.25" customHeight="1">
      <c r="A4" s="10" t="s">
        <v>10</v>
      </c>
      <c r="B4" s="11">
        <f>SUM(B15+B27)</f>
        <v>127550700</v>
      </c>
      <c r="C4" s="11">
        <f>SUM(C15+C27)</f>
        <v>67882550</v>
      </c>
      <c r="D4" s="11">
        <f>SUM(D15+D27)</f>
        <v>26443749.300000001</v>
      </c>
      <c r="E4" s="11">
        <f>+D4/C4*100</f>
        <v>38.955150182189676</v>
      </c>
      <c r="F4" s="11">
        <f>SUM(D4/B4*100)</f>
        <v>20.731951529862243</v>
      </c>
      <c r="G4" s="11">
        <f>SUM(C4-D4)</f>
        <v>41438800.700000003</v>
      </c>
      <c r="H4" s="11">
        <f>SUM(G4/C4*100)</f>
        <v>61.044849817810324</v>
      </c>
      <c r="I4" s="11"/>
      <c r="J4" s="11"/>
      <c r="K4" s="6"/>
      <c r="L4" s="6"/>
    </row>
    <row r="5" spans="1:12" ht="32.25" customHeight="1">
      <c r="A5" s="10" t="s">
        <v>11</v>
      </c>
      <c r="B5" s="11">
        <f>SUM(B28)</f>
        <v>8439200</v>
      </c>
      <c r="C5" s="11">
        <f>SUM(C28)</f>
        <v>8439200</v>
      </c>
      <c r="D5" s="11">
        <f>SUM(D28)</f>
        <v>7926256.4900000002</v>
      </c>
      <c r="E5" s="11">
        <f>+D5/C5*100</f>
        <v>93.921894136885015</v>
      </c>
      <c r="F5" s="11">
        <f t="shared" ref="F5:F10" si="0">SUM(D5/B5*100)</f>
        <v>93.921894136885015</v>
      </c>
      <c r="G5" s="11">
        <f t="shared" ref="G5:G10" si="1">SUM(C5-D5)</f>
        <v>512943.50999999978</v>
      </c>
      <c r="H5" s="11">
        <f t="shared" ref="H5:H10" si="2">SUM(G5/C5*100)</f>
        <v>6.0781058631149847</v>
      </c>
      <c r="I5" s="11"/>
      <c r="J5" s="11"/>
      <c r="K5" s="6"/>
      <c r="L5" s="6"/>
    </row>
    <row r="6" spans="1:12" ht="32.25" customHeight="1">
      <c r="A6" s="10" t="s">
        <v>12</v>
      </c>
      <c r="B6" s="11">
        <f>SUM(B16)</f>
        <v>3931500</v>
      </c>
      <c r="C6" s="11">
        <f>SUM(C16)</f>
        <v>1965750</v>
      </c>
      <c r="D6" s="11">
        <f>SUM(D16)</f>
        <v>588320</v>
      </c>
      <c r="E6" s="11">
        <f t="shared" ref="E6:E10" si="3">+D6/C6*100</f>
        <v>29.928526007885033</v>
      </c>
      <c r="F6" s="11">
        <f t="shared" si="0"/>
        <v>14.964263003942516</v>
      </c>
      <c r="G6" s="11">
        <f t="shared" si="1"/>
        <v>1377430</v>
      </c>
      <c r="H6" s="11">
        <f t="shared" si="2"/>
        <v>70.071473992114974</v>
      </c>
      <c r="I6" s="11"/>
      <c r="J6" s="11"/>
      <c r="K6" s="6"/>
      <c r="L6" s="6"/>
    </row>
    <row r="7" spans="1:12" ht="32.25" customHeight="1">
      <c r="A7" s="10" t="s">
        <v>13</v>
      </c>
      <c r="B7" s="11">
        <f t="shared" ref="B7:D10" si="4">SUM(B17+B29+B39)</f>
        <v>49562800</v>
      </c>
      <c r="C7" s="11">
        <f t="shared" si="4"/>
        <v>33377550</v>
      </c>
      <c r="D7" s="11">
        <f t="shared" si="4"/>
        <v>23191636.239999998</v>
      </c>
      <c r="E7" s="11">
        <f t="shared" si="3"/>
        <v>69.48273986556832</v>
      </c>
      <c r="F7" s="11">
        <f t="shared" si="0"/>
        <v>46.792425448118344</v>
      </c>
      <c r="G7" s="11">
        <f t="shared" si="1"/>
        <v>10185913.760000002</v>
      </c>
      <c r="H7" s="11">
        <f t="shared" si="2"/>
        <v>30.517260134431684</v>
      </c>
      <c r="I7" s="11"/>
      <c r="J7" s="11"/>
      <c r="K7" s="6"/>
      <c r="L7" s="13"/>
    </row>
    <row r="8" spans="1:12" ht="32.25" customHeight="1">
      <c r="A8" s="10" t="s">
        <v>14</v>
      </c>
      <c r="B8" s="11">
        <f t="shared" si="4"/>
        <v>14001900</v>
      </c>
      <c r="C8" s="11">
        <f t="shared" si="4"/>
        <v>9793150</v>
      </c>
      <c r="D8" s="11">
        <f t="shared" si="4"/>
        <v>2324961.96</v>
      </c>
      <c r="E8" s="11">
        <f t="shared" si="3"/>
        <v>23.740695894579375</v>
      </c>
      <c r="F8" s="11">
        <f t="shared" si="0"/>
        <v>16.604617659031991</v>
      </c>
      <c r="G8" s="11">
        <f t="shared" si="1"/>
        <v>7468188.04</v>
      </c>
      <c r="H8" s="11">
        <f t="shared" si="2"/>
        <v>76.259304105420625</v>
      </c>
      <c r="I8" s="11"/>
      <c r="J8" s="11"/>
      <c r="K8" s="6"/>
      <c r="L8" s="6"/>
    </row>
    <row r="9" spans="1:12" ht="31.5" customHeight="1">
      <c r="A9" s="10" t="s">
        <v>15</v>
      </c>
      <c r="B9" s="11">
        <f t="shared" si="4"/>
        <v>41917400</v>
      </c>
      <c r="C9" s="11">
        <f t="shared" si="4"/>
        <v>41917400</v>
      </c>
      <c r="D9" s="11">
        <f t="shared" si="4"/>
        <v>3314899.81</v>
      </c>
      <c r="E9" s="11">
        <f t="shared" si="3"/>
        <v>7.9081713321914044</v>
      </c>
      <c r="F9" s="11">
        <f t="shared" si="0"/>
        <v>7.9081713321914044</v>
      </c>
      <c r="G9" s="11">
        <f t="shared" si="1"/>
        <v>38602500.189999998</v>
      </c>
      <c r="H9" s="11">
        <f t="shared" si="2"/>
        <v>92.091828667808585</v>
      </c>
      <c r="I9" s="11"/>
      <c r="J9" s="11"/>
      <c r="K9" s="14"/>
      <c r="L9" s="6"/>
    </row>
    <row r="10" spans="1:12" ht="32.25" customHeight="1">
      <c r="A10" s="10" t="s">
        <v>16</v>
      </c>
      <c r="B10" s="11">
        <f t="shared" si="4"/>
        <v>186815600</v>
      </c>
      <c r="C10" s="11">
        <f t="shared" si="4"/>
        <v>179555900</v>
      </c>
      <c r="D10" s="11">
        <f t="shared" si="4"/>
        <v>170586908.30000001</v>
      </c>
      <c r="E10" s="11">
        <f t="shared" si="3"/>
        <v>95.004902818565142</v>
      </c>
      <c r="F10" s="11">
        <f t="shared" si="0"/>
        <v>91.312989011624296</v>
      </c>
      <c r="G10" s="11">
        <f t="shared" si="1"/>
        <v>8968991.6999999881</v>
      </c>
      <c r="H10" s="11">
        <f t="shared" si="2"/>
        <v>4.9950971814348559</v>
      </c>
      <c r="I10" s="11"/>
      <c r="J10" s="11"/>
      <c r="K10" s="6"/>
      <c r="L10" s="6"/>
    </row>
    <row r="11" spans="1:12" ht="32.25" customHeight="1">
      <c r="A11" s="10"/>
      <c r="B11" s="11"/>
      <c r="C11" s="11"/>
      <c r="D11" s="11"/>
      <c r="E11" s="11"/>
      <c r="F11" s="11"/>
      <c r="G11" s="11"/>
      <c r="H11" s="11"/>
      <c r="I11" s="11"/>
      <c r="J11" s="11"/>
      <c r="K11" s="6"/>
      <c r="L11" s="6"/>
    </row>
    <row r="12" spans="1:12" ht="32.25" customHeight="1" thickBot="1">
      <c r="A12" s="15" t="s">
        <v>17</v>
      </c>
      <c r="B12" s="16">
        <f>SUM(B4:B11)</f>
        <v>432219100</v>
      </c>
      <c r="C12" s="16">
        <f t="shared" ref="C12:D12" si="5">SUM(C4:C11)</f>
        <v>342931500</v>
      </c>
      <c r="D12" s="16">
        <f t="shared" si="5"/>
        <v>234376732.10000002</v>
      </c>
      <c r="E12" s="16">
        <f>SUM(D12/C12*100)</f>
        <v>68.345057861409643</v>
      </c>
      <c r="F12" s="16">
        <f>SUM(D12/B12*100)</f>
        <v>54.226370861445048</v>
      </c>
      <c r="G12" s="16">
        <f>SUM(C12-D12)</f>
        <v>108554767.89999998</v>
      </c>
      <c r="H12" s="16">
        <f>SUM(G12/C12*100)</f>
        <v>31.654942138590354</v>
      </c>
      <c r="I12" s="16">
        <v>0</v>
      </c>
      <c r="J12" s="16">
        <v>0</v>
      </c>
      <c r="K12" s="6"/>
      <c r="L12" s="6"/>
    </row>
    <row r="13" spans="1:12" ht="32.25" customHeight="1" thickTop="1" thickBot="1">
      <c r="A13" s="17" t="s">
        <v>17</v>
      </c>
      <c r="B13" s="18"/>
      <c r="C13" s="19">
        <v>1</v>
      </c>
      <c r="D13" s="18"/>
      <c r="E13" s="19">
        <f>SUM(D12/C12)</f>
        <v>0.68345057861409642</v>
      </c>
      <c r="F13" s="19">
        <f>SUM(D12/B12)</f>
        <v>0.5422637086144505</v>
      </c>
      <c r="G13" s="18"/>
      <c r="H13" s="19">
        <f>SUM(G12/C12)</f>
        <v>0.31654942138590353</v>
      </c>
      <c r="I13" s="18"/>
      <c r="J13" s="20"/>
      <c r="K13" s="6"/>
      <c r="L13" s="6"/>
    </row>
    <row r="14" spans="1:12" ht="32.25" customHeight="1" thickTop="1">
      <c r="A14" s="21" t="s">
        <v>18</v>
      </c>
      <c r="B14" s="22"/>
      <c r="C14" s="22"/>
      <c r="D14" s="22"/>
      <c r="E14" s="22"/>
      <c r="F14" s="22"/>
      <c r="G14" s="22"/>
      <c r="H14" s="22"/>
      <c r="I14" s="22"/>
      <c r="J14" s="22"/>
      <c r="K14" s="6"/>
      <c r="L14" s="6"/>
    </row>
    <row r="15" spans="1:12" ht="32.25" customHeight="1">
      <c r="A15" s="10" t="s">
        <v>10</v>
      </c>
      <c r="B15" s="23">
        <v>117073600</v>
      </c>
      <c r="C15" s="23">
        <v>58536850</v>
      </c>
      <c r="D15" s="23">
        <v>18217770.530000001</v>
      </c>
      <c r="E15" s="11">
        <f>SUM(D15/C15*100)</f>
        <v>31.121883958566272</v>
      </c>
      <c r="F15" s="11">
        <f>SUM(D15/B15*100)</f>
        <v>15.560955270872343</v>
      </c>
      <c r="G15" s="11">
        <f>SUM(C15-D15)</f>
        <v>40319079.469999999</v>
      </c>
      <c r="H15" s="11">
        <f>SUM(G15/C15*100)</f>
        <v>68.878116041433728</v>
      </c>
      <c r="I15" s="11"/>
      <c r="J15" s="11"/>
      <c r="K15" s="1"/>
      <c r="L15" s="1"/>
    </row>
    <row r="16" spans="1:12" ht="32.25" customHeight="1">
      <c r="A16" s="10" t="s">
        <v>12</v>
      </c>
      <c r="B16" s="23">
        <v>3931500</v>
      </c>
      <c r="C16" s="23">
        <v>1965750</v>
      </c>
      <c r="D16" s="23">
        <v>588320</v>
      </c>
      <c r="E16" s="11">
        <f t="shared" ref="E16:E20" si="6">SUM(D16/C16*100)</f>
        <v>29.928526007885033</v>
      </c>
      <c r="F16" s="11">
        <f t="shared" ref="F16:F20" si="7">SUM(D16/B16*100)</f>
        <v>14.964263003942516</v>
      </c>
      <c r="G16" s="11">
        <f t="shared" ref="G16:G20" si="8">SUM(C16-D16)</f>
        <v>1377430</v>
      </c>
      <c r="H16" s="11">
        <f t="shared" ref="H16:H20" si="9">SUM(G16/C16*100)</f>
        <v>70.071473992114974</v>
      </c>
      <c r="I16" s="11"/>
      <c r="J16" s="11"/>
      <c r="K16" s="1"/>
      <c r="L16" s="1"/>
    </row>
    <row r="17" spans="1:10" ht="32.25" customHeight="1">
      <c r="A17" s="10" t="s">
        <v>13</v>
      </c>
      <c r="B17" s="23">
        <v>22523700</v>
      </c>
      <c r="C17" s="23">
        <v>10228050</v>
      </c>
      <c r="D17" s="23">
        <v>4592226.22</v>
      </c>
      <c r="E17" s="11">
        <f t="shared" si="6"/>
        <v>44.898355209448525</v>
      </c>
      <c r="F17" s="11">
        <f t="shared" si="7"/>
        <v>20.388418510280282</v>
      </c>
      <c r="G17" s="11">
        <f t="shared" si="8"/>
        <v>5635823.7800000003</v>
      </c>
      <c r="H17" s="11">
        <f t="shared" si="9"/>
        <v>55.101644790551475</v>
      </c>
      <c r="I17" s="11"/>
      <c r="J17" s="24"/>
    </row>
    <row r="18" spans="1:10" ht="32.25" customHeight="1">
      <c r="A18" s="10" t="s">
        <v>14</v>
      </c>
      <c r="B18" s="23">
        <v>8907000</v>
      </c>
      <c r="C18" s="23">
        <v>4698250</v>
      </c>
      <c r="D18" s="23">
        <v>1250299.6299999999</v>
      </c>
      <c r="E18" s="11">
        <f t="shared" si="6"/>
        <v>26.612028521257912</v>
      </c>
      <c r="F18" s="11">
        <f t="shared" si="7"/>
        <v>14.03726990007859</v>
      </c>
      <c r="G18" s="11">
        <f t="shared" si="8"/>
        <v>3447950.37</v>
      </c>
      <c r="H18" s="11">
        <f t="shared" si="9"/>
        <v>73.387971478742088</v>
      </c>
      <c r="I18" s="11"/>
      <c r="J18" s="11"/>
    </row>
    <row r="19" spans="1:10" ht="32.25" customHeight="1">
      <c r="A19" s="10" t="s">
        <v>15</v>
      </c>
      <c r="B19" s="23">
        <v>0</v>
      </c>
      <c r="C19" s="23">
        <v>0</v>
      </c>
      <c r="D19" s="23">
        <v>0</v>
      </c>
      <c r="E19" s="11">
        <v>0</v>
      </c>
      <c r="F19" s="11">
        <v>0</v>
      </c>
      <c r="G19" s="11">
        <f t="shared" si="8"/>
        <v>0</v>
      </c>
      <c r="H19" s="11">
        <v>0</v>
      </c>
      <c r="I19" s="11"/>
      <c r="J19" s="11"/>
    </row>
    <row r="20" spans="1:10" ht="32.25" customHeight="1">
      <c r="A20" s="10" t="s">
        <v>16</v>
      </c>
      <c r="B20" s="23">
        <v>178400500</v>
      </c>
      <c r="C20" s="23">
        <v>175762300</v>
      </c>
      <c r="D20" s="23">
        <v>170586908.30000001</v>
      </c>
      <c r="E20" s="11">
        <f t="shared" si="6"/>
        <v>97.055459731694455</v>
      </c>
      <c r="F20" s="11">
        <f t="shared" si="7"/>
        <v>95.620196299898268</v>
      </c>
      <c r="G20" s="11">
        <f t="shared" si="8"/>
        <v>5175391.6999999881</v>
      </c>
      <c r="H20" s="11">
        <f t="shared" si="9"/>
        <v>2.9445402683055399</v>
      </c>
      <c r="I20" s="11" t="s">
        <v>19</v>
      </c>
      <c r="J20" s="11"/>
    </row>
    <row r="21" spans="1:10" ht="32.25" customHeight="1">
      <c r="A21" s="10"/>
      <c r="B21" s="11"/>
      <c r="C21" s="11"/>
      <c r="D21" s="25"/>
      <c r="E21" s="11"/>
      <c r="F21" s="11"/>
      <c r="G21" s="11"/>
      <c r="H21" s="11"/>
      <c r="I21" s="11"/>
      <c r="J21" s="11"/>
    </row>
    <row r="22" spans="1:10" ht="32.25" customHeight="1" thickBot="1">
      <c r="A22" s="15" t="s">
        <v>17</v>
      </c>
      <c r="B22" s="16">
        <f>SUM(B15:B21)</f>
        <v>330836300</v>
      </c>
      <c r="C22" s="16">
        <f t="shared" ref="C22:D22" si="10">SUM(C15:C21)</f>
        <v>251191200</v>
      </c>
      <c r="D22" s="16">
        <f t="shared" si="10"/>
        <v>195235524.68000001</v>
      </c>
      <c r="E22" s="16">
        <f>SUM(D22/C22*100)</f>
        <v>77.723871170646106</v>
      </c>
      <c r="F22" s="16">
        <f>SUM(D22/B22*100)</f>
        <v>59.012727648084571</v>
      </c>
      <c r="G22" s="16">
        <f>SUM(G15:G20)</f>
        <v>55955675.319999985</v>
      </c>
      <c r="H22" s="16">
        <f>SUM(G22/C22*100)</f>
        <v>22.27612882935389</v>
      </c>
      <c r="I22" s="16">
        <v>0</v>
      </c>
      <c r="J22" s="16">
        <v>0</v>
      </c>
    </row>
    <row r="23" spans="1:10" ht="32.25" customHeight="1" thickTop="1" thickBot="1">
      <c r="A23" s="17" t="s">
        <v>17</v>
      </c>
      <c r="B23" s="18"/>
      <c r="C23" s="19">
        <v>1</v>
      </c>
      <c r="D23" s="26"/>
      <c r="E23" s="19">
        <f>SUM(D22/C22)</f>
        <v>0.77723871170646108</v>
      </c>
      <c r="F23" s="19">
        <f>SUM(D22/B22)</f>
        <v>0.59012727648084573</v>
      </c>
      <c r="G23" s="18"/>
      <c r="H23" s="19">
        <f>SUM(G22/C22)</f>
        <v>0.22276128829353889</v>
      </c>
      <c r="I23" s="20"/>
      <c r="J23" s="27"/>
    </row>
    <row r="24" spans="1:10" ht="32.25" customHeight="1" thickTop="1">
      <c r="A24" s="28"/>
      <c r="B24" s="29"/>
      <c r="C24" s="30"/>
      <c r="D24" s="30"/>
      <c r="E24" s="30"/>
      <c r="F24" s="30"/>
      <c r="G24" s="30"/>
      <c r="H24" s="30"/>
      <c r="I24" s="30"/>
      <c r="J24" s="30"/>
    </row>
    <row r="25" spans="1:10" ht="32.25" customHeight="1">
      <c r="A25" s="33"/>
      <c r="B25" s="30"/>
      <c r="C25" s="30"/>
      <c r="D25" s="30"/>
      <c r="E25" s="30"/>
      <c r="F25" s="30"/>
      <c r="G25" s="30"/>
      <c r="H25" s="30"/>
      <c r="I25" s="30"/>
      <c r="J25" s="30"/>
    </row>
    <row r="26" spans="1:10" ht="32.25" customHeight="1">
      <c r="A26" s="21" t="s">
        <v>20</v>
      </c>
      <c r="B26" s="22"/>
      <c r="C26" s="22"/>
      <c r="D26" s="22"/>
      <c r="E26" s="22"/>
      <c r="F26" s="22"/>
      <c r="G26" s="22"/>
      <c r="H26" s="22"/>
      <c r="I26" s="22"/>
      <c r="J26" s="22"/>
    </row>
    <row r="27" spans="1:10" ht="32.25" customHeight="1">
      <c r="A27" s="10" t="s">
        <v>10</v>
      </c>
      <c r="B27" s="23">
        <v>10477100</v>
      </c>
      <c r="C27" s="23">
        <v>9345700</v>
      </c>
      <c r="D27" s="23">
        <v>8225978.7699999996</v>
      </c>
      <c r="E27" s="11">
        <f>SUM(D27/C27*100)</f>
        <v>88.018861829504473</v>
      </c>
      <c r="F27" s="11">
        <f>SUM(D27/B27*100)</f>
        <v>78.513890007731149</v>
      </c>
      <c r="G27" s="11">
        <f>SUM(C27-D27)</f>
        <v>1119721.2300000004</v>
      </c>
      <c r="H27" s="11">
        <f>SUM(G27/C27*100)</f>
        <v>11.981138170495527</v>
      </c>
      <c r="I27" s="11"/>
      <c r="J27" s="11"/>
    </row>
    <row r="28" spans="1:10" ht="32.25" customHeight="1">
      <c r="A28" s="10" t="s">
        <v>11</v>
      </c>
      <c r="B28" s="23">
        <v>8439200</v>
      </c>
      <c r="C28" s="23">
        <v>8439200</v>
      </c>
      <c r="D28" s="23">
        <v>7926256.4900000002</v>
      </c>
      <c r="E28" s="11">
        <f t="shared" ref="E28:E31" si="11">SUM(D28/C28*100)</f>
        <v>93.921894136885015</v>
      </c>
      <c r="F28" s="11">
        <f t="shared" ref="F28:F31" si="12">SUM(D28/B28*100)</f>
        <v>93.921894136885015</v>
      </c>
      <c r="G28" s="11">
        <f t="shared" ref="G28:G32" si="13">SUM(C28-D28)</f>
        <v>512943.50999999978</v>
      </c>
      <c r="H28" s="11">
        <f t="shared" ref="H28:H31" si="14">SUM(G28/C28*100)</f>
        <v>6.0781058631149847</v>
      </c>
      <c r="I28" s="11"/>
      <c r="J28" s="11"/>
    </row>
    <row r="29" spans="1:10" ht="32.25" customHeight="1">
      <c r="A29" s="10" t="s">
        <v>13</v>
      </c>
      <c r="B29" s="23">
        <v>15694800</v>
      </c>
      <c r="C29" s="23">
        <v>15694800</v>
      </c>
      <c r="D29" s="23">
        <v>14989005.77</v>
      </c>
      <c r="E29" s="11">
        <f t="shared" si="11"/>
        <v>95.50300590004332</v>
      </c>
      <c r="F29" s="11">
        <f t="shared" si="12"/>
        <v>95.50300590004332</v>
      </c>
      <c r="G29" s="11">
        <f t="shared" si="13"/>
        <v>705794.23000000045</v>
      </c>
      <c r="H29" s="11">
        <f t="shared" si="14"/>
        <v>4.4969940999566766</v>
      </c>
      <c r="I29" s="11"/>
      <c r="J29" s="11"/>
    </row>
    <row r="30" spans="1:10" ht="32.25" customHeight="1">
      <c r="A30" s="10" t="s">
        <v>14</v>
      </c>
      <c r="B30" s="23">
        <v>1103900</v>
      </c>
      <c r="C30" s="23">
        <v>1103900</v>
      </c>
      <c r="D30" s="23">
        <v>881599.88</v>
      </c>
      <c r="E30" s="11">
        <f t="shared" si="11"/>
        <v>79.862295497780593</v>
      </c>
      <c r="F30" s="11">
        <f t="shared" si="12"/>
        <v>79.862295497780593</v>
      </c>
      <c r="G30" s="11">
        <f t="shared" si="13"/>
        <v>222300.12</v>
      </c>
      <c r="H30" s="11">
        <f t="shared" si="14"/>
        <v>20.137704502219403</v>
      </c>
      <c r="I30" s="11"/>
      <c r="J30" s="11"/>
    </row>
    <row r="31" spans="1:10" ht="32.25" customHeight="1">
      <c r="A31" s="10" t="s">
        <v>15</v>
      </c>
      <c r="B31" s="23">
        <v>3314900</v>
      </c>
      <c r="C31" s="23">
        <v>3314900</v>
      </c>
      <c r="D31" s="23">
        <v>3314899.81</v>
      </c>
      <c r="E31" s="11">
        <f t="shared" si="11"/>
        <v>99.999994268303709</v>
      </c>
      <c r="F31" s="11">
        <f t="shared" si="12"/>
        <v>99.999994268303709</v>
      </c>
      <c r="G31" s="11">
        <f t="shared" si="13"/>
        <v>0.18999999994412065</v>
      </c>
      <c r="H31" s="11">
        <f t="shared" si="14"/>
        <v>5.7316962787450798E-6</v>
      </c>
      <c r="I31" s="11"/>
      <c r="J31" s="11"/>
    </row>
    <row r="32" spans="1:10" ht="32.25" customHeight="1">
      <c r="A32" s="10" t="s">
        <v>16</v>
      </c>
      <c r="B32" s="23">
        <v>0</v>
      </c>
      <c r="C32" s="23">
        <v>0</v>
      </c>
      <c r="D32" s="23">
        <v>0</v>
      </c>
      <c r="E32" s="11">
        <v>0</v>
      </c>
      <c r="F32" s="11">
        <v>0</v>
      </c>
      <c r="G32" s="11">
        <f t="shared" si="13"/>
        <v>0</v>
      </c>
      <c r="H32" s="11">
        <v>0</v>
      </c>
      <c r="I32" s="11"/>
      <c r="J32" s="11"/>
    </row>
    <row r="33" spans="1:10" ht="32.25" customHeight="1">
      <c r="A33" s="10"/>
      <c r="B33" s="23"/>
      <c r="C33" s="23"/>
      <c r="D33" s="31"/>
      <c r="E33" s="11"/>
      <c r="F33" s="11"/>
      <c r="G33" s="11"/>
      <c r="H33" s="11"/>
      <c r="I33" s="11"/>
      <c r="J33" s="11"/>
    </row>
    <row r="34" spans="1:10" ht="32.25" customHeight="1" thickBot="1">
      <c r="A34" s="15" t="s">
        <v>17</v>
      </c>
      <c r="B34" s="16">
        <f>SUM(B27:B33)</f>
        <v>39029900</v>
      </c>
      <c r="C34" s="16">
        <f>SUM(C27:C33)</f>
        <v>37898500</v>
      </c>
      <c r="D34" s="16">
        <f>SUM(D27:D33)</f>
        <v>35337740.719999999</v>
      </c>
      <c r="E34" s="16">
        <f>SUM(D34/C34*100)</f>
        <v>93.243111785426862</v>
      </c>
      <c r="F34" s="16">
        <f>SUM(D34/B34*100)</f>
        <v>90.540177453695762</v>
      </c>
      <c r="G34" s="16">
        <f>SUM(G27:G33)</f>
        <v>2560759.2800000007</v>
      </c>
      <c r="H34" s="16">
        <f>SUM(G34/C34*100)</f>
        <v>6.7568882145731379</v>
      </c>
      <c r="I34" s="16">
        <v>0</v>
      </c>
      <c r="J34" s="16">
        <v>0</v>
      </c>
    </row>
    <row r="35" spans="1:10" ht="32.25" customHeight="1" thickTop="1" thickBot="1">
      <c r="A35" s="17" t="s">
        <v>17</v>
      </c>
      <c r="B35" s="18"/>
      <c r="C35" s="19">
        <v>1</v>
      </c>
      <c r="D35" s="26"/>
      <c r="E35" s="19">
        <f>SUM(D34/C34)</f>
        <v>0.93243111785426858</v>
      </c>
      <c r="F35" s="19">
        <f>SUM(D34/B34)</f>
        <v>0.90540177453695758</v>
      </c>
      <c r="G35" s="18"/>
      <c r="H35" s="19">
        <f>SUM(G34/C34)</f>
        <v>6.7568882145731382E-2</v>
      </c>
      <c r="I35" s="18"/>
      <c r="J35" s="20"/>
    </row>
    <row r="36" spans="1:10" ht="32.25" customHeight="1" thickTop="1">
      <c r="A36" s="34"/>
      <c r="B36" s="29"/>
      <c r="C36" s="29"/>
      <c r="D36" s="29"/>
      <c r="E36" s="29"/>
      <c r="F36" s="29"/>
      <c r="G36" s="29"/>
      <c r="H36" s="29"/>
      <c r="I36" s="29"/>
      <c r="J36" s="29"/>
    </row>
    <row r="37" spans="1:10" ht="32.25" customHeight="1">
      <c r="A37" s="35"/>
      <c r="B37" s="30"/>
      <c r="C37" s="30"/>
      <c r="D37" s="30"/>
      <c r="E37" s="30"/>
      <c r="F37" s="30"/>
      <c r="G37" s="30"/>
      <c r="H37" s="30"/>
      <c r="I37" s="30"/>
      <c r="J37" s="30"/>
    </row>
    <row r="38" spans="1:10" ht="32.25" customHeight="1">
      <c r="A38" s="21" t="s">
        <v>23</v>
      </c>
      <c r="B38" s="22"/>
      <c r="C38" s="22"/>
      <c r="D38" s="22"/>
      <c r="E38" s="22"/>
      <c r="F38" s="22"/>
      <c r="G38" s="22"/>
      <c r="H38" s="22"/>
      <c r="I38" s="22"/>
      <c r="J38" s="22"/>
    </row>
    <row r="39" spans="1:10" ht="32.25" customHeight="1">
      <c r="A39" s="10" t="s">
        <v>13</v>
      </c>
      <c r="B39" s="23">
        <v>11344300</v>
      </c>
      <c r="C39" s="23">
        <v>7454700</v>
      </c>
      <c r="D39" s="31">
        <v>3610404.25</v>
      </c>
      <c r="E39" s="11">
        <f>SUM(D39/C39*100)</f>
        <v>48.431248071686319</v>
      </c>
      <c r="F39" s="11">
        <f>SUM(D39/B39*100)</f>
        <v>31.825712031592957</v>
      </c>
      <c r="G39" s="12">
        <f>SUM(C39-D39)</f>
        <v>3844295.75</v>
      </c>
      <c r="H39" s="11">
        <f>SUM(G39/C39*100)</f>
        <v>51.568751928313681</v>
      </c>
      <c r="I39" s="11"/>
      <c r="J39" s="11"/>
    </row>
    <row r="40" spans="1:10" ht="32.25" customHeight="1">
      <c r="A40" s="10" t="s">
        <v>14</v>
      </c>
      <c r="B40" s="23">
        <v>3991000</v>
      </c>
      <c r="C40" s="23">
        <v>3991000</v>
      </c>
      <c r="D40" s="31">
        <v>193062.45</v>
      </c>
      <c r="E40" s="11">
        <f t="shared" ref="E40:E42" si="15">SUM(D40/C40*100)</f>
        <v>4.8374455023803558</v>
      </c>
      <c r="F40" s="11">
        <f t="shared" ref="F40:F42" si="16">SUM(D40/B40*100)</f>
        <v>4.8374455023803558</v>
      </c>
      <c r="G40" s="12">
        <f t="shared" ref="G40:G42" si="17">SUM(C40-D40)</f>
        <v>3797937.55</v>
      </c>
      <c r="H40" s="11">
        <f t="shared" ref="H40:H42" si="18">SUM(G40/C40*100)</f>
        <v>95.162554497619638</v>
      </c>
      <c r="I40" s="11"/>
      <c r="J40" s="11"/>
    </row>
    <row r="41" spans="1:10" ht="32.25" customHeight="1">
      <c r="A41" s="10" t="s">
        <v>15</v>
      </c>
      <c r="B41" s="23">
        <v>38602500</v>
      </c>
      <c r="C41" s="23">
        <v>38602500</v>
      </c>
      <c r="D41" s="31">
        <v>0</v>
      </c>
      <c r="E41" s="11">
        <f t="shared" si="15"/>
        <v>0</v>
      </c>
      <c r="F41" s="11">
        <f t="shared" si="16"/>
        <v>0</v>
      </c>
      <c r="G41" s="12">
        <f t="shared" si="17"/>
        <v>38602500</v>
      </c>
      <c r="H41" s="11">
        <f t="shared" si="18"/>
        <v>100</v>
      </c>
      <c r="I41" s="11"/>
      <c r="J41" s="11"/>
    </row>
    <row r="42" spans="1:10" ht="32.25" customHeight="1">
      <c r="A42" s="10" t="s">
        <v>16</v>
      </c>
      <c r="B42" s="23">
        <v>8415100</v>
      </c>
      <c r="C42" s="23">
        <v>3793600</v>
      </c>
      <c r="D42" s="31">
        <v>0</v>
      </c>
      <c r="E42" s="11">
        <f t="shared" si="15"/>
        <v>0</v>
      </c>
      <c r="F42" s="11">
        <f t="shared" si="16"/>
        <v>0</v>
      </c>
      <c r="G42" s="12">
        <f t="shared" si="17"/>
        <v>3793600</v>
      </c>
      <c r="H42" s="11">
        <f t="shared" si="18"/>
        <v>100</v>
      </c>
      <c r="I42" s="11"/>
      <c r="J42" s="11"/>
    </row>
    <row r="43" spans="1:10" ht="32.25" customHeight="1">
      <c r="A43" s="10"/>
      <c r="B43" s="23"/>
      <c r="C43" s="23"/>
      <c r="D43" s="31"/>
      <c r="E43" s="11"/>
      <c r="F43" s="11"/>
      <c r="G43" s="11"/>
      <c r="H43" s="11"/>
      <c r="I43" s="11"/>
      <c r="J43" s="11"/>
    </row>
    <row r="44" spans="1:10" ht="32.25" customHeight="1">
      <c r="A44" s="10"/>
      <c r="B44" s="11"/>
      <c r="C44" s="11"/>
      <c r="D44" s="11"/>
      <c r="E44" s="11"/>
      <c r="F44" s="11"/>
      <c r="G44" s="11"/>
      <c r="H44" s="11"/>
      <c r="I44" s="11"/>
      <c r="J44" s="11"/>
    </row>
    <row r="45" spans="1:10" ht="32.25" customHeight="1" thickBot="1">
      <c r="A45" s="15" t="s">
        <v>17</v>
      </c>
      <c r="B45" s="16">
        <f>SUM(B39:B44)</f>
        <v>62352900</v>
      </c>
      <c r="C45" s="16">
        <f t="shared" ref="C45:D45" si="19">SUM(C39:C44)</f>
        <v>53841800</v>
      </c>
      <c r="D45" s="16">
        <f t="shared" si="19"/>
        <v>3803466.7</v>
      </c>
      <c r="E45" s="16">
        <f>SUM(D45/C45*100)</f>
        <v>7.0641522014494322</v>
      </c>
      <c r="F45" s="16">
        <f>SUM(D45/B45*100)</f>
        <v>6.0999034527664318</v>
      </c>
      <c r="G45" s="16">
        <f>SUM(G39:G42)</f>
        <v>50038333.299999997</v>
      </c>
      <c r="H45" s="16">
        <f>SUM(G45/C45*100)</f>
        <v>92.935847798550569</v>
      </c>
      <c r="I45" s="16">
        <v>0</v>
      </c>
      <c r="J45" s="16">
        <v>0</v>
      </c>
    </row>
    <row r="46" spans="1:10" ht="32.25" customHeight="1" thickTop="1" thickBot="1">
      <c r="A46" s="17" t="s">
        <v>17</v>
      </c>
      <c r="B46" s="18"/>
      <c r="C46" s="19">
        <v>1</v>
      </c>
      <c r="D46" s="26"/>
      <c r="E46" s="19">
        <f>SUM(D45/C45)</f>
        <v>7.0641522014494321E-2</v>
      </c>
      <c r="F46" s="19">
        <f>SUM(D45/B45)</f>
        <v>6.0999034527664316E-2</v>
      </c>
      <c r="G46" s="18"/>
      <c r="H46" s="19">
        <f>SUM(G45/C45)</f>
        <v>0.92935847798550564</v>
      </c>
      <c r="I46" s="18"/>
      <c r="J46" s="20"/>
    </row>
    <row r="47" spans="1:10" ht="32.25" customHeight="1" thickTop="1"/>
    <row r="48" spans="1:10" ht="32.25" customHeight="1"/>
    <row r="49" spans="1:10" ht="32.25" customHeight="1">
      <c r="A49" s="1"/>
      <c r="B49" s="1"/>
      <c r="C49" s="1"/>
      <c r="D49" s="32" t="s">
        <v>21</v>
      </c>
      <c r="E49" s="1"/>
      <c r="F49" s="1"/>
      <c r="G49" s="1"/>
      <c r="H49" s="1"/>
      <c r="I49" s="1"/>
      <c r="J49" s="1"/>
    </row>
  </sheetData>
  <mergeCells count="1">
    <mergeCell ref="A1:J1"/>
  </mergeCells>
  <printOptions horizontalCentered="1" verticalCentered="1"/>
  <pageMargins left="0.25" right="0.25" top="0.75" bottom="0.75" header="0.3" footer="0.3"/>
  <pageSetup paperSize="9" fitToHeight="0" orientation="landscape" r:id="rId1"/>
  <headerFooter>
    <oddHeader>&amp;R&amp;P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L47"/>
  <sheetViews>
    <sheetView tabSelected="1" workbookViewId="0">
      <selection activeCell="M15" sqref="M15"/>
    </sheetView>
  </sheetViews>
  <sheetFormatPr defaultColWidth="9" defaultRowHeight="18.75"/>
  <cols>
    <col min="1" max="1" width="23.28515625" style="2" customWidth="1"/>
    <col min="2" max="3" width="15.7109375" style="2" customWidth="1"/>
    <col min="4" max="4" width="18" style="2" customWidth="1"/>
    <col min="5" max="5" width="9.28515625" style="2" customWidth="1"/>
    <col min="6" max="6" width="9.140625" style="2" customWidth="1"/>
    <col min="7" max="7" width="16" style="2" customWidth="1"/>
    <col min="8" max="8" width="8" style="2" customWidth="1"/>
    <col min="9" max="9" width="8.5703125" style="2" customWidth="1"/>
    <col min="10" max="10" width="9.140625" style="2" customWidth="1"/>
    <col min="11" max="16384" width="9" style="2"/>
  </cols>
  <sheetData>
    <row r="1" spans="1:12" ht="21.75">
      <c r="A1" s="84" t="s">
        <v>22</v>
      </c>
      <c r="B1" s="84"/>
      <c r="C1" s="84"/>
      <c r="D1" s="84"/>
      <c r="E1" s="84"/>
      <c r="F1" s="84"/>
      <c r="G1" s="84"/>
      <c r="H1" s="84"/>
      <c r="I1" s="84"/>
      <c r="J1" s="84"/>
      <c r="K1" s="1"/>
      <c r="L1" s="1"/>
    </row>
    <row r="2" spans="1:12" ht="114.75" customHeight="1">
      <c r="A2" s="3" t="s">
        <v>0</v>
      </c>
      <c r="B2" s="3" t="s">
        <v>1</v>
      </c>
      <c r="C2" s="3" t="s">
        <v>2</v>
      </c>
      <c r="D2" s="4" t="s">
        <v>48</v>
      </c>
      <c r="E2" s="3" t="s">
        <v>3</v>
      </c>
      <c r="F2" s="3" t="s">
        <v>4</v>
      </c>
      <c r="G2" s="3" t="s">
        <v>5</v>
      </c>
      <c r="H2" s="3" t="s">
        <v>6</v>
      </c>
      <c r="I2" s="3" t="s">
        <v>7</v>
      </c>
      <c r="J2" s="3" t="s">
        <v>8</v>
      </c>
      <c r="K2" s="5"/>
      <c r="L2" s="6"/>
    </row>
    <row r="3" spans="1:12" ht="32.25" customHeight="1">
      <c r="A3" s="7" t="s">
        <v>9</v>
      </c>
      <c r="B3" s="8"/>
      <c r="C3" s="9"/>
      <c r="D3" s="8"/>
      <c r="E3" s="8"/>
      <c r="F3" s="9"/>
      <c r="G3" s="9"/>
      <c r="H3" s="9"/>
      <c r="I3" s="9"/>
      <c r="J3" s="9"/>
      <c r="K3" s="6"/>
      <c r="L3" s="6"/>
    </row>
    <row r="4" spans="1:12" ht="32.25" customHeight="1">
      <c r="A4" s="10" t="s">
        <v>10</v>
      </c>
      <c r="B4" s="11">
        <f>SUM(B15+B26)</f>
        <v>127550700</v>
      </c>
      <c r="C4" s="11">
        <f>SUM(C15+C26)</f>
        <v>67882550</v>
      </c>
      <c r="D4" s="11">
        <f>SUM(D15+D26)</f>
        <v>16960114.68</v>
      </c>
      <c r="E4" s="11">
        <f>+D4/C4*100</f>
        <v>24.984498490407329</v>
      </c>
      <c r="F4" s="11">
        <f>SUM(D4/B4*100)</f>
        <v>13.296763310589435</v>
      </c>
      <c r="G4" s="11">
        <f>SUM(C4-D4)</f>
        <v>50922435.32</v>
      </c>
      <c r="H4" s="11">
        <f>SUM(G4/C4*100)</f>
        <v>75.015501509592681</v>
      </c>
      <c r="I4" s="11"/>
      <c r="J4" s="11"/>
      <c r="K4" s="6"/>
      <c r="L4" s="6"/>
    </row>
    <row r="5" spans="1:12" ht="32.25" customHeight="1">
      <c r="A5" s="10" t="s">
        <v>11</v>
      </c>
      <c r="B5" s="11">
        <f>SUM(B27)</f>
        <v>8439200</v>
      </c>
      <c r="C5" s="11">
        <f>SUM(C27)</f>
        <v>8439200</v>
      </c>
      <c r="D5" s="11">
        <f>SUM(D27)</f>
        <v>7926256.4900000002</v>
      </c>
      <c r="E5" s="11">
        <f>+D5/C5*100</f>
        <v>93.921894136885015</v>
      </c>
      <c r="F5" s="11">
        <f t="shared" ref="F5:F10" si="0">SUM(D5/B5*100)</f>
        <v>93.921894136885015</v>
      </c>
      <c r="G5" s="11">
        <f t="shared" ref="G5:G10" si="1">SUM(C5-D5)</f>
        <v>512943.50999999978</v>
      </c>
      <c r="H5" s="11">
        <f t="shared" ref="H5:H10" si="2">SUM(G5/C5*100)</f>
        <v>6.0781058631149847</v>
      </c>
      <c r="I5" s="11"/>
      <c r="J5" s="11"/>
      <c r="K5" s="6"/>
      <c r="L5" s="6"/>
    </row>
    <row r="6" spans="1:12" ht="32.25" customHeight="1">
      <c r="A6" s="10" t="s">
        <v>12</v>
      </c>
      <c r="B6" s="11">
        <f>SUM(B16)</f>
        <v>3931500</v>
      </c>
      <c r="C6" s="11">
        <f>SUM(C16)</f>
        <v>1965750</v>
      </c>
      <c r="D6" s="11">
        <f>SUM(D16)</f>
        <v>294160</v>
      </c>
      <c r="E6" s="11">
        <f t="shared" ref="E6:E10" si="3">+D6/C6*100</f>
        <v>14.964263003942516</v>
      </c>
      <c r="F6" s="11">
        <f t="shared" si="0"/>
        <v>7.4821315019712582</v>
      </c>
      <c r="G6" s="11">
        <f t="shared" si="1"/>
        <v>1671590</v>
      </c>
      <c r="H6" s="11">
        <f t="shared" si="2"/>
        <v>85.035736996057494</v>
      </c>
      <c r="I6" s="11"/>
      <c r="J6" s="11"/>
      <c r="K6" s="6"/>
      <c r="L6" s="6"/>
    </row>
    <row r="7" spans="1:12" ht="32.25" customHeight="1">
      <c r="A7" s="10" t="s">
        <v>13</v>
      </c>
      <c r="B7" s="11">
        <f t="shared" ref="B7:D10" si="4">SUM(B17+B28+B37)</f>
        <v>49562800</v>
      </c>
      <c r="C7" s="11">
        <f t="shared" si="4"/>
        <v>33377550</v>
      </c>
      <c r="D7" s="11">
        <f t="shared" si="4"/>
        <v>19691593.870000001</v>
      </c>
      <c r="E7" s="11">
        <f t="shared" si="3"/>
        <v>58.996522722608461</v>
      </c>
      <c r="F7" s="11">
        <f t="shared" si="0"/>
        <v>39.730592036769515</v>
      </c>
      <c r="G7" s="11">
        <f t="shared" si="1"/>
        <v>13685956.129999999</v>
      </c>
      <c r="H7" s="11">
        <f t="shared" si="2"/>
        <v>41.003477277391539</v>
      </c>
      <c r="I7" s="11"/>
      <c r="J7" s="11"/>
      <c r="K7" s="6"/>
      <c r="L7" s="13"/>
    </row>
    <row r="8" spans="1:12" ht="32.25" customHeight="1">
      <c r="A8" s="10" t="s">
        <v>14</v>
      </c>
      <c r="B8" s="11">
        <f t="shared" si="4"/>
        <v>14001900</v>
      </c>
      <c r="C8" s="11">
        <f t="shared" si="4"/>
        <v>9793150</v>
      </c>
      <c r="D8" s="11">
        <f t="shared" si="4"/>
        <v>1652624.2799999998</v>
      </c>
      <c r="E8" s="11">
        <f t="shared" si="3"/>
        <v>16.875308557512135</v>
      </c>
      <c r="F8" s="11">
        <f t="shared" si="0"/>
        <v>11.802857326505688</v>
      </c>
      <c r="G8" s="11">
        <f t="shared" si="1"/>
        <v>8140525.7200000007</v>
      </c>
      <c r="H8" s="11">
        <f t="shared" si="2"/>
        <v>83.124691442487858</v>
      </c>
      <c r="I8" s="11"/>
      <c r="J8" s="11"/>
      <c r="K8" s="6"/>
      <c r="L8" s="6"/>
    </row>
    <row r="9" spans="1:12" ht="31.5" customHeight="1">
      <c r="A9" s="10" t="s">
        <v>15</v>
      </c>
      <c r="B9" s="11">
        <f t="shared" si="4"/>
        <v>41917400</v>
      </c>
      <c r="C9" s="11">
        <f t="shared" si="4"/>
        <v>41917400</v>
      </c>
      <c r="D9" s="11">
        <f t="shared" si="4"/>
        <v>3314899.81</v>
      </c>
      <c r="E9" s="11">
        <f t="shared" si="3"/>
        <v>7.9081713321914044</v>
      </c>
      <c r="F9" s="11">
        <f t="shared" si="0"/>
        <v>7.9081713321914044</v>
      </c>
      <c r="G9" s="11">
        <f t="shared" si="1"/>
        <v>38602500.189999998</v>
      </c>
      <c r="H9" s="11">
        <f t="shared" si="2"/>
        <v>92.091828667808585</v>
      </c>
      <c r="I9" s="11"/>
      <c r="J9" s="11"/>
      <c r="K9" s="14"/>
      <c r="L9" s="6"/>
    </row>
    <row r="10" spans="1:12" ht="32.25" customHeight="1">
      <c r="A10" s="10" t="s">
        <v>16</v>
      </c>
      <c r="B10" s="11">
        <f t="shared" si="4"/>
        <v>186815600</v>
      </c>
      <c r="C10" s="11">
        <f t="shared" si="4"/>
        <v>179555900</v>
      </c>
      <c r="D10" s="11">
        <f t="shared" si="4"/>
        <v>168329780</v>
      </c>
      <c r="E10" s="11">
        <f t="shared" si="3"/>
        <v>93.747841201542244</v>
      </c>
      <c r="F10" s="11">
        <f t="shared" si="0"/>
        <v>90.104777117114423</v>
      </c>
      <c r="G10" s="11">
        <f t="shared" si="1"/>
        <v>11226120</v>
      </c>
      <c r="H10" s="11">
        <f t="shared" si="2"/>
        <v>6.2521587984577502</v>
      </c>
      <c r="I10" s="11"/>
      <c r="J10" s="11"/>
      <c r="K10" s="6"/>
      <c r="L10" s="6"/>
    </row>
    <row r="11" spans="1:12" ht="32.25" customHeight="1">
      <c r="A11" s="10"/>
      <c r="B11" s="11"/>
      <c r="C11" s="11"/>
      <c r="D11" s="11"/>
      <c r="E11" s="11"/>
      <c r="F11" s="11"/>
      <c r="G11" s="11"/>
      <c r="H11" s="11"/>
      <c r="I11" s="11"/>
      <c r="J11" s="11"/>
      <c r="K11" s="6"/>
      <c r="L11" s="6"/>
    </row>
    <row r="12" spans="1:12" ht="32.25" customHeight="1" thickBot="1">
      <c r="A12" s="15" t="s">
        <v>17</v>
      </c>
      <c r="B12" s="16">
        <f>SUM(B4:B11)</f>
        <v>432219100</v>
      </c>
      <c r="C12" s="16">
        <f t="shared" ref="C12:D12" si="5">SUM(C4:C11)</f>
        <v>342931500</v>
      </c>
      <c r="D12" s="16">
        <f t="shared" si="5"/>
        <v>218169429.13</v>
      </c>
      <c r="E12" s="16">
        <f>SUM(D12/C12*100)</f>
        <v>63.618952802527616</v>
      </c>
      <c r="F12" s="16">
        <f>SUM(D12/B12*100)</f>
        <v>50.476582161686053</v>
      </c>
      <c r="G12" s="16">
        <f>SUM(C12-D12)</f>
        <v>124762070.87</v>
      </c>
      <c r="H12" s="16">
        <f>SUM(G12/C12*100)</f>
        <v>36.381047197472384</v>
      </c>
      <c r="I12" s="16">
        <v>0</v>
      </c>
      <c r="J12" s="16">
        <v>0</v>
      </c>
      <c r="K12" s="6"/>
      <c r="L12" s="6"/>
    </row>
    <row r="13" spans="1:12" ht="32.25" customHeight="1" thickTop="1" thickBot="1">
      <c r="A13" s="17" t="s">
        <v>17</v>
      </c>
      <c r="B13" s="18"/>
      <c r="C13" s="19">
        <v>1</v>
      </c>
      <c r="D13" s="18"/>
      <c r="E13" s="19">
        <f>SUM(D12/C12)</f>
        <v>0.63618952802527617</v>
      </c>
      <c r="F13" s="19">
        <f>SUM(D12/B12)</f>
        <v>0.50476582161686057</v>
      </c>
      <c r="G13" s="18"/>
      <c r="H13" s="19">
        <f>SUM(G12/C12)</f>
        <v>0.36381047197472383</v>
      </c>
      <c r="I13" s="18"/>
      <c r="J13" s="20"/>
      <c r="K13" s="6"/>
      <c r="L13" s="6"/>
    </row>
    <row r="14" spans="1:12" ht="32.25" customHeight="1" thickTop="1">
      <c r="A14" s="21" t="s">
        <v>18</v>
      </c>
      <c r="B14" s="22"/>
      <c r="C14" s="22"/>
      <c r="D14" s="22"/>
      <c r="E14" s="22"/>
      <c r="F14" s="22"/>
      <c r="G14" s="22"/>
      <c r="H14" s="22"/>
      <c r="I14" s="22"/>
      <c r="J14" s="22"/>
      <c r="K14" s="6"/>
      <c r="L14" s="6"/>
    </row>
    <row r="15" spans="1:12" ht="32.25" customHeight="1">
      <c r="A15" s="10" t="s">
        <v>10</v>
      </c>
      <c r="B15" s="23">
        <v>117073600</v>
      </c>
      <c r="C15" s="23">
        <v>58536850</v>
      </c>
      <c r="D15" s="23">
        <v>8941835.9100000001</v>
      </c>
      <c r="E15" s="11">
        <f>SUM(D15/C15*100)</f>
        <v>15.275567287956218</v>
      </c>
      <c r="F15" s="11">
        <f>SUM(D15/B15*100)</f>
        <v>7.6377901678943845</v>
      </c>
      <c r="G15" s="11">
        <f>SUM(C15-D15)</f>
        <v>49595014.090000004</v>
      </c>
      <c r="H15" s="11">
        <f>SUM(G15/C15*100)</f>
        <v>84.724432712043779</v>
      </c>
      <c r="I15" s="11"/>
      <c r="J15" s="11"/>
      <c r="K15" s="1"/>
      <c r="L15" s="1"/>
    </row>
    <row r="16" spans="1:12" ht="32.25" customHeight="1">
      <c r="A16" s="10" t="s">
        <v>12</v>
      </c>
      <c r="B16" s="23">
        <v>3931500</v>
      </c>
      <c r="C16" s="23">
        <v>1965750</v>
      </c>
      <c r="D16" s="23">
        <v>294160</v>
      </c>
      <c r="E16" s="11">
        <f t="shared" ref="E16:E20" si="6">SUM(D16/C16*100)</f>
        <v>14.964263003942516</v>
      </c>
      <c r="F16" s="11">
        <f t="shared" ref="F16:F20" si="7">SUM(D16/B16*100)</f>
        <v>7.4821315019712582</v>
      </c>
      <c r="G16" s="11">
        <f t="shared" ref="G16:G20" si="8">SUM(C16-D16)</f>
        <v>1671590</v>
      </c>
      <c r="H16" s="11">
        <f t="shared" ref="H16:H20" si="9">SUM(G16/C16*100)</f>
        <v>85.035736996057494</v>
      </c>
      <c r="I16" s="11"/>
      <c r="J16" s="11"/>
      <c r="K16" s="1"/>
      <c r="L16" s="1"/>
    </row>
    <row r="17" spans="1:10" ht="32.25" customHeight="1">
      <c r="A17" s="10" t="s">
        <v>13</v>
      </c>
      <c r="B17" s="23">
        <v>22523700</v>
      </c>
      <c r="C17" s="23">
        <v>10228050</v>
      </c>
      <c r="D17" s="23">
        <v>2686308.1</v>
      </c>
      <c r="E17" s="11">
        <f t="shared" si="6"/>
        <v>26.264127570749068</v>
      </c>
      <c r="F17" s="11">
        <f t="shared" si="7"/>
        <v>11.926584442165364</v>
      </c>
      <c r="G17" s="11">
        <f t="shared" si="8"/>
        <v>7541741.9000000004</v>
      </c>
      <c r="H17" s="11">
        <f t="shared" si="9"/>
        <v>73.735872429250932</v>
      </c>
      <c r="I17" s="11"/>
      <c r="J17" s="24"/>
    </row>
    <row r="18" spans="1:10" ht="32.25" customHeight="1">
      <c r="A18" s="10" t="s">
        <v>14</v>
      </c>
      <c r="B18" s="23">
        <v>8907000</v>
      </c>
      <c r="C18" s="23">
        <v>4698250</v>
      </c>
      <c r="D18" s="23">
        <v>713152.48</v>
      </c>
      <c r="E18" s="11">
        <f t="shared" si="6"/>
        <v>15.179108817112756</v>
      </c>
      <c r="F18" s="11">
        <f t="shared" si="7"/>
        <v>8.0066518468620185</v>
      </c>
      <c r="G18" s="11">
        <f t="shared" si="8"/>
        <v>3985097.52</v>
      </c>
      <c r="H18" s="11">
        <f t="shared" si="9"/>
        <v>84.820891182887252</v>
      </c>
      <c r="I18" s="11"/>
      <c r="J18" s="11"/>
    </row>
    <row r="19" spans="1:10" ht="32.25" customHeight="1">
      <c r="A19" s="10" t="s">
        <v>15</v>
      </c>
      <c r="B19" s="23">
        <v>0</v>
      </c>
      <c r="C19" s="23">
        <v>0</v>
      </c>
      <c r="D19" s="23">
        <v>0</v>
      </c>
      <c r="E19" s="11">
        <v>0</v>
      </c>
      <c r="F19" s="11">
        <v>0</v>
      </c>
      <c r="G19" s="11">
        <f t="shared" si="8"/>
        <v>0</v>
      </c>
      <c r="H19" s="11">
        <v>0</v>
      </c>
      <c r="I19" s="11"/>
      <c r="J19" s="11"/>
    </row>
    <row r="20" spans="1:10" ht="32.25" customHeight="1">
      <c r="A20" s="10" t="s">
        <v>16</v>
      </c>
      <c r="B20" s="23">
        <v>178400500</v>
      </c>
      <c r="C20" s="23">
        <v>175762300</v>
      </c>
      <c r="D20" s="23">
        <v>168329780</v>
      </c>
      <c r="E20" s="11">
        <f t="shared" si="6"/>
        <v>95.771266079244526</v>
      </c>
      <c r="F20" s="11">
        <f t="shared" si="7"/>
        <v>94.354993399682172</v>
      </c>
      <c r="G20" s="11">
        <f t="shared" si="8"/>
        <v>7432520</v>
      </c>
      <c r="H20" s="11">
        <f t="shared" si="9"/>
        <v>4.2287339207554755</v>
      </c>
      <c r="I20" s="11" t="s">
        <v>19</v>
      </c>
      <c r="J20" s="11"/>
    </row>
    <row r="21" spans="1:10" ht="32.25" customHeight="1">
      <c r="A21" s="10"/>
      <c r="B21" s="11"/>
      <c r="C21" s="11"/>
      <c r="D21" s="25"/>
      <c r="E21" s="11"/>
      <c r="F21" s="11"/>
      <c r="G21" s="11"/>
      <c r="H21" s="11"/>
      <c r="I21" s="11"/>
      <c r="J21" s="11"/>
    </row>
    <row r="22" spans="1:10" ht="32.25" customHeight="1" thickBot="1">
      <c r="A22" s="15" t="s">
        <v>17</v>
      </c>
      <c r="B22" s="16">
        <f>SUM(B15:B21)</f>
        <v>330836300</v>
      </c>
      <c r="C22" s="16">
        <f t="shared" ref="C22:D22" si="10">SUM(C15:C21)</f>
        <v>251191200</v>
      </c>
      <c r="D22" s="16">
        <f t="shared" si="10"/>
        <v>180965236.49000001</v>
      </c>
      <c r="E22" s="16">
        <f>SUM(D22/C22*100)</f>
        <v>72.042824943708226</v>
      </c>
      <c r="F22" s="16">
        <f>SUM(D22/B22*100)</f>
        <v>54.699329091154745</v>
      </c>
      <c r="G22" s="16">
        <f>SUM(G15:G20)</f>
        <v>70225963.510000005</v>
      </c>
      <c r="H22" s="16">
        <f>SUM(G22/C22*100)</f>
        <v>27.957175056291781</v>
      </c>
      <c r="I22" s="16">
        <v>0</v>
      </c>
      <c r="J22" s="16">
        <v>0</v>
      </c>
    </row>
    <row r="23" spans="1:10" ht="32.25" customHeight="1" thickTop="1" thickBot="1">
      <c r="A23" s="17" t="s">
        <v>17</v>
      </c>
      <c r="B23" s="18"/>
      <c r="C23" s="19">
        <v>1</v>
      </c>
      <c r="D23" s="26"/>
      <c r="E23" s="19">
        <f>SUM(D22/C22)</f>
        <v>0.72042824943708228</v>
      </c>
      <c r="F23" s="19">
        <f>SUM(D22/B22)</f>
        <v>0.54699329091154747</v>
      </c>
      <c r="G23" s="18"/>
      <c r="H23" s="19">
        <f>SUM(G22/C22)</f>
        <v>0.27957175056291783</v>
      </c>
      <c r="I23" s="20"/>
      <c r="J23" s="27"/>
    </row>
    <row r="24" spans="1:10" ht="32.25" customHeight="1" thickTop="1">
      <c r="A24" s="28"/>
      <c r="B24" s="29"/>
      <c r="C24" s="30"/>
      <c r="D24" s="30"/>
      <c r="E24" s="30"/>
      <c r="F24" s="30"/>
      <c r="G24" s="30"/>
      <c r="H24" s="30"/>
      <c r="I24" s="30"/>
      <c r="J24" s="30"/>
    </row>
    <row r="25" spans="1:10" ht="32.25" customHeight="1">
      <c r="A25" s="21" t="s">
        <v>20</v>
      </c>
      <c r="B25" s="22"/>
      <c r="C25" s="22"/>
      <c r="D25" s="22"/>
      <c r="E25" s="22"/>
      <c r="F25" s="22"/>
      <c r="G25" s="22"/>
      <c r="H25" s="22"/>
      <c r="I25" s="22"/>
      <c r="J25" s="22"/>
    </row>
    <row r="26" spans="1:10" ht="32.25" customHeight="1">
      <c r="A26" s="10" t="s">
        <v>10</v>
      </c>
      <c r="B26" s="23">
        <v>10477100</v>
      </c>
      <c r="C26" s="23">
        <v>9345700</v>
      </c>
      <c r="D26" s="23">
        <v>8018278.7699999996</v>
      </c>
      <c r="E26" s="11">
        <f>SUM(D26/C26*100)</f>
        <v>85.796449383138764</v>
      </c>
      <c r="F26" s="11">
        <f>SUM(D26/B26*100)</f>
        <v>76.531471208635963</v>
      </c>
      <c r="G26" s="11">
        <f>SUM(C26-D26)</f>
        <v>1327421.2300000004</v>
      </c>
      <c r="H26" s="11">
        <f>SUM(G26/C26*100)</f>
        <v>14.203550616861236</v>
      </c>
      <c r="I26" s="11"/>
      <c r="J26" s="11"/>
    </row>
    <row r="27" spans="1:10" ht="32.25" customHeight="1">
      <c r="A27" s="10" t="s">
        <v>11</v>
      </c>
      <c r="B27" s="23">
        <v>8439200</v>
      </c>
      <c r="C27" s="23">
        <v>8439200</v>
      </c>
      <c r="D27" s="23">
        <v>7926256.4900000002</v>
      </c>
      <c r="E27" s="11">
        <f t="shared" ref="E27:E30" si="11">SUM(D27/C27*100)</f>
        <v>93.921894136885015</v>
      </c>
      <c r="F27" s="11">
        <f t="shared" ref="F27:F30" si="12">SUM(D27/B27*100)</f>
        <v>93.921894136885015</v>
      </c>
      <c r="G27" s="11">
        <f t="shared" ref="G27:G31" si="13">SUM(C27-D27)</f>
        <v>512943.50999999978</v>
      </c>
      <c r="H27" s="11">
        <f t="shared" ref="H27:H30" si="14">SUM(G27/C27*100)</f>
        <v>6.0781058631149847</v>
      </c>
      <c r="I27" s="11"/>
      <c r="J27" s="11"/>
    </row>
    <row r="28" spans="1:10" ht="32.25" customHeight="1">
      <c r="A28" s="10" t="s">
        <v>13</v>
      </c>
      <c r="B28" s="23">
        <v>15694800</v>
      </c>
      <c r="C28" s="23">
        <v>15694800</v>
      </c>
      <c r="D28" s="23">
        <v>14989005.77</v>
      </c>
      <c r="E28" s="11">
        <f t="shared" si="11"/>
        <v>95.50300590004332</v>
      </c>
      <c r="F28" s="11">
        <f t="shared" si="12"/>
        <v>95.50300590004332</v>
      </c>
      <c r="G28" s="11">
        <f t="shared" si="13"/>
        <v>705794.23000000045</v>
      </c>
      <c r="H28" s="11">
        <f t="shared" si="14"/>
        <v>4.4969940999566766</v>
      </c>
      <c r="I28" s="11"/>
      <c r="J28" s="11"/>
    </row>
    <row r="29" spans="1:10" ht="32.25" customHeight="1">
      <c r="A29" s="10" t="s">
        <v>14</v>
      </c>
      <c r="B29" s="23">
        <v>1103900</v>
      </c>
      <c r="C29" s="23">
        <v>1103900</v>
      </c>
      <c r="D29" s="23">
        <v>881599.88</v>
      </c>
      <c r="E29" s="11">
        <f t="shared" si="11"/>
        <v>79.862295497780593</v>
      </c>
      <c r="F29" s="11">
        <f t="shared" si="12"/>
        <v>79.862295497780593</v>
      </c>
      <c r="G29" s="11">
        <f t="shared" si="13"/>
        <v>222300.12</v>
      </c>
      <c r="H29" s="11">
        <f t="shared" si="14"/>
        <v>20.137704502219403</v>
      </c>
      <c r="I29" s="11"/>
      <c r="J29" s="11"/>
    </row>
    <row r="30" spans="1:10" ht="32.25" customHeight="1">
      <c r="A30" s="10" t="s">
        <v>15</v>
      </c>
      <c r="B30" s="23">
        <v>3314900</v>
      </c>
      <c r="C30" s="23">
        <v>3314900</v>
      </c>
      <c r="D30" s="23">
        <v>3314899.81</v>
      </c>
      <c r="E30" s="11">
        <f t="shared" si="11"/>
        <v>99.999994268303709</v>
      </c>
      <c r="F30" s="11">
        <f t="shared" si="12"/>
        <v>99.999994268303709</v>
      </c>
      <c r="G30" s="11">
        <f t="shared" si="13"/>
        <v>0.18999999994412065</v>
      </c>
      <c r="H30" s="11">
        <f t="shared" si="14"/>
        <v>5.7316962787450798E-6</v>
      </c>
      <c r="I30" s="11"/>
      <c r="J30" s="11"/>
    </row>
    <row r="31" spans="1:10" ht="32.25" customHeight="1">
      <c r="A31" s="10" t="s">
        <v>16</v>
      </c>
      <c r="B31" s="23">
        <v>0</v>
      </c>
      <c r="C31" s="23">
        <v>0</v>
      </c>
      <c r="D31" s="23">
        <v>0</v>
      </c>
      <c r="E31" s="11">
        <v>0</v>
      </c>
      <c r="F31" s="11">
        <v>0</v>
      </c>
      <c r="G31" s="11">
        <f t="shared" si="13"/>
        <v>0</v>
      </c>
      <c r="H31" s="11">
        <v>0</v>
      </c>
      <c r="I31" s="11"/>
      <c r="J31" s="11"/>
    </row>
    <row r="32" spans="1:10" ht="32.25" customHeight="1">
      <c r="A32" s="10"/>
      <c r="B32" s="23"/>
      <c r="C32" s="23"/>
      <c r="D32" s="31"/>
      <c r="E32" s="11"/>
      <c r="F32" s="11"/>
      <c r="G32" s="11"/>
      <c r="H32" s="11"/>
      <c r="I32" s="11"/>
      <c r="J32" s="11"/>
    </row>
    <row r="33" spans="1:10" ht="32.25" customHeight="1">
      <c r="A33" s="10"/>
      <c r="B33" s="11"/>
      <c r="C33" s="11"/>
      <c r="D33" s="11"/>
      <c r="E33" s="11"/>
      <c r="F33" s="11"/>
      <c r="G33" s="11"/>
      <c r="H33" s="11"/>
      <c r="I33" s="11"/>
      <c r="J33" s="11"/>
    </row>
    <row r="34" spans="1:10" ht="32.25" customHeight="1" thickBot="1">
      <c r="A34" s="15" t="s">
        <v>17</v>
      </c>
      <c r="B34" s="16">
        <f>SUM(B26:B33)</f>
        <v>39029900</v>
      </c>
      <c r="C34" s="16">
        <f t="shared" ref="C34:D34" si="15">SUM(C26:C33)</f>
        <v>37898500</v>
      </c>
      <c r="D34" s="16">
        <f t="shared" si="15"/>
        <v>35130040.719999999</v>
      </c>
      <c r="E34" s="16">
        <f>SUM(D34/C34*100)</f>
        <v>92.695068986899216</v>
      </c>
      <c r="F34" s="16">
        <f>SUM(D34/B34*100)</f>
        <v>90.008021337487406</v>
      </c>
      <c r="G34" s="16">
        <f>SUM(G26:G33)</f>
        <v>2768459.2800000007</v>
      </c>
      <c r="H34" s="16">
        <f>SUM(G34/C34*100)</f>
        <v>7.3049310131007834</v>
      </c>
      <c r="I34" s="16">
        <v>0</v>
      </c>
      <c r="J34" s="16">
        <v>0</v>
      </c>
    </row>
    <row r="35" spans="1:10" ht="32.25" customHeight="1" thickTop="1" thickBot="1">
      <c r="A35" s="17" t="s">
        <v>17</v>
      </c>
      <c r="B35" s="18"/>
      <c r="C35" s="19">
        <v>1</v>
      </c>
      <c r="D35" s="26"/>
      <c r="E35" s="19">
        <f>SUM(D34/C34)</f>
        <v>0.92695068986899209</v>
      </c>
      <c r="F35" s="19">
        <f>SUM(D34/B34)</f>
        <v>0.90008021337487409</v>
      </c>
      <c r="G35" s="18"/>
      <c r="H35" s="19">
        <f>SUM(G34/C34)</f>
        <v>7.3049310131007836E-2</v>
      </c>
      <c r="I35" s="18"/>
      <c r="J35" s="20"/>
    </row>
    <row r="36" spans="1:10" ht="32.25" customHeight="1" thickTop="1">
      <c r="A36" s="21" t="s">
        <v>23</v>
      </c>
      <c r="B36" s="22"/>
      <c r="C36" s="22"/>
      <c r="D36" s="22"/>
      <c r="E36" s="22"/>
      <c r="F36" s="22"/>
      <c r="G36" s="22"/>
      <c r="H36" s="22"/>
      <c r="I36" s="22"/>
      <c r="J36" s="22"/>
    </row>
    <row r="37" spans="1:10" ht="32.25" customHeight="1">
      <c r="A37" s="10" t="s">
        <v>13</v>
      </c>
      <c r="B37" s="23">
        <v>11344300</v>
      </c>
      <c r="C37" s="23">
        <v>7454700</v>
      </c>
      <c r="D37" s="31">
        <v>2016280</v>
      </c>
      <c r="E37" s="11">
        <f>SUM(D37/C37*100)</f>
        <v>27.047097804069914</v>
      </c>
      <c r="F37" s="11">
        <f>SUM(D37/B37*100)</f>
        <v>17.773507400192166</v>
      </c>
      <c r="G37" s="12">
        <f>SUM(C37-D37)</f>
        <v>5438420</v>
      </c>
      <c r="H37" s="11">
        <f>SUM(G37/C37*100)</f>
        <v>72.952902195930079</v>
      </c>
      <c r="I37" s="11"/>
      <c r="J37" s="11"/>
    </row>
    <row r="38" spans="1:10" ht="32.25" customHeight="1">
      <c r="A38" s="10" t="s">
        <v>14</v>
      </c>
      <c r="B38" s="23">
        <v>3991000</v>
      </c>
      <c r="C38" s="23">
        <v>3991000</v>
      </c>
      <c r="D38" s="31">
        <v>57871.92</v>
      </c>
      <c r="E38" s="11">
        <f t="shared" ref="E38:E40" si="16">SUM(D38/C38*100)</f>
        <v>1.4500606364319719</v>
      </c>
      <c r="F38" s="11">
        <f t="shared" ref="F38:F40" si="17">SUM(D38/B38*100)</f>
        <v>1.4500606364319719</v>
      </c>
      <c r="G38" s="12">
        <f t="shared" ref="G38:G40" si="18">SUM(C38-D38)</f>
        <v>3933128.08</v>
      </c>
      <c r="H38" s="11">
        <f t="shared" ref="H38:H40" si="19">SUM(G38/C38*100)</f>
        <v>98.549939363568029</v>
      </c>
      <c r="I38" s="11"/>
      <c r="J38" s="11"/>
    </row>
    <row r="39" spans="1:10" ht="32.25" customHeight="1">
      <c r="A39" s="10" t="s">
        <v>15</v>
      </c>
      <c r="B39" s="23">
        <v>38602500</v>
      </c>
      <c r="C39" s="23">
        <v>38602500</v>
      </c>
      <c r="D39" s="31">
        <v>0</v>
      </c>
      <c r="E39" s="11">
        <f t="shared" si="16"/>
        <v>0</v>
      </c>
      <c r="F39" s="11">
        <f t="shared" si="17"/>
        <v>0</v>
      </c>
      <c r="G39" s="12">
        <f t="shared" si="18"/>
        <v>38602500</v>
      </c>
      <c r="H39" s="11">
        <f t="shared" si="19"/>
        <v>100</v>
      </c>
      <c r="I39" s="11"/>
      <c r="J39" s="11"/>
    </row>
    <row r="40" spans="1:10" ht="32.25" customHeight="1">
      <c r="A40" s="10" t="s">
        <v>16</v>
      </c>
      <c r="B40" s="23">
        <v>8415100</v>
      </c>
      <c r="C40" s="23">
        <v>3793600</v>
      </c>
      <c r="D40" s="31">
        <v>0</v>
      </c>
      <c r="E40" s="11">
        <f t="shared" si="16"/>
        <v>0</v>
      </c>
      <c r="F40" s="11">
        <f t="shared" si="17"/>
        <v>0</v>
      </c>
      <c r="G40" s="12">
        <f t="shared" si="18"/>
        <v>3793600</v>
      </c>
      <c r="H40" s="11">
        <f t="shared" si="19"/>
        <v>100</v>
      </c>
      <c r="I40" s="11"/>
      <c r="J40" s="11"/>
    </row>
    <row r="41" spans="1:10" ht="32.25" customHeight="1">
      <c r="A41" s="10"/>
      <c r="B41" s="23"/>
      <c r="C41" s="23"/>
      <c r="D41" s="31"/>
      <c r="E41" s="11"/>
      <c r="F41" s="11"/>
      <c r="G41" s="11"/>
      <c r="H41" s="11"/>
      <c r="I41" s="11"/>
      <c r="J41" s="11"/>
    </row>
    <row r="42" spans="1:10" ht="32.25" customHeight="1">
      <c r="A42" s="10"/>
      <c r="B42" s="11"/>
      <c r="C42" s="11"/>
      <c r="D42" s="11"/>
      <c r="E42" s="11"/>
      <c r="F42" s="11"/>
      <c r="G42" s="11"/>
      <c r="H42" s="11"/>
      <c r="I42" s="11"/>
      <c r="J42" s="11"/>
    </row>
    <row r="43" spans="1:10" ht="32.25" customHeight="1" thickBot="1">
      <c r="A43" s="15" t="s">
        <v>17</v>
      </c>
      <c r="B43" s="16">
        <f>SUM(B37:B42)</f>
        <v>62352900</v>
      </c>
      <c r="C43" s="16">
        <f t="shared" ref="C43:D43" si="20">SUM(C37:C42)</f>
        <v>53841800</v>
      </c>
      <c r="D43" s="16">
        <f t="shared" si="20"/>
        <v>2074151.92</v>
      </c>
      <c r="E43" s="16">
        <f>SUM(D43/C43*100)</f>
        <v>3.8523079094681085</v>
      </c>
      <c r="F43" s="16">
        <f>SUM(D43/B43*100)</f>
        <v>3.3264722571043208</v>
      </c>
      <c r="G43" s="16">
        <f>SUM(G37:G40)</f>
        <v>51767648.079999998</v>
      </c>
      <c r="H43" s="16">
        <f>SUM(G43/C43*100)</f>
        <v>96.147692090531891</v>
      </c>
      <c r="I43" s="16">
        <v>0</v>
      </c>
      <c r="J43" s="16">
        <v>0</v>
      </c>
    </row>
    <row r="44" spans="1:10" ht="32.25" customHeight="1" thickTop="1" thickBot="1">
      <c r="A44" s="17" t="s">
        <v>17</v>
      </c>
      <c r="B44" s="18"/>
      <c r="C44" s="19">
        <v>1</v>
      </c>
      <c r="D44" s="26"/>
      <c r="E44" s="19">
        <f>SUM(D43/C43)</f>
        <v>3.8523079094681084E-2</v>
      </c>
      <c r="F44" s="19">
        <f>SUM(D43/B43)</f>
        <v>3.3264722571043209E-2</v>
      </c>
      <c r="G44" s="18"/>
      <c r="H44" s="19">
        <f>SUM(G43/C43)</f>
        <v>0.96147692090531889</v>
      </c>
      <c r="I44" s="18"/>
      <c r="J44" s="20"/>
    </row>
    <row r="45" spans="1:10" ht="32.25" customHeight="1" thickTop="1"/>
    <row r="46" spans="1:10" ht="32.25" customHeight="1"/>
    <row r="47" spans="1:10" ht="32.25" customHeight="1">
      <c r="A47" s="1"/>
      <c r="B47" s="1"/>
      <c r="C47" s="1"/>
      <c r="D47" s="32" t="s">
        <v>21</v>
      </c>
      <c r="E47" s="1"/>
      <c r="F47" s="1"/>
      <c r="G47" s="1"/>
      <c r="H47" s="1"/>
      <c r="I47" s="1"/>
      <c r="J47" s="1"/>
    </row>
  </sheetData>
  <mergeCells count="1">
    <mergeCell ref="A1:J1"/>
  </mergeCells>
  <pageMargins left="0.37" right="0.19685039370078741" top="0.70866141732283472" bottom="0.70866141732283472" header="0.31496062992125984" footer="0.62992125984251968"/>
  <pageSetup paperSize="9" orientation="landscape" r:id="rId1"/>
  <headerFooter>
    <oddHeader>&amp;R&amp;P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1:J62"/>
  <sheetViews>
    <sheetView zoomScaleNormal="100" workbookViewId="0">
      <selection activeCell="J19" sqref="J19"/>
    </sheetView>
  </sheetViews>
  <sheetFormatPr defaultColWidth="9" defaultRowHeight="21"/>
  <cols>
    <col min="1" max="1" width="26.42578125" style="40" customWidth="1"/>
    <col min="2" max="2" width="16.42578125" style="40" bestFit="1" customWidth="1"/>
    <col min="3" max="3" width="16.85546875" style="40" bestFit="1" customWidth="1"/>
    <col min="4" max="4" width="20.85546875" style="40" customWidth="1"/>
    <col min="5" max="6" width="13.42578125" style="40" bestFit="1" customWidth="1"/>
    <col min="7" max="7" width="14.28515625" style="40" bestFit="1" customWidth="1"/>
    <col min="8" max="8" width="12" style="40" customWidth="1"/>
    <col min="9" max="9" width="16.28515625" style="40" customWidth="1"/>
    <col min="10" max="10" width="17" style="40" customWidth="1"/>
    <col min="11" max="16384" width="9" style="40"/>
  </cols>
  <sheetData>
    <row r="1" spans="1:10" s="37" customFormat="1">
      <c r="A1" s="80" t="s">
        <v>22</v>
      </c>
      <c r="B1" s="80"/>
      <c r="C1" s="80"/>
      <c r="D1" s="80"/>
      <c r="E1" s="80"/>
      <c r="F1" s="80"/>
      <c r="G1" s="80"/>
      <c r="H1" s="80"/>
      <c r="I1" s="80"/>
      <c r="J1" s="80"/>
    </row>
    <row r="2" spans="1:10">
      <c r="A2" s="38"/>
      <c r="B2" s="38"/>
      <c r="C2" s="38"/>
      <c r="D2" s="76"/>
      <c r="E2" s="76"/>
      <c r="F2" s="76"/>
      <c r="G2" s="76"/>
      <c r="H2" s="38"/>
      <c r="I2" s="76"/>
      <c r="J2" s="76"/>
    </row>
    <row r="3" spans="1:10" s="43" customFormat="1">
      <c r="A3" s="81" t="s">
        <v>0</v>
      </c>
      <c r="B3" s="81" t="s">
        <v>1</v>
      </c>
      <c r="C3" s="81" t="s">
        <v>2</v>
      </c>
      <c r="D3" s="41" t="s">
        <v>33</v>
      </c>
      <c r="E3" s="42" t="s">
        <v>35</v>
      </c>
      <c r="F3" s="42" t="s">
        <v>35</v>
      </c>
      <c r="G3" s="42" t="s">
        <v>38</v>
      </c>
      <c r="H3" s="81" t="s">
        <v>6</v>
      </c>
      <c r="I3" s="42" t="s">
        <v>42</v>
      </c>
      <c r="J3" s="42" t="s">
        <v>40</v>
      </c>
    </row>
    <row r="4" spans="1:10" s="43" customFormat="1">
      <c r="A4" s="82"/>
      <c r="B4" s="82"/>
      <c r="C4" s="82"/>
      <c r="D4" s="71" t="s">
        <v>46</v>
      </c>
      <c r="E4" s="72" t="s">
        <v>43</v>
      </c>
      <c r="F4" s="72" t="s">
        <v>36</v>
      </c>
      <c r="G4" s="72" t="s">
        <v>39</v>
      </c>
      <c r="H4" s="82"/>
      <c r="I4" s="72" t="s">
        <v>45</v>
      </c>
      <c r="J4" s="72" t="s">
        <v>37</v>
      </c>
    </row>
    <row r="5" spans="1:10" s="73" customFormat="1">
      <c r="A5" s="83"/>
      <c r="B5" s="83"/>
      <c r="C5" s="83"/>
      <c r="D5" s="75"/>
      <c r="E5" s="77" t="s">
        <v>36</v>
      </c>
      <c r="F5" s="77" t="s">
        <v>37</v>
      </c>
      <c r="G5" s="77"/>
      <c r="H5" s="83"/>
      <c r="I5" s="77" t="s">
        <v>44</v>
      </c>
      <c r="J5" s="77" t="s">
        <v>41</v>
      </c>
    </row>
    <row r="6" spans="1:10" ht="32.25" customHeight="1">
      <c r="A6" s="44" t="s">
        <v>9</v>
      </c>
      <c r="B6" s="45"/>
      <c r="C6" s="46"/>
      <c r="D6" s="45"/>
      <c r="E6" s="45"/>
      <c r="F6" s="46"/>
      <c r="G6" s="46"/>
      <c r="H6" s="46"/>
      <c r="I6" s="46"/>
      <c r="J6" s="46"/>
    </row>
    <row r="7" spans="1:10" ht="32.25" customHeight="1">
      <c r="A7" s="47" t="s">
        <v>10</v>
      </c>
      <c r="B7" s="48">
        <f>SUM(B22+B37)</f>
        <v>127550700</v>
      </c>
      <c r="C7" s="48">
        <f>SUM(C22+C37)</f>
        <v>127550700</v>
      </c>
      <c r="D7" s="48">
        <f>SUM(D22+D37)</f>
        <v>110233976.47999999</v>
      </c>
      <c r="E7" s="48">
        <f>+D7/C7*100</f>
        <v>86.423654656540492</v>
      </c>
      <c r="F7" s="48">
        <f>SUM(D7/B7*100)</f>
        <v>86.423654656540492</v>
      </c>
      <c r="G7" s="48">
        <f>SUM(C7-D7)</f>
        <v>17316723.520000011</v>
      </c>
      <c r="H7" s="48">
        <f>SUM(G7/C7*100)</f>
        <v>13.576345343459511</v>
      </c>
      <c r="I7" s="48"/>
      <c r="J7" s="48"/>
    </row>
    <row r="8" spans="1:10" ht="32.25" customHeight="1">
      <c r="A8" s="47" t="s">
        <v>11</v>
      </c>
      <c r="B8" s="48">
        <f>SUM(B38)</f>
        <v>8439200</v>
      </c>
      <c r="C8" s="48">
        <f>SUM(C38)</f>
        <v>8439200</v>
      </c>
      <c r="D8" s="48">
        <f>SUM(D38)</f>
        <v>8209248.9399999995</v>
      </c>
      <c r="E8" s="48">
        <f>+D8/C8*100</f>
        <v>97.27520309981989</v>
      </c>
      <c r="F8" s="48">
        <f t="shared" ref="F8:F13" si="0">SUM(D8/B8*100)</f>
        <v>97.27520309981989</v>
      </c>
      <c r="G8" s="48">
        <f t="shared" ref="G8:G13" si="1">SUM(C8-D8)</f>
        <v>229951.06000000052</v>
      </c>
      <c r="H8" s="48">
        <f t="shared" ref="H8:H13" si="2">SUM(G8/C8*100)</f>
        <v>2.724796900180118</v>
      </c>
      <c r="I8" s="48"/>
      <c r="J8" s="48"/>
    </row>
    <row r="9" spans="1:10" ht="32.25" customHeight="1">
      <c r="A9" s="47" t="s">
        <v>12</v>
      </c>
      <c r="B9" s="48">
        <f>SUM(B23)</f>
        <v>3931500</v>
      </c>
      <c r="C9" s="48">
        <f>SUM(C23)</f>
        <v>3931500</v>
      </c>
      <c r="D9" s="48">
        <f>SUM(D23)</f>
        <v>3268806.02</v>
      </c>
      <c r="E9" s="48">
        <f t="shared" ref="E9:E13" si="3">+D9/C9*100</f>
        <v>83.14399135190132</v>
      </c>
      <c r="F9" s="48">
        <f t="shared" si="0"/>
        <v>83.14399135190132</v>
      </c>
      <c r="G9" s="48">
        <f t="shared" si="1"/>
        <v>662693.98</v>
      </c>
      <c r="H9" s="48">
        <f t="shared" si="2"/>
        <v>16.85600864809869</v>
      </c>
      <c r="I9" s="48"/>
      <c r="J9" s="48"/>
    </row>
    <row r="10" spans="1:10" ht="32.25" customHeight="1">
      <c r="A10" s="47" t="s">
        <v>13</v>
      </c>
      <c r="B10" s="48">
        <f t="shared" ref="B10:D13" si="4">SUM(B24+B39+B55)</f>
        <v>49562800</v>
      </c>
      <c r="C10" s="48">
        <f t="shared" si="4"/>
        <v>49559150</v>
      </c>
      <c r="D10" s="48">
        <f t="shared" si="4"/>
        <v>41898915.310000002</v>
      </c>
      <c r="E10" s="48">
        <f t="shared" si="3"/>
        <v>84.543248441508794</v>
      </c>
      <c r="F10" s="48">
        <f t="shared" si="0"/>
        <v>84.537022343370438</v>
      </c>
      <c r="G10" s="48">
        <f t="shared" si="1"/>
        <v>7660234.6899999976</v>
      </c>
      <c r="H10" s="48">
        <f t="shared" si="2"/>
        <v>15.456751558491213</v>
      </c>
      <c r="I10" s="48"/>
      <c r="J10" s="48"/>
    </row>
    <row r="11" spans="1:10" ht="32.25" customHeight="1">
      <c r="A11" s="47" t="s">
        <v>14</v>
      </c>
      <c r="B11" s="48">
        <f t="shared" si="4"/>
        <v>14001900</v>
      </c>
      <c r="C11" s="48">
        <f t="shared" si="4"/>
        <v>14001900</v>
      </c>
      <c r="D11" s="48">
        <f t="shared" si="4"/>
        <v>10092550.699999999</v>
      </c>
      <c r="E11" s="48">
        <f t="shared" si="3"/>
        <v>72.079865589669964</v>
      </c>
      <c r="F11" s="48">
        <f t="shared" si="0"/>
        <v>72.079865589669964</v>
      </c>
      <c r="G11" s="48">
        <f t="shared" si="1"/>
        <v>3909349.3000000007</v>
      </c>
      <c r="H11" s="48">
        <f t="shared" si="2"/>
        <v>27.920134410330032</v>
      </c>
      <c r="I11" s="48"/>
      <c r="J11" s="48"/>
    </row>
    <row r="12" spans="1:10" ht="31.5" customHeight="1">
      <c r="A12" s="47" t="s">
        <v>15</v>
      </c>
      <c r="B12" s="48">
        <f t="shared" si="4"/>
        <v>41917400</v>
      </c>
      <c r="C12" s="48">
        <f t="shared" si="4"/>
        <v>41324900</v>
      </c>
      <c r="D12" s="48">
        <f t="shared" si="4"/>
        <v>41274799.810000002</v>
      </c>
      <c r="E12" s="48">
        <f t="shared" si="3"/>
        <v>99.878765127078353</v>
      </c>
      <c r="F12" s="48">
        <f t="shared" si="0"/>
        <v>98.466984617366535</v>
      </c>
      <c r="G12" s="48">
        <f t="shared" si="1"/>
        <v>50100.189999997616</v>
      </c>
      <c r="H12" s="48">
        <f t="shared" si="2"/>
        <v>0.12123487292164678</v>
      </c>
      <c r="I12" s="48"/>
      <c r="J12" s="48"/>
    </row>
    <row r="13" spans="1:10" ht="32.25" customHeight="1">
      <c r="A13" s="47" t="s">
        <v>16</v>
      </c>
      <c r="B13" s="48">
        <f t="shared" si="4"/>
        <v>186815600</v>
      </c>
      <c r="C13" s="48">
        <f t="shared" si="4"/>
        <v>186819250</v>
      </c>
      <c r="D13" s="48">
        <f t="shared" si="4"/>
        <v>179042974.57000002</v>
      </c>
      <c r="E13" s="48">
        <f t="shared" si="3"/>
        <v>95.837540601410197</v>
      </c>
      <c r="F13" s="48">
        <f t="shared" si="0"/>
        <v>95.839413073640543</v>
      </c>
      <c r="G13" s="48">
        <f t="shared" si="1"/>
        <v>7776275.4299999774</v>
      </c>
      <c r="H13" s="48">
        <f t="shared" si="2"/>
        <v>4.1624593985898013</v>
      </c>
      <c r="I13" s="48"/>
      <c r="J13" s="48"/>
    </row>
    <row r="14" spans="1:10" ht="32.25" customHeight="1">
      <c r="A14" s="47"/>
      <c r="B14" s="48"/>
      <c r="C14" s="48"/>
      <c r="D14" s="48"/>
      <c r="E14" s="48"/>
      <c r="F14" s="48"/>
      <c r="G14" s="48"/>
      <c r="H14" s="48"/>
      <c r="I14" s="48"/>
      <c r="J14" s="48"/>
    </row>
    <row r="15" spans="1:10" ht="32.25" customHeight="1" thickBot="1">
      <c r="A15" s="49" t="s">
        <v>17</v>
      </c>
      <c r="B15" s="50">
        <f>SUM(B7:B14)</f>
        <v>432219100</v>
      </c>
      <c r="C15" s="50">
        <f t="shared" ref="C15:D15" si="5">SUM(C7:C14)</f>
        <v>431626600</v>
      </c>
      <c r="D15" s="50">
        <f t="shared" si="5"/>
        <v>394021271.83000004</v>
      </c>
      <c r="E15" s="50">
        <f>SUM(D15/C15*100)</f>
        <v>91.287532286008329</v>
      </c>
      <c r="F15" s="50">
        <f>SUM(D15/B15*100)</f>
        <v>91.162392367667238</v>
      </c>
      <c r="G15" s="50">
        <f>SUM(C15-D15)</f>
        <v>37605328.169999957</v>
      </c>
      <c r="H15" s="50">
        <f>SUM(G15/C15*100)</f>
        <v>8.7124677139916678</v>
      </c>
      <c r="I15" s="50">
        <v>0</v>
      </c>
      <c r="J15" s="50">
        <v>0</v>
      </c>
    </row>
    <row r="16" spans="1:10" ht="32.25" customHeight="1" thickTop="1" thickBot="1">
      <c r="A16" s="51" t="s">
        <v>17</v>
      </c>
      <c r="B16" s="52"/>
      <c r="C16" s="53">
        <f>+C15/B15</f>
        <v>0.99862916747547714</v>
      </c>
      <c r="D16" s="52"/>
      <c r="E16" s="53">
        <f>SUM(D15/C15)</f>
        <v>0.91287532286008333</v>
      </c>
      <c r="F16" s="53">
        <f>SUM(D15/B15)</f>
        <v>0.91162392367667244</v>
      </c>
      <c r="G16" s="52"/>
      <c r="H16" s="53">
        <f>SUM(G15/C15)</f>
        <v>8.7124677139916673E-2</v>
      </c>
      <c r="I16" s="52"/>
      <c r="J16" s="54"/>
    </row>
    <row r="17" spans="1:10" s="58" customFormat="1" ht="32.25" customHeight="1" thickTop="1">
      <c r="A17" s="55"/>
      <c r="B17" s="56"/>
      <c r="C17" s="57"/>
      <c r="D17" s="56"/>
      <c r="E17" s="57"/>
      <c r="F17" s="57"/>
      <c r="G17" s="56"/>
      <c r="H17" s="57"/>
      <c r="I17" s="56"/>
      <c r="J17" s="56"/>
    </row>
    <row r="18" spans="1:10" s="58" customFormat="1" ht="32.25" customHeight="1">
      <c r="A18" s="55"/>
      <c r="B18" s="56"/>
      <c r="C18" s="57"/>
      <c r="D18" s="56"/>
      <c r="E18" s="57"/>
      <c r="F18" s="57"/>
      <c r="G18" s="56"/>
      <c r="H18" s="57"/>
      <c r="I18" s="56"/>
      <c r="J18" s="56"/>
    </row>
    <row r="19" spans="1:10" s="58" customFormat="1" ht="32.25" customHeight="1">
      <c r="A19" s="55"/>
      <c r="B19" s="56"/>
      <c r="C19" s="57"/>
      <c r="D19" s="56"/>
      <c r="E19" s="57"/>
      <c r="F19" s="57"/>
      <c r="G19" s="56"/>
      <c r="H19" s="57"/>
      <c r="I19" s="56"/>
      <c r="J19" s="56"/>
    </row>
    <row r="20" spans="1:10" s="58" customFormat="1" ht="32.25" customHeight="1">
      <c r="A20" s="55"/>
      <c r="B20" s="56"/>
      <c r="C20" s="57"/>
      <c r="D20" s="56"/>
      <c r="E20" s="57"/>
      <c r="F20" s="57"/>
      <c r="G20" s="56"/>
      <c r="H20" s="57"/>
      <c r="I20" s="56"/>
      <c r="J20" s="56"/>
    </row>
    <row r="21" spans="1:10" ht="32.25" customHeight="1">
      <c r="A21" s="59" t="s">
        <v>18</v>
      </c>
      <c r="B21" s="60"/>
      <c r="C21" s="60"/>
      <c r="D21" s="60"/>
      <c r="E21" s="60"/>
      <c r="F21" s="60"/>
      <c r="G21" s="60"/>
      <c r="H21" s="60"/>
      <c r="I21" s="60"/>
      <c r="J21" s="60"/>
    </row>
    <row r="22" spans="1:10" ht="32.25" customHeight="1">
      <c r="A22" s="47" t="s">
        <v>10</v>
      </c>
      <c r="B22" s="61">
        <f>SUM('[1]มี.ค. 59 '!$B$5)</f>
        <v>117073600</v>
      </c>
      <c r="C22" s="61">
        <f>SUM('[1]มี.ค. 59 '!$C$5+'[1]มี.ค. 59 '!$D$5)</f>
        <v>117073600</v>
      </c>
      <c r="D22" s="61">
        <f>SUM('[1]ส.ค. 59'!$E$5)</f>
        <v>99966642.409999996</v>
      </c>
      <c r="E22" s="48">
        <f>SUM(D22/C22*100)</f>
        <v>85.387860636385994</v>
      </c>
      <c r="F22" s="48">
        <f>SUM(D22/B22*100)</f>
        <v>85.387860636385994</v>
      </c>
      <c r="G22" s="48">
        <f>SUM(C22-D22)</f>
        <v>17106957.590000004</v>
      </c>
      <c r="H22" s="48">
        <f>SUM(G22/C22*100)</f>
        <v>14.612139363614002</v>
      </c>
      <c r="I22" s="48"/>
      <c r="J22" s="48"/>
    </row>
    <row r="23" spans="1:10" ht="32.25" customHeight="1">
      <c r="A23" s="47" t="s">
        <v>12</v>
      </c>
      <c r="B23" s="61">
        <f>SUM('[1]มี.ค. 59 '!$B$13)</f>
        <v>3931500</v>
      </c>
      <c r="C23" s="61">
        <f>SUM('[1]มี.ค. 59 '!$C$13+'[1]มี.ค. 59 '!$D$13)</f>
        <v>3931500</v>
      </c>
      <c r="D23" s="61">
        <f>SUM('[1]ส.ค. 59'!$E$13)</f>
        <v>3268806.02</v>
      </c>
      <c r="E23" s="48">
        <f t="shared" ref="E23:E27" si="6">SUM(D23/C23*100)</f>
        <v>83.14399135190132</v>
      </c>
      <c r="F23" s="48">
        <f t="shared" ref="F23:F27" si="7">SUM(D23/B23*100)</f>
        <v>83.14399135190132</v>
      </c>
      <c r="G23" s="48">
        <f t="shared" ref="G23:G27" si="8">SUM(C23-D23)</f>
        <v>662693.98</v>
      </c>
      <c r="H23" s="48">
        <f t="shared" ref="H23:H27" si="9">SUM(G23/C23*100)</f>
        <v>16.85600864809869</v>
      </c>
      <c r="I23" s="48"/>
      <c r="J23" s="48"/>
    </row>
    <row r="24" spans="1:10" ht="32.25" customHeight="1">
      <c r="A24" s="47" t="s">
        <v>13</v>
      </c>
      <c r="B24" s="61">
        <f>SUM('[1]มี.ค. 59 '!$B$16)</f>
        <v>22523700</v>
      </c>
      <c r="C24" s="61">
        <f>SUM('[1]มี.ค. 59 '!$C$16+'[1]มี.ค. 59 '!$D$16)</f>
        <v>22520050</v>
      </c>
      <c r="D24" s="61">
        <f>SUM('[1]ส.ค. 59'!$E$16)</f>
        <v>16278198.300000001</v>
      </c>
      <c r="E24" s="48">
        <f t="shared" si="6"/>
        <v>72.283135694636556</v>
      </c>
      <c r="F24" s="48">
        <f t="shared" si="7"/>
        <v>72.271422102052512</v>
      </c>
      <c r="G24" s="48">
        <f t="shared" si="8"/>
        <v>6241851.6999999993</v>
      </c>
      <c r="H24" s="48">
        <f t="shared" si="9"/>
        <v>27.716864305363444</v>
      </c>
      <c r="I24" s="48"/>
      <c r="J24" s="62"/>
    </row>
    <row r="25" spans="1:10" ht="32.25" customHeight="1">
      <c r="A25" s="47" t="s">
        <v>14</v>
      </c>
      <c r="B25" s="61">
        <f>SUM('[1]มี.ค. 59 '!$B$58)</f>
        <v>8907000</v>
      </c>
      <c r="C25" s="61">
        <f>SUM('[1]มี.ค. 59 '!$C$58+'[1]มี.ค. 59 '!$D$58)</f>
        <v>8907000</v>
      </c>
      <c r="D25" s="61">
        <f>SUM('[1]ส.ค. 59'!$E$59)</f>
        <v>6081488.2800000003</v>
      </c>
      <c r="E25" s="48">
        <f t="shared" si="6"/>
        <v>68.277627484001343</v>
      </c>
      <c r="F25" s="48">
        <f t="shared" si="7"/>
        <v>68.277627484001343</v>
      </c>
      <c r="G25" s="48">
        <f t="shared" si="8"/>
        <v>2825511.7199999997</v>
      </c>
      <c r="H25" s="48">
        <f t="shared" si="9"/>
        <v>31.722372515998646</v>
      </c>
      <c r="I25" s="48"/>
      <c r="J25" s="48"/>
    </row>
    <row r="26" spans="1:10" ht="32.25" customHeight="1">
      <c r="A26" s="47" t="s">
        <v>15</v>
      </c>
      <c r="B26" s="61">
        <f>SUM('[1]มี.ค. 59 '!$B$62)</f>
        <v>0</v>
      </c>
      <c r="C26" s="61">
        <f>SUM('[1]มี.ค. 59 '!$C$62+'[1]มี.ค. 59 '!$D$62)</f>
        <v>0</v>
      </c>
      <c r="D26" s="61">
        <f>SUM('[1]ส.ค. 59'!$E$63)</f>
        <v>0</v>
      </c>
      <c r="E26" s="48">
        <v>0</v>
      </c>
      <c r="F26" s="48">
        <v>0</v>
      </c>
      <c r="G26" s="48">
        <f t="shared" si="8"/>
        <v>0</v>
      </c>
      <c r="H26" s="48">
        <v>0</v>
      </c>
      <c r="I26" s="48"/>
      <c r="J26" s="48"/>
    </row>
    <row r="27" spans="1:10" ht="32.25" customHeight="1">
      <c r="A27" s="47" t="s">
        <v>16</v>
      </c>
      <c r="B27" s="61">
        <f>SUM('[1]มี.ค. 59 '!$B$63)</f>
        <v>178400500</v>
      </c>
      <c r="C27" s="61">
        <f>SUM('[1]มี.ค. 59 '!$C$63+'[1]มี.ค. 59 '!$D$63)</f>
        <v>178404150</v>
      </c>
      <c r="D27" s="61">
        <f>SUM('[1]ส.ค. 59'!$E$64)</f>
        <v>176332971.49000001</v>
      </c>
      <c r="E27" s="48">
        <f t="shared" si="6"/>
        <v>98.839052505224799</v>
      </c>
      <c r="F27" s="48">
        <f t="shared" si="7"/>
        <v>98.841074711113492</v>
      </c>
      <c r="G27" s="48">
        <f t="shared" si="8"/>
        <v>2071178.5099999905</v>
      </c>
      <c r="H27" s="48">
        <f t="shared" si="9"/>
        <v>1.1609474947752003</v>
      </c>
      <c r="I27" s="48" t="s">
        <v>19</v>
      </c>
      <c r="J27" s="48"/>
    </row>
    <row r="28" spans="1:10" ht="32.25" customHeight="1">
      <c r="A28" s="47"/>
      <c r="B28" s="48"/>
      <c r="C28" s="48"/>
      <c r="D28" s="63"/>
      <c r="E28" s="48"/>
      <c r="F28" s="48"/>
      <c r="G28" s="48"/>
      <c r="H28" s="48"/>
      <c r="I28" s="48"/>
      <c r="J28" s="48"/>
    </row>
    <row r="29" spans="1:10" ht="32.25" customHeight="1" thickBot="1">
      <c r="A29" s="49" t="s">
        <v>17</v>
      </c>
      <c r="B29" s="50">
        <f>SUM(B22:B28)</f>
        <v>330836300</v>
      </c>
      <c r="C29" s="50">
        <f t="shared" ref="C29:D29" si="10">SUM(C22:C28)</f>
        <v>330836300</v>
      </c>
      <c r="D29" s="50">
        <f t="shared" si="10"/>
        <v>301928106.5</v>
      </c>
      <c r="E29" s="50">
        <f>SUM(D29/C29*100)</f>
        <v>91.262085357622496</v>
      </c>
      <c r="F29" s="50">
        <f>SUM(D29/B29*100)</f>
        <v>91.262085357622496</v>
      </c>
      <c r="G29" s="50">
        <f>SUM(G22:G27)</f>
        <v>28908193.499999993</v>
      </c>
      <c r="H29" s="50">
        <f>SUM(G29/C29*100)</f>
        <v>8.7379146423775111</v>
      </c>
      <c r="I29" s="50">
        <v>0</v>
      </c>
      <c r="J29" s="50">
        <v>0</v>
      </c>
    </row>
    <row r="30" spans="1:10" ht="32.25" customHeight="1" thickTop="1" thickBot="1">
      <c r="A30" s="51" t="s">
        <v>17</v>
      </c>
      <c r="B30" s="52"/>
      <c r="C30" s="53">
        <v>1</v>
      </c>
      <c r="D30" s="64"/>
      <c r="E30" s="53">
        <f>SUM(D29/C29)</f>
        <v>0.91262085357622491</v>
      </c>
      <c r="F30" s="53">
        <f>SUM(D29/B29)</f>
        <v>0.91262085357622491</v>
      </c>
      <c r="G30" s="52"/>
      <c r="H30" s="53">
        <f>SUM(G29/C29)</f>
        <v>8.7379146423775117E-2</v>
      </c>
      <c r="I30" s="54"/>
      <c r="J30" s="65"/>
    </row>
    <row r="31" spans="1:10" ht="32.25" customHeight="1" thickTop="1">
      <c r="A31" s="66"/>
      <c r="B31" s="67"/>
      <c r="C31" s="68"/>
      <c r="D31" s="68"/>
      <c r="E31" s="68"/>
      <c r="F31" s="68"/>
      <c r="G31" s="68"/>
      <c r="H31" s="68"/>
      <c r="I31" s="68"/>
      <c r="J31" s="68"/>
    </row>
    <row r="32" spans="1:10" ht="32.25" customHeight="1">
      <c r="A32" s="69"/>
      <c r="B32" s="68"/>
      <c r="C32" s="68"/>
      <c r="D32" s="68"/>
      <c r="E32" s="68"/>
      <c r="F32" s="68"/>
      <c r="G32" s="68"/>
      <c r="H32" s="68"/>
      <c r="I32" s="68"/>
      <c r="J32" s="68"/>
    </row>
    <row r="33" spans="1:10" ht="32.25" customHeight="1">
      <c r="A33" s="69"/>
      <c r="B33" s="68"/>
      <c r="C33" s="68"/>
      <c r="D33" s="68"/>
      <c r="E33" s="68"/>
      <c r="F33" s="68"/>
      <c r="G33" s="68"/>
      <c r="H33" s="68"/>
      <c r="I33" s="68"/>
      <c r="J33" s="68"/>
    </row>
    <row r="34" spans="1:10" ht="32.25" customHeight="1">
      <c r="A34" s="69"/>
      <c r="B34" s="68"/>
      <c r="C34" s="68"/>
      <c r="D34" s="68"/>
      <c r="E34" s="68"/>
      <c r="F34" s="68"/>
      <c r="G34" s="68"/>
      <c r="H34" s="68"/>
      <c r="I34" s="68"/>
      <c r="J34" s="68"/>
    </row>
    <row r="35" spans="1:10" ht="32.25" customHeight="1">
      <c r="A35" s="69"/>
      <c r="B35" s="68"/>
      <c r="C35" s="68"/>
      <c r="D35" s="68"/>
      <c r="E35" s="68"/>
      <c r="F35" s="68"/>
      <c r="G35" s="68"/>
      <c r="H35" s="68"/>
      <c r="I35" s="68"/>
      <c r="J35" s="68"/>
    </row>
    <row r="36" spans="1:10" ht="32.25" customHeight="1">
      <c r="A36" s="59" t="s">
        <v>20</v>
      </c>
      <c r="B36" s="60"/>
      <c r="C36" s="60"/>
      <c r="D36" s="60"/>
      <c r="E36" s="60"/>
      <c r="F36" s="60"/>
      <c r="G36" s="60"/>
      <c r="H36" s="60"/>
      <c r="I36" s="60"/>
      <c r="J36" s="60"/>
    </row>
    <row r="37" spans="1:10" ht="32.25" customHeight="1">
      <c r="A37" s="47" t="s">
        <v>10</v>
      </c>
      <c r="B37" s="61">
        <f>SUM('[1]มี.ค. 59 '!$B$86)</f>
        <v>10477100</v>
      </c>
      <c r="C37" s="61">
        <f>SUM('[1]มี.ค. 59 '!$C$86+'[1]มี.ค. 59 '!$D$86)</f>
        <v>10477100</v>
      </c>
      <c r="D37" s="61">
        <f>SUM('[1]ส.ค. 59'!$E$89)</f>
        <v>10267334.07</v>
      </c>
      <c r="E37" s="48">
        <f>SUM(D37/C37*100)</f>
        <v>97.997862671922576</v>
      </c>
      <c r="F37" s="48">
        <f>SUM(D37/B37*100)</f>
        <v>97.997862671922576</v>
      </c>
      <c r="G37" s="48">
        <f>SUM(C37-D37)</f>
        <v>209765.9299999997</v>
      </c>
      <c r="H37" s="48">
        <f>SUM(G37/C37*100)</f>
        <v>2.0021373280774233</v>
      </c>
      <c r="I37" s="48"/>
      <c r="J37" s="48"/>
    </row>
    <row r="38" spans="1:10" ht="32.25" customHeight="1">
      <c r="A38" s="47" t="s">
        <v>11</v>
      </c>
      <c r="B38" s="61">
        <f>SUM('[1]มี.ค. 59 '!$B$91)</f>
        <v>8439200</v>
      </c>
      <c r="C38" s="61">
        <f>SUM('[1]มี.ค. 59 '!$C$91+'[1]มี.ค. 59 '!$D$91)</f>
        <v>8439200</v>
      </c>
      <c r="D38" s="61">
        <f>SUM('[1]ส.ค. 59'!$E$94)</f>
        <v>8209248.9399999995</v>
      </c>
      <c r="E38" s="48">
        <f t="shared" ref="E38:E41" si="11">SUM(D38/C38*100)</f>
        <v>97.27520309981989</v>
      </c>
      <c r="F38" s="48">
        <f t="shared" ref="F38:F41" si="12">SUM(D38/B38*100)</f>
        <v>97.27520309981989</v>
      </c>
      <c r="G38" s="48">
        <f t="shared" ref="G38:G42" si="13">SUM(C38-D38)</f>
        <v>229951.06000000052</v>
      </c>
      <c r="H38" s="48">
        <f t="shared" ref="H38:H41" si="14">SUM(G38/C38*100)</f>
        <v>2.724796900180118</v>
      </c>
      <c r="I38" s="48"/>
      <c r="J38" s="48"/>
    </row>
    <row r="39" spans="1:10" ht="32.25" customHeight="1">
      <c r="A39" s="47" t="s">
        <v>13</v>
      </c>
      <c r="B39" s="61">
        <f>SUM('[1]มี.ค. 59 '!$B$94)</f>
        <v>15694800</v>
      </c>
      <c r="C39" s="61">
        <f>SUM('[1]มี.ค. 59 '!$C$94+'[1]มี.ค. 59 '!$D$94)</f>
        <v>15694800</v>
      </c>
      <c r="D39" s="61">
        <f>SUM('[1]ส.ค. 59'!$E$102)</f>
        <v>15011896.199999999</v>
      </c>
      <c r="E39" s="48">
        <f t="shared" si="11"/>
        <v>95.64885312332747</v>
      </c>
      <c r="F39" s="48">
        <f t="shared" si="12"/>
        <v>95.64885312332747</v>
      </c>
      <c r="G39" s="48">
        <f t="shared" si="13"/>
        <v>682903.80000000075</v>
      </c>
      <c r="H39" s="48">
        <f t="shared" si="14"/>
        <v>4.3511468766725336</v>
      </c>
      <c r="I39" s="48"/>
      <c r="J39" s="48"/>
    </row>
    <row r="40" spans="1:10" ht="32.25" customHeight="1">
      <c r="A40" s="47" t="s">
        <v>14</v>
      </c>
      <c r="B40" s="61">
        <f>SUM('[1]มี.ค. 59 '!$B$124)</f>
        <v>1103900</v>
      </c>
      <c r="C40" s="61">
        <f>SUM('[1]มี.ค. 59 '!$C$124+'[1]มี.ค. 59 '!$D$124)</f>
        <v>1103900</v>
      </c>
      <c r="D40" s="61">
        <f>SUM('[1]ส.ค. 59'!$E$135)</f>
        <v>881599.88</v>
      </c>
      <c r="E40" s="48">
        <f t="shared" si="11"/>
        <v>79.862295497780593</v>
      </c>
      <c r="F40" s="48">
        <f t="shared" si="12"/>
        <v>79.862295497780593</v>
      </c>
      <c r="G40" s="48">
        <f t="shared" si="13"/>
        <v>222300.12</v>
      </c>
      <c r="H40" s="48">
        <f t="shared" si="14"/>
        <v>20.137704502219403</v>
      </c>
      <c r="I40" s="48"/>
      <c r="J40" s="48"/>
    </row>
    <row r="41" spans="1:10" ht="32.25" customHeight="1">
      <c r="A41" s="47" t="s">
        <v>15</v>
      </c>
      <c r="B41" s="61">
        <f>SUM('[1]มี.ค. 59 '!$B$132)</f>
        <v>3314900</v>
      </c>
      <c r="C41" s="61">
        <f>SUM('[1]มี.ค. 59 '!$C$132+'[1]มี.ค. 59 '!$D$132)</f>
        <v>3314900</v>
      </c>
      <c r="D41" s="61">
        <f>SUM('[1]ส.ค. 59'!$E$143)</f>
        <v>3314899.81</v>
      </c>
      <c r="E41" s="48">
        <f t="shared" si="11"/>
        <v>99.999994268303709</v>
      </c>
      <c r="F41" s="48">
        <f t="shared" si="12"/>
        <v>99.999994268303709</v>
      </c>
      <c r="G41" s="48">
        <f t="shared" si="13"/>
        <v>0.18999999994412065</v>
      </c>
      <c r="H41" s="48">
        <f t="shared" si="14"/>
        <v>5.7316962787450798E-6</v>
      </c>
      <c r="I41" s="48"/>
      <c r="J41" s="48"/>
    </row>
    <row r="42" spans="1:10" ht="32.25" customHeight="1">
      <c r="A42" s="47" t="s">
        <v>16</v>
      </c>
      <c r="B42" s="61">
        <f>SUM('[1]มี.ค. 59 '!$B$135)</f>
        <v>0</v>
      </c>
      <c r="C42" s="61">
        <f>SUM('[1]มี.ค. 59 '!$C$135+'[1]มี.ค. 59 '!$D$135)</f>
        <v>0</v>
      </c>
      <c r="D42" s="61">
        <f>SUM('[1]ส.ค. 59'!$E$147)</f>
        <v>0</v>
      </c>
      <c r="E42" s="48">
        <v>0</v>
      </c>
      <c r="F42" s="48">
        <v>0</v>
      </c>
      <c r="G42" s="48">
        <f t="shared" si="13"/>
        <v>0</v>
      </c>
      <c r="H42" s="48">
        <v>0</v>
      </c>
      <c r="I42" s="48"/>
      <c r="J42" s="48"/>
    </row>
    <row r="43" spans="1:10" ht="32.25" customHeight="1">
      <c r="A43" s="47"/>
      <c r="B43" s="61"/>
      <c r="C43" s="61"/>
      <c r="D43" s="70"/>
      <c r="E43" s="48"/>
      <c r="F43" s="48"/>
      <c r="G43" s="48"/>
      <c r="H43" s="48"/>
      <c r="I43" s="48"/>
      <c r="J43" s="48"/>
    </row>
    <row r="44" spans="1:10" ht="32.25" customHeight="1" thickBot="1">
      <c r="A44" s="49" t="s">
        <v>17</v>
      </c>
      <c r="B44" s="50">
        <f>SUM(B37:B43)</f>
        <v>39029900</v>
      </c>
      <c r="C44" s="50">
        <f>SUM(C37:C43)</f>
        <v>39029900</v>
      </c>
      <c r="D44" s="50">
        <f>SUM(D37:D43)</f>
        <v>37684978.899999999</v>
      </c>
      <c r="E44" s="50">
        <f>SUM(D44/C44*100)</f>
        <v>96.554126195557771</v>
      </c>
      <c r="F44" s="50">
        <f>SUM(D44/B44*100)</f>
        <v>96.554126195557771</v>
      </c>
      <c r="G44" s="50">
        <f>SUM(G37:G43)</f>
        <v>1344921.100000001</v>
      </c>
      <c r="H44" s="50">
        <f>SUM(G44/C44*100)</f>
        <v>3.4458738044422379</v>
      </c>
      <c r="I44" s="50">
        <v>0</v>
      </c>
      <c r="J44" s="50">
        <v>0</v>
      </c>
    </row>
    <row r="45" spans="1:10" ht="32.25" customHeight="1" thickTop="1" thickBot="1">
      <c r="A45" s="51" t="s">
        <v>17</v>
      </c>
      <c r="B45" s="52"/>
      <c r="C45" s="53">
        <v>1</v>
      </c>
      <c r="D45" s="64"/>
      <c r="E45" s="53">
        <f>SUM(D44/C44)</f>
        <v>0.96554126195557766</v>
      </c>
      <c r="F45" s="53">
        <f>SUM(D44/B44)</f>
        <v>0.96554126195557766</v>
      </c>
      <c r="G45" s="52"/>
      <c r="H45" s="53">
        <f>SUM(G44/C44)</f>
        <v>3.4458738044422378E-2</v>
      </c>
      <c r="I45" s="52"/>
      <c r="J45" s="54"/>
    </row>
    <row r="46" spans="1:10" ht="21.75" thickTop="1">
      <c r="A46" s="66"/>
      <c r="B46" s="67"/>
      <c r="C46" s="67"/>
      <c r="D46" s="67"/>
      <c r="E46" s="67"/>
      <c r="F46" s="67"/>
      <c r="G46" s="67"/>
      <c r="H46" s="67"/>
      <c r="I46" s="67"/>
      <c r="J46" s="67"/>
    </row>
    <row r="47" spans="1:10">
      <c r="A47" s="69"/>
      <c r="B47" s="68"/>
      <c r="C47" s="68"/>
      <c r="D47" s="68"/>
      <c r="E47" s="68"/>
      <c r="F47" s="68"/>
      <c r="G47" s="68"/>
      <c r="H47" s="68"/>
      <c r="I47" s="68"/>
      <c r="J47" s="68"/>
    </row>
    <row r="48" spans="1:10">
      <c r="A48" s="69"/>
      <c r="B48" s="68"/>
      <c r="C48" s="68"/>
      <c r="D48" s="68"/>
      <c r="E48" s="68"/>
      <c r="F48" s="68"/>
      <c r="G48" s="68"/>
      <c r="H48" s="68"/>
      <c r="I48" s="68"/>
      <c r="J48" s="68"/>
    </row>
    <row r="49" spans="1:10">
      <c r="A49" s="69"/>
      <c r="B49" s="68"/>
      <c r="C49" s="68"/>
      <c r="D49" s="68"/>
      <c r="E49" s="68"/>
      <c r="F49" s="68"/>
      <c r="G49" s="68"/>
      <c r="H49" s="68"/>
      <c r="I49" s="68"/>
      <c r="J49" s="68"/>
    </row>
    <row r="50" spans="1:10">
      <c r="A50" s="69"/>
      <c r="B50" s="68"/>
      <c r="C50" s="68"/>
      <c r="D50" s="68"/>
      <c r="E50" s="68"/>
      <c r="F50" s="68"/>
      <c r="G50" s="68"/>
      <c r="H50" s="68"/>
      <c r="I50" s="68"/>
      <c r="J50" s="68"/>
    </row>
    <row r="51" spans="1:10">
      <c r="A51" s="69"/>
      <c r="B51" s="68"/>
      <c r="C51" s="68"/>
      <c r="D51" s="68"/>
      <c r="E51" s="68"/>
      <c r="F51" s="68"/>
      <c r="G51" s="68"/>
      <c r="H51" s="68"/>
      <c r="I51" s="68"/>
      <c r="J51" s="68"/>
    </row>
    <row r="52" spans="1:10">
      <c r="A52" s="69"/>
      <c r="B52" s="68"/>
      <c r="C52" s="68"/>
      <c r="D52" s="68"/>
      <c r="E52" s="68"/>
      <c r="F52" s="68"/>
      <c r="G52" s="68"/>
      <c r="H52" s="68"/>
      <c r="I52" s="68"/>
      <c r="J52" s="68"/>
    </row>
    <row r="53" spans="1:10">
      <c r="A53" s="69"/>
      <c r="B53" s="68"/>
      <c r="C53" s="68"/>
      <c r="D53" s="68"/>
      <c r="E53" s="68"/>
      <c r="F53" s="68"/>
      <c r="G53" s="68"/>
      <c r="H53" s="68"/>
      <c r="I53" s="68"/>
      <c r="J53" s="68"/>
    </row>
    <row r="54" spans="1:10" ht="32.25" customHeight="1">
      <c r="A54" s="59" t="s">
        <v>23</v>
      </c>
      <c r="B54" s="60"/>
      <c r="C54" s="60"/>
      <c r="D54" s="60"/>
      <c r="E54" s="60"/>
      <c r="F54" s="60"/>
      <c r="G54" s="60"/>
      <c r="H54" s="60"/>
      <c r="I54" s="60"/>
      <c r="J54" s="60"/>
    </row>
    <row r="55" spans="1:10" ht="32.25" customHeight="1">
      <c r="A55" s="47" t="s">
        <v>13</v>
      </c>
      <c r="B55" s="61">
        <v>11344300</v>
      </c>
      <c r="C55" s="61">
        <v>11344300</v>
      </c>
      <c r="D55" s="61">
        <f>SUM('[1]ส.ค. 59'!$E$154)</f>
        <v>10608820.810000001</v>
      </c>
      <c r="E55" s="48">
        <v>94.744633604541477</v>
      </c>
      <c r="F55" s="48">
        <v>94.744633604541477</v>
      </c>
      <c r="G55" s="48">
        <f>SUM(C55-D55)</f>
        <v>735479.18999999948</v>
      </c>
      <c r="H55" s="48">
        <v>5.2553663954585224</v>
      </c>
      <c r="I55" s="48"/>
      <c r="J55" s="48"/>
    </row>
    <row r="56" spans="1:10" ht="32.25" customHeight="1">
      <c r="A56" s="47" t="s">
        <v>14</v>
      </c>
      <c r="B56" s="61">
        <v>3991000</v>
      </c>
      <c r="C56" s="61">
        <v>3991000</v>
      </c>
      <c r="D56" s="61">
        <f>SUM('[1]ส.ค. 59'!$E$163)</f>
        <v>3129462.54</v>
      </c>
      <c r="E56" s="48">
        <v>66.068617639689293</v>
      </c>
      <c r="F56" s="48">
        <v>66.068617639689293</v>
      </c>
      <c r="G56" s="48">
        <f t="shared" ref="G56:G58" si="15">SUM(C56-D56)</f>
        <v>861537.46</v>
      </c>
      <c r="H56" s="48">
        <v>33.9313823603107</v>
      </c>
      <c r="I56" s="48"/>
      <c r="J56" s="48"/>
    </row>
    <row r="57" spans="1:10" ht="32.25" customHeight="1">
      <c r="A57" s="47" t="s">
        <v>15</v>
      </c>
      <c r="B57" s="61">
        <v>38602500</v>
      </c>
      <c r="C57" s="61">
        <v>38010000</v>
      </c>
      <c r="D57" s="61">
        <f>SUM('[1]ส.ค. 59'!$E$176)</f>
        <v>37959900</v>
      </c>
      <c r="E57" s="48">
        <v>99.868192580899759</v>
      </c>
      <c r="F57" s="48">
        <v>98.335340975325437</v>
      </c>
      <c r="G57" s="48">
        <f t="shared" si="15"/>
        <v>50100</v>
      </c>
      <c r="H57" s="48">
        <v>0.13180741910023677</v>
      </c>
      <c r="I57" s="48"/>
      <c r="J57" s="48"/>
    </row>
    <row r="58" spans="1:10" ht="32.25" customHeight="1">
      <c r="A58" s="47" t="s">
        <v>16</v>
      </c>
      <c r="B58" s="61">
        <v>8415100</v>
      </c>
      <c r="C58" s="61">
        <v>8415100</v>
      </c>
      <c r="D58" s="61">
        <f>SUM('[1]ส.ค. 59'!$E$184)</f>
        <v>2710003.08</v>
      </c>
      <c r="E58" s="48">
        <v>23.580822331285429</v>
      </c>
      <c r="F58" s="48">
        <v>23.580822331285429</v>
      </c>
      <c r="G58" s="48">
        <f t="shared" si="15"/>
        <v>5705096.9199999999</v>
      </c>
      <c r="H58" s="48">
        <v>76.419177668714568</v>
      </c>
      <c r="I58" s="48"/>
      <c r="J58" s="48"/>
    </row>
    <row r="59" spans="1:10" ht="32.25" customHeight="1">
      <c r="A59" s="47"/>
      <c r="B59" s="61"/>
      <c r="C59" s="61"/>
      <c r="D59" s="70"/>
      <c r="E59" s="48"/>
      <c r="F59" s="48"/>
      <c r="G59" s="48"/>
      <c r="H59" s="48"/>
      <c r="I59" s="48"/>
      <c r="J59" s="48"/>
    </row>
    <row r="60" spans="1:10" ht="32.25" customHeight="1" thickBot="1">
      <c r="A60" s="49" t="s">
        <v>17</v>
      </c>
      <c r="B60" s="50">
        <f>SUM(B55:B59)</f>
        <v>62352900</v>
      </c>
      <c r="C60" s="50">
        <f>SUM(C55:C59)</f>
        <v>61760400</v>
      </c>
      <c r="D60" s="50">
        <f>SUM(D55:D59)</f>
        <v>54408186.43</v>
      </c>
      <c r="E60" s="50">
        <f>SUM(D60/C60*100)</f>
        <v>88.09558621705817</v>
      </c>
      <c r="F60" s="50">
        <f>SUM(D60/B60*100)</f>
        <v>87.258469822574412</v>
      </c>
      <c r="G60" s="50">
        <f>SUM(G55:G59)</f>
        <v>7352213.5699999994</v>
      </c>
      <c r="H60" s="50">
        <f>SUM(G60/C60*100)</f>
        <v>11.90441378294182</v>
      </c>
      <c r="I60" s="50">
        <v>0</v>
      </c>
      <c r="J60" s="50">
        <v>0</v>
      </c>
    </row>
    <row r="61" spans="1:10" ht="32.25" customHeight="1" thickTop="1" thickBot="1">
      <c r="A61" s="51" t="s">
        <v>17</v>
      </c>
      <c r="B61" s="52"/>
      <c r="C61" s="53">
        <v>1</v>
      </c>
      <c r="D61" s="64"/>
      <c r="E61" s="53">
        <f>SUM(D60/C60)</f>
        <v>0.88095586217058175</v>
      </c>
      <c r="F61" s="53">
        <f>SUM(D60/B60)</f>
        <v>0.87258469822574414</v>
      </c>
      <c r="G61" s="52"/>
      <c r="H61" s="53">
        <f>SUM(G60/C60)</f>
        <v>0.1190441378294182</v>
      </c>
      <c r="I61" s="52"/>
      <c r="J61" s="54"/>
    </row>
    <row r="62" spans="1:10" ht="21.75" thickTop="1"/>
  </sheetData>
  <mergeCells count="5">
    <mergeCell ref="A1:J1"/>
    <mergeCell ref="A3:A5"/>
    <mergeCell ref="B3:B5"/>
    <mergeCell ref="C3:C5"/>
    <mergeCell ref="H3:H5"/>
  </mergeCells>
  <printOptions horizontalCentered="1"/>
  <pageMargins left="0.51181102362204722" right="0.23622047244094491" top="0.70866141732283472" bottom="0.74803149606299213" header="0.47244094488188981" footer="0.31496062992125984"/>
  <pageSetup paperSize="9" scale="83" fitToHeight="0" orientation="landscape" r:id="rId1"/>
  <headerFooter>
    <oddHeader>&amp;R&amp;P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J62"/>
  <sheetViews>
    <sheetView workbookViewId="0">
      <selection activeCell="E20" sqref="E20"/>
    </sheetView>
  </sheetViews>
  <sheetFormatPr defaultColWidth="9" defaultRowHeight="21"/>
  <cols>
    <col min="1" max="1" width="26.42578125" style="40" customWidth="1"/>
    <col min="2" max="2" width="16.42578125" style="40" bestFit="1" customWidth="1"/>
    <col min="3" max="3" width="16.85546875" style="40" bestFit="1" customWidth="1"/>
    <col min="4" max="4" width="20.85546875" style="40" customWidth="1"/>
    <col min="5" max="6" width="13.42578125" style="40" bestFit="1" customWidth="1"/>
    <col min="7" max="7" width="14.28515625" style="40" bestFit="1" customWidth="1"/>
    <col min="8" max="8" width="12" style="40" customWidth="1"/>
    <col min="9" max="9" width="16.28515625" style="40" customWidth="1"/>
    <col min="10" max="10" width="17" style="40" customWidth="1"/>
    <col min="11" max="16384" width="9" style="40"/>
  </cols>
  <sheetData>
    <row r="1" spans="1:10" s="37" customFormat="1">
      <c r="A1" s="80" t="s">
        <v>22</v>
      </c>
      <c r="B1" s="80"/>
      <c r="C1" s="80"/>
      <c r="D1" s="80"/>
      <c r="E1" s="80"/>
      <c r="F1" s="80"/>
      <c r="G1" s="80"/>
      <c r="H1" s="80"/>
      <c r="I1" s="80"/>
      <c r="J1" s="80"/>
    </row>
    <row r="2" spans="1:10">
      <c r="A2" s="38"/>
      <c r="B2" s="38"/>
      <c r="C2" s="38"/>
      <c r="D2" s="39"/>
      <c r="E2" s="39"/>
      <c r="F2" s="39"/>
      <c r="G2" s="39"/>
      <c r="H2" s="38"/>
      <c r="I2" s="39"/>
      <c r="J2" s="39"/>
    </row>
    <row r="3" spans="1:10" s="43" customFormat="1">
      <c r="A3" s="81" t="s">
        <v>0</v>
      </c>
      <c r="B3" s="81" t="s">
        <v>1</v>
      </c>
      <c r="C3" s="81" t="s">
        <v>2</v>
      </c>
      <c r="D3" s="41" t="s">
        <v>33</v>
      </c>
      <c r="E3" s="42" t="s">
        <v>35</v>
      </c>
      <c r="F3" s="42" t="s">
        <v>35</v>
      </c>
      <c r="G3" s="42" t="s">
        <v>38</v>
      </c>
      <c r="H3" s="81" t="s">
        <v>6</v>
      </c>
      <c r="I3" s="42" t="s">
        <v>42</v>
      </c>
      <c r="J3" s="42" t="s">
        <v>40</v>
      </c>
    </row>
    <row r="4" spans="1:10" s="43" customFormat="1">
      <c r="A4" s="82"/>
      <c r="B4" s="82"/>
      <c r="C4" s="82"/>
      <c r="D4" s="71" t="s">
        <v>34</v>
      </c>
      <c r="E4" s="72" t="s">
        <v>43</v>
      </c>
      <c r="F4" s="72" t="s">
        <v>36</v>
      </c>
      <c r="G4" s="72" t="s">
        <v>39</v>
      </c>
      <c r="H4" s="82"/>
      <c r="I4" s="72" t="s">
        <v>45</v>
      </c>
      <c r="J4" s="72" t="s">
        <v>37</v>
      </c>
    </row>
    <row r="5" spans="1:10" s="73" customFormat="1">
      <c r="A5" s="83"/>
      <c r="B5" s="83"/>
      <c r="C5" s="83"/>
      <c r="D5" s="75"/>
      <c r="E5" s="74" t="s">
        <v>36</v>
      </c>
      <c r="F5" s="74" t="s">
        <v>37</v>
      </c>
      <c r="G5" s="74"/>
      <c r="H5" s="83"/>
      <c r="I5" s="74" t="s">
        <v>44</v>
      </c>
      <c r="J5" s="74" t="s">
        <v>41</v>
      </c>
    </row>
    <row r="6" spans="1:10" ht="32.25" customHeight="1">
      <c r="A6" s="44" t="s">
        <v>9</v>
      </c>
      <c r="B6" s="45"/>
      <c r="C6" s="46"/>
      <c r="D6" s="45"/>
      <c r="E6" s="45"/>
      <c r="F6" s="46"/>
      <c r="G6" s="46"/>
      <c r="H6" s="46"/>
      <c r="I6" s="46"/>
      <c r="J6" s="46"/>
    </row>
    <row r="7" spans="1:10" ht="32.25" customHeight="1">
      <c r="A7" s="47" t="s">
        <v>10</v>
      </c>
      <c r="B7" s="48">
        <f>SUM(B22+B37)</f>
        <v>127550700</v>
      </c>
      <c r="C7" s="48">
        <f>SUM(C22+C37)</f>
        <v>127550700</v>
      </c>
      <c r="D7" s="48">
        <f>SUM(D22+D37)</f>
        <v>100871804.63999999</v>
      </c>
      <c r="E7" s="48">
        <f>+D7/C7*100</f>
        <v>79.083693495998048</v>
      </c>
      <c r="F7" s="48">
        <f>SUM(D7/B7*100)</f>
        <v>79.083693495998048</v>
      </c>
      <c r="G7" s="48">
        <f>SUM(C7-D7)</f>
        <v>26678895.360000014</v>
      </c>
      <c r="H7" s="48">
        <f>SUM(G7/C7*100)</f>
        <v>20.916306504001948</v>
      </c>
      <c r="I7" s="48"/>
      <c r="J7" s="48"/>
    </row>
    <row r="8" spans="1:10" ht="32.25" customHeight="1">
      <c r="A8" s="47" t="s">
        <v>11</v>
      </c>
      <c r="B8" s="48">
        <f>SUM(B38)</f>
        <v>8439200</v>
      </c>
      <c r="C8" s="48">
        <f>SUM(C38)</f>
        <v>8439200</v>
      </c>
      <c r="D8" s="48">
        <f>SUM(D38)</f>
        <v>8209248.9399999995</v>
      </c>
      <c r="E8" s="48">
        <f>+D8/C8*100</f>
        <v>97.27520309981989</v>
      </c>
      <c r="F8" s="48">
        <f t="shared" ref="F8:F13" si="0">SUM(D8/B8*100)</f>
        <v>97.27520309981989</v>
      </c>
      <c r="G8" s="48">
        <f t="shared" ref="G8:G13" si="1">SUM(C8-D8)</f>
        <v>229951.06000000052</v>
      </c>
      <c r="H8" s="48">
        <f t="shared" ref="H8:H13" si="2">SUM(G8/C8*100)</f>
        <v>2.724796900180118</v>
      </c>
      <c r="I8" s="48"/>
      <c r="J8" s="48"/>
    </row>
    <row r="9" spans="1:10" ht="32.25" customHeight="1">
      <c r="A9" s="47" t="s">
        <v>12</v>
      </c>
      <c r="B9" s="48">
        <f>SUM(B23)</f>
        <v>3931500</v>
      </c>
      <c r="C9" s="48">
        <f>SUM(C23)</f>
        <v>3931500</v>
      </c>
      <c r="D9" s="48">
        <f>SUM(D23)</f>
        <v>2982991.02</v>
      </c>
      <c r="E9" s="48">
        <f t="shared" ref="E9:E13" si="3">+D9/C9*100</f>
        <v>75.874119801602447</v>
      </c>
      <c r="F9" s="48">
        <f t="shared" si="0"/>
        <v>75.874119801602447</v>
      </c>
      <c r="G9" s="48">
        <f t="shared" si="1"/>
        <v>948508.98</v>
      </c>
      <c r="H9" s="48">
        <f t="shared" si="2"/>
        <v>24.12588019839756</v>
      </c>
      <c r="I9" s="48"/>
      <c r="J9" s="48"/>
    </row>
    <row r="10" spans="1:10" ht="32.25" customHeight="1">
      <c r="A10" s="47" t="s">
        <v>13</v>
      </c>
      <c r="B10" s="48">
        <f t="shared" ref="B10:D13" si="4">SUM(B24+B39+B55)</f>
        <v>49562800</v>
      </c>
      <c r="C10" s="48">
        <f t="shared" si="4"/>
        <v>49559150</v>
      </c>
      <c r="D10" s="48">
        <f t="shared" si="4"/>
        <v>39650549.189999998</v>
      </c>
      <c r="E10" s="48">
        <f t="shared" si="3"/>
        <v>80.006515830073752</v>
      </c>
      <c r="F10" s="48">
        <f t="shared" si="0"/>
        <v>80.000623834811591</v>
      </c>
      <c r="G10" s="48">
        <f t="shared" si="1"/>
        <v>9908600.8100000024</v>
      </c>
      <c r="H10" s="48">
        <f t="shared" si="2"/>
        <v>19.993484169926244</v>
      </c>
      <c r="I10" s="48"/>
      <c r="J10" s="48"/>
    </row>
    <row r="11" spans="1:10" ht="32.25" customHeight="1">
      <c r="A11" s="47" t="s">
        <v>14</v>
      </c>
      <c r="B11" s="48">
        <f t="shared" si="4"/>
        <v>14001900</v>
      </c>
      <c r="C11" s="48">
        <f t="shared" si="4"/>
        <v>14001900</v>
      </c>
      <c r="D11" s="48">
        <f t="shared" si="4"/>
        <v>9008997.2899999991</v>
      </c>
      <c r="E11" s="48">
        <f t="shared" si="3"/>
        <v>64.341248616259222</v>
      </c>
      <c r="F11" s="48">
        <f t="shared" si="0"/>
        <v>64.341248616259222</v>
      </c>
      <c r="G11" s="48">
        <f t="shared" si="1"/>
        <v>4992902.7100000009</v>
      </c>
      <c r="H11" s="48">
        <f t="shared" si="2"/>
        <v>35.658751383740785</v>
      </c>
      <c r="I11" s="48"/>
      <c r="J11" s="48"/>
    </row>
    <row r="12" spans="1:10" ht="31.5" customHeight="1">
      <c r="A12" s="47" t="s">
        <v>15</v>
      </c>
      <c r="B12" s="48">
        <f t="shared" si="4"/>
        <v>41917400</v>
      </c>
      <c r="C12" s="48">
        <f t="shared" si="4"/>
        <v>41324900</v>
      </c>
      <c r="D12" s="48">
        <f t="shared" si="4"/>
        <v>41274799.810000002</v>
      </c>
      <c r="E12" s="48">
        <f t="shared" si="3"/>
        <v>99.878765127078353</v>
      </c>
      <c r="F12" s="48">
        <f t="shared" si="0"/>
        <v>98.466984617366535</v>
      </c>
      <c r="G12" s="48">
        <f t="shared" si="1"/>
        <v>50100.189999997616</v>
      </c>
      <c r="H12" s="48">
        <f t="shared" si="2"/>
        <v>0.12123487292164678</v>
      </c>
      <c r="I12" s="48"/>
      <c r="J12" s="48"/>
    </row>
    <row r="13" spans="1:10" ht="32.25" customHeight="1">
      <c r="A13" s="47" t="s">
        <v>16</v>
      </c>
      <c r="B13" s="48">
        <f t="shared" si="4"/>
        <v>186815600</v>
      </c>
      <c r="C13" s="48">
        <f t="shared" si="4"/>
        <v>186819250</v>
      </c>
      <c r="D13" s="48">
        <f t="shared" si="4"/>
        <v>178320259.31</v>
      </c>
      <c r="E13" s="48">
        <f t="shared" si="3"/>
        <v>95.450687929643223</v>
      </c>
      <c r="F13" s="48">
        <f t="shared" si="0"/>
        <v>95.452552843552681</v>
      </c>
      <c r="G13" s="48">
        <f t="shared" si="1"/>
        <v>8498990.6899999976</v>
      </c>
      <c r="H13" s="48">
        <f t="shared" si="2"/>
        <v>4.5493120703567742</v>
      </c>
      <c r="I13" s="48"/>
      <c r="J13" s="48"/>
    </row>
    <row r="14" spans="1:10" ht="32.25" customHeight="1">
      <c r="A14" s="47"/>
      <c r="B14" s="48"/>
      <c r="C14" s="48"/>
      <c r="D14" s="48"/>
      <c r="E14" s="48"/>
      <c r="F14" s="48"/>
      <c r="G14" s="48"/>
      <c r="H14" s="48"/>
      <c r="I14" s="48"/>
      <c r="J14" s="48"/>
    </row>
    <row r="15" spans="1:10" ht="32.25" customHeight="1" thickBot="1">
      <c r="A15" s="49" t="s">
        <v>17</v>
      </c>
      <c r="B15" s="50">
        <f>SUM(B7:B14)</f>
        <v>432219100</v>
      </c>
      <c r="C15" s="50">
        <f t="shared" ref="C15:D15" si="5">SUM(C7:C14)</f>
        <v>431626600</v>
      </c>
      <c r="D15" s="50">
        <f t="shared" si="5"/>
        <v>380318650.19999993</v>
      </c>
      <c r="E15" s="50">
        <f>SUM(D15/C15*100)</f>
        <v>88.112885118757717</v>
      </c>
      <c r="F15" s="50">
        <f>SUM(D15/B15*100)</f>
        <v>87.992097110007379</v>
      </c>
      <c r="G15" s="50">
        <f>SUM(C15-D15)</f>
        <v>51307949.800000072</v>
      </c>
      <c r="H15" s="50">
        <f>SUM(G15/C15*100)</f>
        <v>11.887114881242274</v>
      </c>
      <c r="I15" s="50">
        <v>0</v>
      </c>
      <c r="J15" s="50">
        <v>0</v>
      </c>
    </row>
    <row r="16" spans="1:10" ht="32.25" customHeight="1" thickTop="1" thickBot="1">
      <c r="A16" s="51" t="s">
        <v>17</v>
      </c>
      <c r="B16" s="52"/>
      <c r="C16" s="53">
        <f>+C15/B15</f>
        <v>0.99862916747547714</v>
      </c>
      <c r="D16" s="52"/>
      <c r="E16" s="53">
        <f>SUM(D15/C15)</f>
        <v>0.88112885118757722</v>
      </c>
      <c r="F16" s="53">
        <f>SUM(D15/B15)</f>
        <v>0.87992097110007383</v>
      </c>
      <c r="G16" s="52"/>
      <c r="H16" s="53">
        <f>SUM(G15/C15)</f>
        <v>0.11887114881242275</v>
      </c>
      <c r="I16" s="52"/>
      <c r="J16" s="54"/>
    </row>
    <row r="17" spans="1:10" s="58" customFormat="1" ht="32.25" customHeight="1" thickTop="1">
      <c r="A17" s="55"/>
      <c r="B17" s="56"/>
      <c r="C17" s="57"/>
      <c r="D17" s="56"/>
      <c r="E17" s="57"/>
      <c r="F17" s="57"/>
      <c r="G17" s="56"/>
      <c r="H17" s="57"/>
      <c r="I17" s="56"/>
      <c r="J17" s="56"/>
    </row>
    <row r="18" spans="1:10" s="58" customFormat="1" ht="32.25" customHeight="1">
      <c r="A18" s="55"/>
      <c r="B18" s="56"/>
      <c r="C18" s="57"/>
      <c r="D18" s="56"/>
      <c r="E18" s="57"/>
      <c r="F18" s="57"/>
      <c r="G18" s="56"/>
      <c r="H18" s="57"/>
      <c r="I18" s="56"/>
      <c r="J18" s="56"/>
    </row>
    <row r="19" spans="1:10" s="58" customFormat="1" ht="32.25" customHeight="1">
      <c r="A19" s="55"/>
      <c r="B19" s="56"/>
      <c r="C19" s="57"/>
      <c r="D19" s="56"/>
      <c r="E19" s="57"/>
      <c r="F19" s="57"/>
      <c r="G19" s="56"/>
      <c r="H19" s="57"/>
      <c r="I19" s="56"/>
      <c r="J19" s="56"/>
    </row>
    <row r="20" spans="1:10" s="58" customFormat="1" ht="32.25" customHeight="1">
      <c r="A20" s="55"/>
      <c r="B20" s="56"/>
      <c r="C20" s="57"/>
      <c r="D20" s="56"/>
      <c r="E20" s="57"/>
      <c r="F20" s="57"/>
      <c r="G20" s="56"/>
      <c r="H20" s="57"/>
      <c r="I20" s="56"/>
      <c r="J20" s="56"/>
    </row>
    <row r="21" spans="1:10" ht="32.25" customHeight="1">
      <c r="A21" s="59" t="s">
        <v>18</v>
      </c>
      <c r="B21" s="60"/>
      <c r="C21" s="60"/>
      <c r="D21" s="60"/>
      <c r="E21" s="60"/>
      <c r="F21" s="60"/>
      <c r="G21" s="60"/>
      <c r="H21" s="60"/>
      <c r="I21" s="60"/>
      <c r="J21" s="60"/>
    </row>
    <row r="22" spans="1:10" ht="32.25" customHeight="1">
      <c r="A22" s="47" t="s">
        <v>10</v>
      </c>
      <c r="B22" s="61">
        <f>SUM('[1]มี.ค. 59 '!$B$5)</f>
        <v>117073600</v>
      </c>
      <c r="C22" s="61">
        <f>SUM('[1]มี.ค. 59 '!$C$5+'[1]มี.ค. 59 '!$D$5)</f>
        <v>117073600</v>
      </c>
      <c r="D22" s="61">
        <f>SUM([1]ก.ค.59!$E$5)</f>
        <v>90821170.569999993</v>
      </c>
      <c r="E22" s="48">
        <f>SUM(D22/C22*100)</f>
        <v>77.57613208272403</v>
      </c>
      <c r="F22" s="48">
        <f>SUM(D22/B22*100)</f>
        <v>77.57613208272403</v>
      </c>
      <c r="G22" s="48">
        <f>SUM(C22-D22)</f>
        <v>26252429.430000007</v>
      </c>
      <c r="H22" s="48">
        <f>SUM(G22/C22*100)</f>
        <v>22.423867917275974</v>
      </c>
      <c r="I22" s="48"/>
      <c r="J22" s="48"/>
    </row>
    <row r="23" spans="1:10" ht="32.25" customHeight="1">
      <c r="A23" s="47" t="s">
        <v>12</v>
      </c>
      <c r="B23" s="61">
        <f>SUM('[1]มี.ค. 59 '!$B$13)</f>
        <v>3931500</v>
      </c>
      <c r="C23" s="61">
        <f>SUM('[1]มี.ค. 59 '!$C$13+'[1]มี.ค. 59 '!$D$13)</f>
        <v>3931500</v>
      </c>
      <c r="D23" s="61">
        <f>SUM([1]ก.ค.59!$E$13)</f>
        <v>2982991.02</v>
      </c>
      <c r="E23" s="48">
        <f t="shared" ref="E23:E27" si="6">SUM(D23/C23*100)</f>
        <v>75.874119801602447</v>
      </c>
      <c r="F23" s="48">
        <f t="shared" ref="F23:F27" si="7">SUM(D23/B23*100)</f>
        <v>75.874119801602447</v>
      </c>
      <c r="G23" s="48">
        <f t="shared" ref="G23:G27" si="8">SUM(C23-D23)</f>
        <v>948508.98</v>
      </c>
      <c r="H23" s="48">
        <f t="shared" ref="H23:H27" si="9">SUM(G23/C23*100)</f>
        <v>24.12588019839756</v>
      </c>
      <c r="I23" s="48"/>
      <c r="J23" s="48"/>
    </row>
    <row r="24" spans="1:10" ht="32.25" customHeight="1">
      <c r="A24" s="47" t="s">
        <v>13</v>
      </c>
      <c r="B24" s="61">
        <f>SUM('[1]มี.ค. 59 '!$B$16)</f>
        <v>22523700</v>
      </c>
      <c r="C24" s="61">
        <f>SUM('[1]มี.ค. 59 '!$C$16+'[1]มี.ค. 59 '!$D$16)</f>
        <v>22520050</v>
      </c>
      <c r="D24" s="61">
        <f>SUM([1]ก.ค.59!$E$16)</f>
        <v>13890537.520000001</v>
      </c>
      <c r="E24" s="48">
        <f t="shared" si="6"/>
        <v>61.680757902402526</v>
      </c>
      <c r="F24" s="48">
        <f t="shared" si="7"/>
        <v>61.670762441339576</v>
      </c>
      <c r="G24" s="48">
        <f t="shared" si="8"/>
        <v>8629512.4799999986</v>
      </c>
      <c r="H24" s="48">
        <f t="shared" si="9"/>
        <v>38.319242097597467</v>
      </c>
      <c r="I24" s="48"/>
      <c r="J24" s="62"/>
    </row>
    <row r="25" spans="1:10" ht="32.25" customHeight="1">
      <c r="A25" s="47" t="s">
        <v>14</v>
      </c>
      <c r="B25" s="61">
        <f>SUM('[1]มี.ค. 59 '!$B$58)</f>
        <v>8907000</v>
      </c>
      <c r="C25" s="61">
        <f>SUM('[1]มี.ค. 59 '!$C$58+'[1]มี.ค. 59 '!$D$58)</f>
        <v>8907000</v>
      </c>
      <c r="D25" s="61">
        <f>SUM([1]ก.ค.59!$E$58)</f>
        <v>5490598.8799999999</v>
      </c>
      <c r="E25" s="48">
        <f t="shared" si="6"/>
        <v>61.643638486583583</v>
      </c>
      <c r="F25" s="48">
        <f t="shared" si="7"/>
        <v>61.643638486583583</v>
      </c>
      <c r="G25" s="48">
        <f t="shared" si="8"/>
        <v>3416401.12</v>
      </c>
      <c r="H25" s="48">
        <f t="shared" si="9"/>
        <v>38.356361513416417</v>
      </c>
      <c r="I25" s="48"/>
      <c r="J25" s="48"/>
    </row>
    <row r="26" spans="1:10" ht="32.25" customHeight="1">
      <c r="A26" s="47" t="s">
        <v>15</v>
      </c>
      <c r="B26" s="61">
        <f>SUM('[1]มี.ค. 59 '!$B$62)</f>
        <v>0</v>
      </c>
      <c r="C26" s="61">
        <f>SUM('[1]มี.ค. 59 '!$C$62+'[1]มี.ค. 59 '!$D$62)</f>
        <v>0</v>
      </c>
      <c r="D26" s="61">
        <f>SUM([1]ก.ค.59!$E$62)</f>
        <v>0</v>
      </c>
      <c r="E26" s="48">
        <v>0</v>
      </c>
      <c r="F26" s="48">
        <v>0</v>
      </c>
      <c r="G26" s="48">
        <f t="shared" si="8"/>
        <v>0</v>
      </c>
      <c r="H26" s="48">
        <v>0</v>
      </c>
      <c r="I26" s="48"/>
      <c r="J26" s="48"/>
    </row>
    <row r="27" spans="1:10" ht="32.25" customHeight="1">
      <c r="A27" s="47" t="s">
        <v>16</v>
      </c>
      <c r="B27" s="61">
        <f>SUM('[1]มี.ค. 59 '!$B$63)</f>
        <v>178400500</v>
      </c>
      <c r="C27" s="61">
        <f>SUM('[1]มี.ค. 59 '!$C$63+'[1]มี.ค. 59 '!$D$63)</f>
        <v>178404150</v>
      </c>
      <c r="D27" s="61">
        <f>SUM([1]ก.ค.59!$E$63)</f>
        <v>176335909.53</v>
      </c>
      <c r="E27" s="48">
        <f t="shared" si="6"/>
        <v>98.840699350323419</v>
      </c>
      <c r="F27" s="48">
        <f t="shared" si="7"/>
        <v>98.842721589905864</v>
      </c>
      <c r="G27" s="48">
        <f t="shared" si="8"/>
        <v>2068240.4699999988</v>
      </c>
      <c r="H27" s="48">
        <f t="shared" si="9"/>
        <v>1.1593006496765903</v>
      </c>
      <c r="I27" s="48" t="s">
        <v>19</v>
      </c>
      <c r="J27" s="48"/>
    </row>
    <row r="28" spans="1:10" ht="32.25" customHeight="1">
      <c r="A28" s="47"/>
      <c r="B28" s="48"/>
      <c r="C28" s="48"/>
      <c r="D28" s="63"/>
      <c r="E28" s="48"/>
      <c r="F28" s="48"/>
      <c r="G28" s="48"/>
      <c r="H28" s="48"/>
      <c r="I28" s="48"/>
      <c r="J28" s="48"/>
    </row>
    <row r="29" spans="1:10" ht="32.25" customHeight="1" thickBot="1">
      <c r="A29" s="49" t="s">
        <v>17</v>
      </c>
      <c r="B29" s="50">
        <f>SUM(B22:B28)</f>
        <v>330836300</v>
      </c>
      <c r="C29" s="50">
        <f t="shared" ref="C29:D29" si="10">SUM(C22:C28)</f>
        <v>330836300</v>
      </c>
      <c r="D29" s="50">
        <f t="shared" si="10"/>
        <v>289521207.51999998</v>
      </c>
      <c r="E29" s="50">
        <f>SUM(D29/C29*100)</f>
        <v>87.51192282104472</v>
      </c>
      <c r="F29" s="50">
        <f>SUM(D29/B29*100)</f>
        <v>87.51192282104472</v>
      </c>
      <c r="G29" s="50">
        <f>SUM(G22:G27)</f>
        <v>41315092.480000004</v>
      </c>
      <c r="H29" s="50">
        <f>SUM(G29/C29*100)</f>
        <v>12.488077178955272</v>
      </c>
      <c r="I29" s="50">
        <v>0</v>
      </c>
      <c r="J29" s="50">
        <v>0</v>
      </c>
    </row>
    <row r="30" spans="1:10" ht="32.25" customHeight="1" thickTop="1" thickBot="1">
      <c r="A30" s="51" t="s">
        <v>17</v>
      </c>
      <c r="B30" s="52"/>
      <c r="C30" s="53">
        <v>1</v>
      </c>
      <c r="D30" s="64"/>
      <c r="E30" s="53">
        <f>SUM(D29/C29)</f>
        <v>0.87511922821044719</v>
      </c>
      <c r="F30" s="53">
        <f>SUM(D29/B29)</f>
        <v>0.87511922821044719</v>
      </c>
      <c r="G30" s="52"/>
      <c r="H30" s="53">
        <f>SUM(G29/C29)</f>
        <v>0.12488077178955273</v>
      </c>
      <c r="I30" s="54"/>
      <c r="J30" s="65"/>
    </row>
    <row r="31" spans="1:10" ht="32.25" customHeight="1" thickTop="1">
      <c r="A31" s="66"/>
      <c r="B31" s="67"/>
      <c r="C31" s="68"/>
      <c r="D31" s="68"/>
      <c r="E31" s="68"/>
      <c r="F31" s="68"/>
      <c r="G31" s="68"/>
      <c r="H31" s="68"/>
      <c r="I31" s="68"/>
      <c r="J31" s="68"/>
    </row>
    <row r="32" spans="1:10" ht="32.25" customHeight="1">
      <c r="A32" s="69"/>
      <c r="B32" s="68"/>
      <c r="C32" s="68"/>
      <c r="D32" s="68"/>
      <c r="E32" s="68"/>
      <c r="F32" s="68"/>
      <c r="G32" s="68"/>
      <c r="H32" s="68"/>
      <c r="I32" s="68"/>
      <c r="J32" s="68"/>
    </row>
    <row r="33" spans="1:10" ht="32.25" customHeight="1">
      <c r="A33" s="69"/>
      <c r="B33" s="68"/>
      <c r="C33" s="68"/>
      <c r="D33" s="68"/>
      <c r="E33" s="68"/>
      <c r="F33" s="68"/>
      <c r="G33" s="68"/>
      <c r="H33" s="68"/>
      <c r="I33" s="68"/>
      <c r="J33" s="68"/>
    </row>
    <row r="34" spans="1:10" ht="32.25" customHeight="1">
      <c r="A34" s="69"/>
      <c r="B34" s="68"/>
      <c r="C34" s="68"/>
      <c r="D34" s="68"/>
      <c r="E34" s="68"/>
      <c r="F34" s="68"/>
      <c r="G34" s="68"/>
      <c r="H34" s="68"/>
      <c r="I34" s="68"/>
      <c r="J34" s="68"/>
    </row>
    <row r="35" spans="1:10" ht="32.25" customHeight="1">
      <c r="A35" s="69"/>
      <c r="B35" s="68"/>
      <c r="C35" s="68"/>
      <c r="D35" s="68"/>
      <c r="E35" s="68"/>
      <c r="F35" s="68"/>
      <c r="G35" s="68"/>
      <c r="H35" s="68"/>
      <c r="I35" s="68"/>
      <c r="J35" s="68"/>
    </row>
    <row r="36" spans="1:10" ht="32.25" customHeight="1">
      <c r="A36" s="59" t="s">
        <v>20</v>
      </c>
      <c r="B36" s="60"/>
      <c r="C36" s="60"/>
      <c r="D36" s="60"/>
      <c r="E36" s="60"/>
      <c r="F36" s="60"/>
      <c r="G36" s="60"/>
      <c r="H36" s="60"/>
      <c r="I36" s="60"/>
      <c r="J36" s="60"/>
    </row>
    <row r="37" spans="1:10" ht="32.25" customHeight="1">
      <c r="A37" s="47" t="s">
        <v>10</v>
      </c>
      <c r="B37" s="61">
        <f>SUM('[1]มี.ค. 59 '!$B$86)</f>
        <v>10477100</v>
      </c>
      <c r="C37" s="61">
        <f>SUM('[1]มี.ค. 59 '!$C$86+'[1]มี.ค. 59 '!$D$86)</f>
        <v>10477100</v>
      </c>
      <c r="D37" s="61">
        <f>SUM([1]ก.ค.59!$E$88)</f>
        <v>10050634.07</v>
      </c>
      <c r="E37" s="48">
        <f>SUM(D37/C37*100)</f>
        <v>95.92954223974192</v>
      </c>
      <c r="F37" s="48">
        <f>SUM(D37/B37*100)</f>
        <v>95.92954223974192</v>
      </c>
      <c r="G37" s="48">
        <f>SUM(C37-D37)</f>
        <v>426465.9299999997</v>
      </c>
      <c r="H37" s="48">
        <f>SUM(G37/C37*100)</f>
        <v>4.0704577602580834</v>
      </c>
      <c r="I37" s="48"/>
      <c r="J37" s="48"/>
    </row>
    <row r="38" spans="1:10" ht="32.25" customHeight="1">
      <c r="A38" s="47" t="s">
        <v>11</v>
      </c>
      <c r="B38" s="61">
        <f>SUM('[1]มี.ค. 59 '!$B$91)</f>
        <v>8439200</v>
      </c>
      <c r="C38" s="61">
        <f>SUM('[1]มี.ค. 59 '!$C$91+'[1]มี.ค. 59 '!$D$91)</f>
        <v>8439200</v>
      </c>
      <c r="D38" s="61">
        <f>SUM('[1]มี.ค. 59 '!$E$91)</f>
        <v>8209248.9399999995</v>
      </c>
      <c r="E38" s="48">
        <f t="shared" ref="E38:E41" si="11">SUM(D38/C38*100)</f>
        <v>97.27520309981989</v>
      </c>
      <c r="F38" s="48">
        <f t="shared" ref="F38:F41" si="12">SUM(D38/B38*100)</f>
        <v>97.27520309981989</v>
      </c>
      <c r="G38" s="48">
        <f t="shared" ref="G38:G42" si="13">SUM(C38-D38)</f>
        <v>229951.06000000052</v>
      </c>
      <c r="H38" s="48">
        <f t="shared" ref="H38:H41" si="14">SUM(G38/C38*100)</f>
        <v>2.724796900180118</v>
      </c>
      <c r="I38" s="48"/>
      <c r="J38" s="48"/>
    </row>
    <row r="39" spans="1:10" ht="32.25" customHeight="1">
      <c r="A39" s="47" t="s">
        <v>13</v>
      </c>
      <c r="B39" s="61">
        <f>SUM('[1]มี.ค. 59 '!$B$94)</f>
        <v>15694800</v>
      </c>
      <c r="C39" s="61">
        <f>SUM('[1]มี.ค. 59 '!$C$94+'[1]มี.ค. 59 '!$D$94)</f>
        <v>15694800</v>
      </c>
      <c r="D39" s="61">
        <f>SUM('[1]มี.ค. 59 '!$E$94)</f>
        <v>15011896.199999999</v>
      </c>
      <c r="E39" s="48">
        <f t="shared" si="11"/>
        <v>95.64885312332747</v>
      </c>
      <c r="F39" s="48">
        <f t="shared" si="12"/>
        <v>95.64885312332747</v>
      </c>
      <c r="G39" s="48">
        <f t="shared" si="13"/>
        <v>682903.80000000075</v>
      </c>
      <c r="H39" s="48">
        <f t="shared" si="14"/>
        <v>4.3511468766725336</v>
      </c>
      <c r="I39" s="48"/>
      <c r="J39" s="48"/>
    </row>
    <row r="40" spans="1:10" ht="32.25" customHeight="1">
      <c r="A40" s="47" t="s">
        <v>14</v>
      </c>
      <c r="B40" s="61">
        <f>SUM('[1]มี.ค. 59 '!$B$124)</f>
        <v>1103900</v>
      </c>
      <c r="C40" s="61">
        <f>SUM('[1]มี.ค. 59 '!$C$124+'[1]มี.ค. 59 '!$D$124)</f>
        <v>1103900</v>
      </c>
      <c r="D40" s="61">
        <f>SUM('[1]มี.ค. 59 '!$E$124)</f>
        <v>881599.88</v>
      </c>
      <c r="E40" s="48">
        <f t="shared" si="11"/>
        <v>79.862295497780593</v>
      </c>
      <c r="F40" s="48">
        <f t="shared" si="12"/>
        <v>79.862295497780593</v>
      </c>
      <c r="G40" s="48">
        <f t="shared" si="13"/>
        <v>222300.12</v>
      </c>
      <c r="H40" s="48">
        <f t="shared" si="14"/>
        <v>20.137704502219403</v>
      </c>
      <c r="I40" s="48"/>
      <c r="J40" s="48"/>
    </row>
    <row r="41" spans="1:10" ht="32.25" customHeight="1">
      <c r="A41" s="47" t="s">
        <v>15</v>
      </c>
      <c r="B41" s="61">
        <f>SUM('[1]มี.ค. 59 '!$B$132)</f>
        <v>3314900</v>
      </c>
      <c r="C41" s="61">
        <f>SUM('[1]มี.ค. 59 '!$C$132+'[1]มี.ค. 59 '!$D$132)</f>
        <v>3314900</v>
      </c>
      <c r="D41" s="61">
        <f>SUM('[1]มี.ค. 59 '!$E$132)</f>
        <v>3314899.81</v>
      </c>
      <c r="E41" s="48">
        <f t="shared" si="11"/>
        <v>99.999994268303709</v>
      </c>
      <c r="F41" s="48">
        <f t="shared" si="12"/>
        <v>99.999994268303709</v>
      </c>
      <c r="G41" s="48">
        <f t="shared" si="13"/>
        <v>0.18999999994412065</v>
      </c>
      <c r="H41" s="48">
        <f t="shared" si="14"/>
        <v>5.7316962787450798E-6</v>
      </c>
      <c r="I41" s="48"/>
      <c r="J41" s="48"/>
    </row>
    <row r="42" spans="1:10" ht="32.25" customHeight="1">
      <c r="A42" s="47" t="s">
        <v>16</v>
      </c>
      <c r="B42" s="61">
        <f>SUM('[1]มี.ค. 59 '!$B$135)</f>
        <v>0</v>
      </c>
      <c r="C42" s="61">
        <f>SUM('[1]มี.ค. 59 '!$C$135+'[1]มี.ค. 59 '!$D$135)</f>
        <v>0</v>
      </c>
      <c r="D42" s="61">
        <f>SUM('[1]มี.ค. 59 '!$E$135)</f>
        <v>0</v>
      </c>
      <c r="E42" s="48">
        <v>0</v>
      </c>
      <c r="F42" s="48">
        <v>0</v>
      </c>
      <c r="G42" s="48">
        <f t="shared" si="13"/>
        <v>0</v>
      </c>
      <c r="H42" s="48">
        <v>0</v>
      </c>
      <c r="I42" s="48"/>
      <c r="J42" s="48"/>
    </row>
    <row r="43" spans="1:10" ht="32.25" customHeight="1">
      <c r="A43" s="47"/>
      <c r="B43" s="61"/>
      <c r="C43" s="61"/>
      <c r="D43" s="70"/>
      <c r="E43" s="48"/>
      <c r="F43" s="48"/>
      <c r="G43" s="48"/>
      <c r="H43" s="48"/>
      <c r="I43" s="48"/>
      <c r="J43" s="48"/>
    </row>
    <row r="44" spans="1:10" ht="32.25" customHeight="1" thickBot="1">
      <c r="A44" s="49" t="s">
        <v>17</v>
      </c>
      <c r="B44" s="50">
        <f>SUM(B37:B43)</f>
        <v>39029900</v>
      </c>
      <c r="C44" s="50">
        <f>SUM(C37:C43)</f>
        <v>39029900</v>
      </c>
      <c r="D44" s="50">
        <f>SUM(D37:D43)</f>
        <v>37468278.899999999</v>
      </c>
      <c r="E44" s="50">
        <f>SUM(D44/C44*100)</f>
        <v>95.998910835026479</v>
      </c>
      <c r="F44" s="50">
        <f>SUM(D44/B44*100)</f>
        <v>95.998910835026479</v>
      </c>
      <c r="G44" s="50">
        <f>SUM(G37:G43)</f>
        <v>1561621.100000001</v>
      </c>
      <c r="H44" s="50">
        <f>SUM(G44/C44*100)</f>
        <v>4.0010891649735232</v>
      </c>
      <c r="I44" s="50">
        <v>0</v>
      </c>
      <c r="J44" s="50">
        <v>0</v>
      </c>
    </row>
    <row r="45" spans="1:10" ht="32.25" customHeight="1" thickTop="1" thickBot="1">
      <c r="A45" s="51" t="s">
        <v>17</v>
      </c>
      <c r="B45" s="52"/>
      <c r="C45" s="53">
        <v>1</v>
      </c>
      <c r="D45" s="64"/>
      <c r="E45" s="53">
        <f>SUM(D44/C44)</f>
        <v>0.95998910835026474</v>
      </c>
      <c r="F45" s="53">
        <f>SUM(D44/B44)</f>
        <v>0.95998910835026474</v>
      </c>
      <c r="G45" s="52"/>
      <c r="H45" s="53">
        <f>SUM(G44/C44)</f>
        <v>4.0010891649735231E-2</v>
      </c>
      <c r="I45" s="52"/>
      <c r="J45" s="54"/>
    </row>
    <row r="46" spans="1:10" ht="21.75" thickTop="1">
      <c r="A46" s="66"/>
      <c r="B46" s="67"/>
      <c r="C46" s="67"/>
      <c r="D46" s="67"/>
      <c r="E46" s="67"/>
      <c r="F46" s="67"/>
      <c r="G46" s="67"/>
      <c r="H46" s="67"/>
      <c r="I46" s="67"/>
      <c r="J46" s="67"/>
    </row>
    <row r="47" spans="1:10">
      <c r="A47" s="69"/>
      <c r="B47" s="68"/>
      <c r="C47" s="68"/>
      <c r="D47" s="68"/>
      <c r="E47" s="68"/>
      <c r="F47" s="68"/>
      <c r="G47" s="68"/>
      <c r="H47" s="68"/>
      <c r="I47" s="68"/>
      <c r="J47" s="68"/>
    </row>
    <row r="48" spans="1:10">
      <c r="A48" s="69"/>
      <c r="B48" s="68"/>
      <c r="C48" s="68"/>
      <c r="D48" s="68"/>
      <c r="E48" s="68"/>
      <c r="F48" s="68"/>
      <c r="G48" s="68"/>
      <c r="H48" s="68"/>
      <c r="I48" s="68"/>
      <c r="J48" s="68"/>
    </row>
    <row r="49" spans="1:10">
      <c r="A49" s="69"/>
      <c r="B49" s="68"/>
      <c r="C49" s="68"/>
      <c r="D49" s="68"/>
      <c r="E49" s="68"/>
      <c r="F49" s="68"/>
      <c r="G49" s="68"/>
      <c r="H49" s="68"/>
      <c r="I49" s="68"/>
      <c r="J49" s="68"/>
    </row>
    <row r="50" spans="1:10">
      <c r="A50" s="69"/>
      <c r="B50" s="68"/>
      <c r="C50" s="68"/>
      <c r="D50" s="68"/>
      <c r="E50" s="68"/>
      <c r="F50" s="68"/>
      <c r="G50" s="68"/>
      <c r="H50" s="68"/>
      <c r="I50" s="68"/>
      <c r="J50" s="68"/>
    </row>
    <row r="51" spans="1:10">
      <c r="A51" s="69"/>
      <c r="B51" s="68"/>
      <c r="C51" s="68"/>
      <c r="D51" s="68"/>
      <c r="E51" s="68"/>
      <c r="F51" s="68"/>
      <c r="G51" s="68"/>
      <c r="H51" s="68"/>
      <c r="I51" s="68"/>
      <c r="J51" s="68"/>
    </row>
    <row r="52" spans="1:10">
      <c r="A52" s="69"/>
      <c r="B52" s="68"/>
      <c r="C52" s="68"/>
      <c r="D52" s="68"/>
      <c r="E52" s="68"/>
      <c r="F52" s="68"/>
      <c r="G52" s="68"/>
      <c r="H52" s="68"/>
      <c r="I52" s="68"/>
      <c r="J52" s="68"/>
    </row>
    <row r="53" spans="1:10">
      <c r="A53" s="69"/>
      <c r="B53" s="68"/>
      <c r="C53" s="68"/>
      <c r="D53" s="68"/>
      <c r="E53" s="68"/>
      <c r="F53" s="68"/>
      <c r="G53" s="68"/>
      <c r="H53" s="68"/>
      <c r="I53" s="68"/>
      <c r="J53" s="68"/>
    </row>
    <row r="54" spans="1:10" ht="32.25" customHeight="1">
      <c r="A54" s="59" t="s">
        <v>23</v>
      </c>
      <c r="B54" s="60"/>
      <c r="C54" s="60"/>
      <c r="D54" s="60"/>
      <c r="E54" s="60"/>
      <c r="F54" s="60"/>
      <c r="G54" s="60"/>
      <c r="H54" s="60"/>
      <c r="I54" s="60"/>
      <c r="J54" s="60"/>
    </row>
    <row r="55" spans="1:10" ht="32.25" customHeight="1">
      <c r="A55" s="47" t="s">
        <v>13</v>
      </c>
      <c r="B55" s="61">
        <v>11344300</v>
      </c>
      <c r="C55" s="61">
        <v>11344300</v>
      </c>
      <c r="D55" s="61">
        <v>10748115.469999999</v>
      </c>
      <c r="E55" s="48">
        <v>94.744633604541477</v>
      </c>
      <c r="F55" s="48">
        <v>94.744633604541477</v>
      </c>
      <c r="G55" s="48">
        <v>596184.53000000119</v>
      </c>
      <c r="H55" s="48">
        <v>5.2553663954585224</v>
      </c>
      <c r="I55" s="48"/>
      <c r="J55" s="48"/>
    </row>
    <row r="56" spans="1:10" ht="32.25" customHeight="1">
      <c r="A56" s="47" t="s">
        <v>14</v>
      </c>
      <c r="B56" s="61">
        <v>3991000</v>
      </c>
      <c r="C56" s="61">
        <v>3991000</v>
      </c>
      <c r="D56" s="61">
        <v>2636798.5299999998</v>
      </c>
      <c r="E56" s="48">
        <v>66.068617639689293</v>
      </c>
      <c r="F56" s="48">
        <v>66.068617639689293</v>
      </c>
      <c r="G56" s="48">
        <v>1354201.4700000002</v>
      </c>
      <c r="H56" s="48">
        <v>33.9313823603107</v>
      </c>
      <c r="I56" s="48"/>
      <c r="J56" s="48"/>
    </row>
    <row r="57" spans="1:10" ht="32.25" customHeight="1">
      <c r="A57" s="47" t="s">
        <v>15</v>
      </c>
      <c r="B57" s="61">
        <v>38602500</v>
      </c>
      <c r="C57" s="61">
        <v>38010000</v>
      </c>
      <c r="D57" s="61">
        <v>37959900</v>
      </c>
      <c r="E57" s="48">
        <v>99.868192580899759</v>
      </c>
      <c r="F57" s="48">
        <v>98.335340975325437</v>
      </c>
      <c r="G57" s="48">
        <v>50100</v>
      </c>
      <c r="H57" s="48">
        <v>0.13180741910023677</v>
      </c>
      <c r="I57" s="48"/>
      <c r="J57" s="48"/>
    </row>
    <row r="58" spans="1:10" ht="32.25" customHeight="1">
      <c r="A58" s="47" t="s">
        <v>16</v>
      </c>
      <c r="B58" s="61">
        <v>8415100</v>
      </c>
      <c r="C58" s="61">
        <v>8415100</v>
      </c>
      <c r="D58" s="61">
        <v>1984349.78</v>
      </c>
      <c r="E58" s="48">
        <v>23.580822331285429</v>
      </c>
      <c r="F58" s="48">
        <v>23.580822331285429</v>
      </c>
      <c r="G58" s="48">
        <v>6430750.2199999997</v>
      </c>
      <c r="H58" s="48">
        <v>76.419177668714568</v>
      </c>
      <c r="I58" s="48"/>
      <c r="J58" s="48"/>
    </row>
    <row r="59" spans="1:10" ht="32.25" customHeight="1">
      <c r="A59" s="47"/>
      <c r="B59" s="61"/>
      <c r="C59" s="61"/>
      <c r="D59" s="70"/>
      <c r="E59" s="48"/>
      <c r="F59" s="48"/>
      <c r="G59" s="48"/>
      <c r="H59" s="48"/>
      <c r="I59" s="48"/>
      <c r="J59" s="48"/>
    </row>
    <row r="60" spans="1:10" ht="32.25" customHeight="1" thickBot="1">
      <c r="A60" s="49" t="s">
        <v>17</v>
      </c>
      <c r="B60" s="50">
        <f>SUM(B55:B59)</f>
        <v>62352900</v>
      </c>
      <c r="C60" s="50">
        <f>SUM(C55:C59)</f>
        <v>61760400</v>
      </c>
      <c r="D60" s="50">
        <f>SUM(D55:D59)</f>
        <v>53329163.780000001</v>
      </c>
      <c r="E60" s="50">
        <f>SUM(D60/C60*100)</f>
        <v>86.348475366092188</v>
      </c>
      <c r="F60" s="50">
        <f>SUM(D60/B60*100)</f>
        <v>85.527960656200435</v>
      </c>
      <c r="G60" s="50">
        <f>SUM(G55:G59)</f>
        <v>8431236.2200000007</v>
      </c>
      <c r="H60" s="50">
        <f>SUM(G60/C60*100)</f>
        <v>13.651524633907814</v>
      </c>
      <c r="I60" s="50">
        <v>0</v>
      </c>
      <c r="J60" s="50">
        <v>0</v>
      </c>
    </row>
    <row r="61" spans="1:10" ht="32.25" customHeight="1" thickTop="1" thickBot="1">
      <c r="A61" s="51" t="s">
        <v>17</v>
      </c>
      <c r="B61" s="52"/>
      <c r="C61" s="53">
        <v>1</v>
      </c>
      <c r="D61" s="64"/>
      <c r="E61" s="53">
        <f>SUM(D60/C60)</f>
        <v>0.86348475366092192</v>
      </c>
      <c r="F61" s="53">
        <f>SUM(D60/B60)</f>
        <v>0.8552796065620043</v>
      </c>
      <c r="G61" s="52"/>
      <c r="H61" s="53">
        <f>SUM(G60/C60)</f>
        <v>0.13651524633907813</v>
      </c>
      <c r="I61" s="52"/>
      <c r="J61" s="54"/>
    </row>
    <row r="62" spans="1:10" ht="21.75" thickTop="1"/>
  </sheetData>
  <mergeCells count="5">
    <mergeCell ref="A1:J1"/>
    <mergeCell ref="A3:A5"/>
    <mergeCell ref="B3:B5"/>
    <mergeCell ref="C3:C5"/>
    <mergeCell ref="H3:H5"/>
  </mergeCells>
  <pageMargins left="0.5" right="0.23622047244094491" top="0.71" bottom="0.74803149606299213" header="0.48" footer="0.31496062992125984"/>
  <pageSetup paperSize="9" scale="82" fitToHeight="0" orientation="landscape" r:id="rId1"/>
  <headerFooter>
    <oddHeader>&amp;R&amp;P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N49"/>
  <sheetViews>
    <sheetView workbookViewId="0">
      <selection activeCell="O23" sqref="O23"/>
    </sheetView>
  </sheetViews>
  <sheetFormatPr defaultColWidth="9" defaultRowHeight="18.75"/>
  <cols>
    <col min="1" max="1" width="23.28515625" style="2" customWidth="1"/>
    <col min="2" max="3" width="15.7109375" style="2" customWidth="1"/>
    <col min="4" max="4" width="17.5703125" style="2" customWidth="1"/>
    <col min="5" max="5" width="9.28515625" style="2" customWidth="1"/>
    <col min="6" max="6" width="9.140625" style="2" customWidth="1"/>
    <col min="7" max="7" width="16" style="2" customWidth="1"/>
    <col min="8" max="8" width="8" style="2" customWidth="1"/>
    <col min="9" max="9" width="8.5703125" style="2" customWidth="1"/>
    <col min="10" max="10" width="9.140625" style="2" customWidth="1"/>
    <col min="11" max="16384" width="9" style="2"/>
  </cols>
  <sheetData>
    <row r="1" spans="1:14" ht="21.75">
      <c r="A1" s="84" t="s">
        <v>22</v>
      </c>
      <c r="B1" s="84"/>
      <c r="C1" s="84"/>
      <c r="D1" s="84"/>
      <c r="E1" s="84"/>
      <c r="F1" s="84"/>
      <c r="G1" s="84"/>
      <c r="H1" s="84"/>
      <c r="I1" s="84"/>
      <c r="J1" s="84"/>
      <c r="K1" s="1"/>
      <c r="L1" s="1"/>
    </row>
    <row r="2" spans="1:14" ht="114.75" customHeight="1">
      <c r="A2" s="3" t="s">
        <v>0</v>
      </c>
      <c r="B2" s="3" t="s">
        <v>1</v>
      </c>
      <c r="C2" s="3" t="s">
        <v>2</v>
      </c>
      <c r="D2" s="4" t="s">
        <v>32</v>
      </c>
      <c r="E2" s="3" t="s">
        <v>3</v>
      </c>
      <c r="F2" s="3" t="s">
        <v>4</v>
      </c>
      <c r="G2" s="3" t="s">
        <v>5</v>
      </c>
      <c r="H2" s="3" t="s">
        <v>6</v>
      </c>
      <c r="I2" s="3" t="s">
        <v>7</v>
      </c>
      <c r="J2" s="3" t="s">
        <v>8</v>
      </c>
      <c r="K2" s="5"/>
      <c r="L2" s="6"/>
    </row>
    <row r="3" spans="1:14" ht="32.25" customHeight="1">
      <c r="A3" s="7" t="s">
        <v>9</v>
      </c>
      <c r="B3" s="8"/>
      <c r="C3" s="9"/>
      <c r="D3" s="8"/>
      <c r="E3" s="8"/>
      <c r="F3" s="9"/>
      <c r="G3" s="9"/>
      <c r="H3" s="9"/>
      <c r="I3" s="9"/>
      <c r="J3" s="9"/>
      <c r="K3" s="6"/>
      <c r="L3" s="6"/>
    </row>
    <row r="4" spans="1:14" ht="32.25" customHeight="1">
      <c r="A4" s="10" t="s">
        <v>10</v>
      </c>
      <c r="B4" s="11">
        <f>SUM(B15+B27)</f>
        <v>127550700</v>
      </c>
      <c r="C4" s="11">
        <f>SUM(C15+C27)</f>
        <v>127550700</v>
      </c>
      <c r="D4" s="11">
        <f>SUM(D15+D27)</f>
        <v>91682123.129999995</v>
      </c>
      <c r="E4" s="11">
        <f>+D4/C4*100</f>
        <v>71.878965093880311</v>
      </c>
      <c r="F4" s="11">
        <f>SUM(D4/B4*100)</f>
        <v>71.878965093880311</v>
      </c>
      <c r="G4" s="11">
        <f>SUM(C4-D4)</f>
        <v>35868576.870000005</v>
      </c>
      <c r="H4" s="11">
        <f>SUM(G4/C4*100)</f>
        <v>28.121034906119686</v>
      </c>
      <c r="I4" s="11"/>
      <c r="J4" s="11"/>
      <c r="K4" s="6"/>
      <c r="L4" s="6"/>
    </row>
    <row r="5" spans="1:14" ht="32.25" customHeight="1">
      <c r="A5" s="10" t="s">
        <v>11</v>
      </c>
      <c r="B5" s="11">
        <f>SUM(B28)</f>
        <v>8439200</v>
      </c>
      <c r="C5" s="11">
        <f>SUM(C28)</f>
        <v>8439200</v>
      </c>
      <c r="D5" s="11">
        <f>SUM(D28)</f>
        <v>8209248.9399999995</v>
      </c>
      <c r="E5" s="11">
        <f>+D5/C5*100</f>
        <v>97.27520309981989</v>
      </c>
      <c r="F5" s="11">
        <f t="shared" ref="F5:F10" si="0">SUM(D5/B5*100)</f>
        <v>97.27520309981989</v>
      </c>
      <c r="G5" s="11">
        <f t="shared" ref="G5:G10" si="1">SUM(C5-D5)</f>
        <v>229951.06000000052</v>
      </c>
      <c r="H5" s="11">
        <f t="shared" ref="H5:H10" si="2">SUM(G5/C5*100)</f>
        <v>2.724796900180118</v>
      </c>
      <c r="I5" s="11"/>
      <c r="J5" s="11"/>
      <c r="K5" s="6"/>
      <c r="L5" s="6"/>
      <c r="N5" s="2" t="s">
        <v>29</v>
      </c>
    </row>
    <row r="6" spans="1:14" ht="32.25" customHeight="1">
      <c r="A6" s="10" t="s">
        <v>12</v>
      </c>
      <c r="B6" s="11">
        <f>SUM(B16)</f>
        <v>3931500</v>
      </c>
      <c r="C6" s="11">
        <f>SUM(C16)</f>
        <v>3931500</v>
      </c>
      <c r="D6" s="11">
        <f>SUM(D16)</f>
        <v>2697176.02</v>
      </c>
      <c r="E6" s="11">
        <f t="shared" ref="E6:E10" si="3">+D6/C6*100</f>
        <v>68.604248251303574</v>
      </c>
      <c r="F6" s="11">
        <f t="shared" si="0"/>
        <v>68.604248251303574</v>
      </c>
      <c r="G6" s="11">
        <f t="shared" si="1"/>
        <v>1234323.98</v>
      </c>
      <c r="H6" s="11">
        <f t="shared" si="2"/>
        <v>31.395751748696426</v>
      </c>
      <c r="I6" s="11"/>
      <c r="J6" s="11"/>
      <c r="K6" s="6"/>
      <c r="L6" s="6"/>
    </row>
    <row r="7" spans="1:14" ht="32.25" customHeight="1">
      <c r="A7" s="10" t="s">
        <v>13</v>
      </c>
      <c r="B7" s="11">
        <f t="shared" ref="B7:D10" si="4">SUM(B17+B29+B39)</f>
        <v>49562800</v>
      </c>
      <c r="C7" s="11">
        <f t="shared" si="4"/>
        <v>49559150</v>
      </c>
      <c r="D7" s="11">
        <f t="shared" si="4"/>
        <v>37957150.359999999</v>
      </c>
      <c r="E7" s="11">
        <f t="shared" si="3"/>
        <v>76.589591145126576</v>
      </c>
      <c r="F7" s="11">
        <f t="shared" si="0"/>
        <v>76.583950785669899</v>
      </c>
      <c r="G7" s="11">
        <f t="shared" si="1"/>
        <v>11601999.640000001</v>
      </c>
      <c r="H7" s="11">
        <f t="shared" si="2"/>
        <v>23.41040885487342</v>
      </c>
      <c r="I7" s="11"/>
      <c r="J7" s="11"/>
      <c r="K7" s="6"/>
      <c r="L7" s="13"/>
    </row>
    <row r="8" spans="1:14" ht="32.25" customHeight="1">
      <c r="A8" s="10" t="s">
        <v>14</v>
      </c>
      <c r="B8" s="11">
        <f t="shared" si="4"/>
        <v>14001900</v>
      </c>
      <c r="C8" s="11">
        <f t="shared" si="4"/>
        <v>14001900</v>
      </c>
      <c r="D8" s="11">
        <f t="shared" si="4"/>
        <v>8875731.8300000001</v>
      </c>
      <c r="E8" s="11">
        <f t="shared" si="3"/>
        <v>63.389481641777188</v>
      </c>
      <c r="F8" s="11">
        <f t="shared" si="0"/>
        <v>63.389481641777188</v>
      </c>
      <c r="G8" s="11">
        <f t="shared" si="1"/>
        <v>5126168.17</v>
      </c>
      <c r="H8" s="11">
        <f t="shared" si="2"/>
        <v>36.610518358222812</v>
      </c>
      <c r="I8" s="11"/>
      <c r="J8" s="11"/>
      <c r="K8" s="6"/>
      <c r="L8" s="6"/>
    </row>
    <row r="9" spans="1:14" ht="31.5" customHeight="1">
      <c r="A9" s="10" t="s">
        <v>15</v>
      </c>
      <c r="B9" s="11">
        <f t="shared" si="4"/>
        <v>41917400</v>
      </c>
      <c r="C9" s="11">
        <f t="shared" si="4"/>
        <v>41324900</v>
      </c>
      <c r="D9" s="11">
        <f t="shared" si="4"/>
        <v>41274799.810000002</v>
      </c>
      <c r="E9" s="11">
        <f t="shared" si="3"/>
        <v>99.878765127078353</v>
      </c>
      <c r="F9" s="11">
        <f t="shared" si="0"/>
        <v>98.466984617366535</v>
      </c>
      <c r="G9" s="11">
        <f t="shared" si="1"/>
        <v>50100.189999997616</v>
      </c>
      <c r="H9" s="11">
        <f t="shared" si="2"/>
        <v>0.12123487292164678</v>
      </c>
      <c r="I9" s="11"/>
      <c r="J9" s="11"/>
      <c r="K9" s="14"/>
      <c r="L9" s="6"/>
    </row>
    <row r="10" spans="1:14" ht="32.25" customHeight="1">
      <c r="A10" s="10" t="s">
        <v>16</v>
      </c>
      <c r="B10" s="11">
        <f t="shared" si="4"/>
        <v>186815600</v>
      </c>
      <c r="C10" s="11">
        <f t="shared" si="4"/>
        <v>186819250</v>
      </c>
      <c r="D10" s="11">
        <f t="shared" si="4"/>
        <v>178234844.53</v>
      </c>
      <c r="E10" s="11">
        <f t="shared" si="3"/>
        <v>95.404967384249744</v>
      </c>
      <c r="F10" s="11">
        <f t="shared" si="0"/>
        <v>95.406831404871966</v>
      </c>
      <c r="G10" s="11">
        <f t="shared" si="1"/>
        <v>8584405.4699999988</v>
      </c>
      <c r="H10" s="11">
        <f t="shared" si="2"/>
        <v>4.5950326157502497</v>
      </c>
      <c r="I10" s="11"/>
      <c r="J10" s="11"/>
      <c r="K10" s="6"/>
      <c r="L10" s="6"/>
    </row>
    <row r="11" spans="1:14" ht="32.25" customHeight="1">
      <c r="A11" s="10"/>
      <c r="B11" s="11"/>
      <c r="C11" s="11"/>
      <c r="D11" s="11"/>
      <c r="E11" s="11"/>
      <c r="F11" s="11"/>
      <c r="G11" s="11"/>
      <c r="H11" s="11"/>
      <c r="I11" s="11"/>
      <c r="J11" s="11"/>
      <c r="K11" s="6"/>
      <c r="L11" s="6"/>
    </row>
    <row r="12" spans="1:14" ht="32.25" customHeight="1" thickBot="1">
      <c r="A12" s="15" t="s">
        <v>17</v>
      </c>
      <c r="B12" s="16">
        <f>SUM(B4:B11)</f>
        <v>432219100</v>
      </c>
      <c r="C12" s="16">
        <f t="shared" ref="C12:D12" si="5">SUM(C4:C11)</f>
        <v>431626600</v>
      </c>
      <c r="D12" s="16">
        <f t="shared" si="5"/>
        <v>368931074.62</v>
      </c>
      <c r="E12" s="16">
        <f>SUM(D12/C12*100)</f>
        <v>85.474591839335204</v>
      </c>
      <c r="F12" s="16">
        <f>SUM(D12/B12*100)</f>
        <v>85.357420488821518</v>
      </c>
      <c r="G12" s="16">
        <f>SUM(C12-D12)</f>
        <v>62695525.379999995</v>
      </c>
      <c r="H12" s="16">
        <f>SUM(G12/C12*100)</f>
        <v>14.525408160664796</v>
      </c>
      <c r="I12" s="16">
        <v>0</v>
      </c>
      <c r="J12" s="16">
        <v>0</v>
      </c>
      <c r="K12" s="6"/>
      <c r="L12" s="6"/>
    </row>
    <row r="13" spans="1:14" ht="32.25" customHeight="1" thickTop="1" thickBot="1">
      <c r="A13" s="17" t="s">
        <v>17</v>
      </c>
      <c r="B13" s="18"/>
      <c r="C13" s="19">
        <f>+C12/B12</f>
        <v>0.99862916747547714</v>
      </c>
      <c r="D13" s="18"/>
      <c r="E13" s="19">
        <f>SUM(D12/C12)</f>
        <v>0.85474591839335201</v>
      </c>
      <c r="F13" s="19">
        <f>SUM(D12/B12)</f>
        <v>0.85357420488821523</v>
      </c>
      <c r="G13" s="18"/>
      <c r="H13" s="19">
        <f>SUM(G12/C12)</f>
        <v>0.14525408160664796</v>
      </c>
      <c r="I13" s="18"/>
      <c r="J13" s="20"/>
      <c r="K13" s="6"/>
      <c r="L13" s="6"/>
    </row>
    <row r="14" spans="1:14" ht="32.25" customHeight="1" thickTop="1">
      <c r="A14" s="21" t="s">
        <v>18</v>
      </c>
      <c r="B14" s="22"/>
      <c r="C14" s="22"/>
      <c r="D14" s="22"/>
      <c r="E14" s="22"/>
      <c r="F14" s="22"/>
      <c r="G14" s="22"/>
      <c r="H14" s="22"/>
      <c r="I14" s="22"/>
      <c r="J14" s="22"/>
      <c r="K14" s="6"/>
      <c r="L14" s="6"/>
    </row>
    <row r="15" spans="1:14" ht="32.25" customHeight="1">
      <c r="A15" s="10" t="s">
        <v>10</v>
      </c>
      <c r="B15" s="23">
        <f>SUM('[1]มี.ค. 59 '!$B$5)</f>
        <v>117073600</v>
      </c>
      <c r="C15" s="23">
        <f>SUM('[1]มี.ค. 59 '!$C$5+'[1]มี.ค. 59 '!$D$5)</f>
        <v>117073600</v>
      </c>
      <c r="D15" s="23">
        <f>SUM('[1]มิ.ย. 59'!$E$5)</f>
        <v>81848189.060000002</v>
      </c>
      <c r="E15" s="11">
        <f>SUM(D15/C15*100)</f>
        <v>69.911738479042242</v>
      </c>
      <c r="F15" s="11">
        <f>SUM(D15/B15*100)</f>
        <v>69.911738479042242</v>
      </c>
      <c r="G15" s="11">
        <f>SUM(C15-D15)</f>
        <v>35225410.939999998</v>
      </c>
      <c r="H15" s="11">
        <f>SUM(G15/C15*100)</f>
        <v>30.088261520957754</v>
      </c>
      <c r="I15" s="11"/>
      <c r="J15" s="11"/>
      <c r="K15" s="1"/>
      <c r="L15" s="1"/>
    </row>
    <row r="16" spans="1:14" ht="32.25" customHeight="1">
      <c r="A16" s="10" t="s">
        <v>12</v>
      </c>
      <c r="B16" s="23">
        <f>SUM('[1]มี.ค. 59 '!$B$13)</f>
        <v>3931500</v>
      </c>
      <c r="C16" s="23">
        <f>SUM('[1]มี.ค. 59 '!$C$13+'[1]มี.ค. 59 '!$D$13)</f>
        <v>3931500</v>
      </c>
      <c r="D16" s="23">
        <f>SUM('[1]มิ.ย. 59'!$E$13)</f>
        <v>2697176.02</v>
      </c>
      <c r="E16" s="11">
        <f t="shared" ref="E16:E20" si="6">SUM(D16/C16*100)</f>
        <v>68.604248251303574</v>
      </c>
      <c r="F16" s="11">
        <f t="shared" ref="F16:F20" si="7">SUM(D16/B16*100)</f>
        <v>68.604248251303574</v>
      </c>
      <c r="G16" s="11">
        <f t="shared" ref="G16:G20" si="8">SUM(C16-D16)</f>
        <v>1234323.98</v>
      </c>
      <c r="H16" s="11">
        <f t="shared" ref="H16:H20" si="9">SUM(G16/C16*100)</f>
        <v>31.395751748696426</v>
      </c>
      <c r="I16" s="11"/>
      <c r="J16" s="11"/>
      <c r="K16" s="1"/>
      <c r="L16" s="1"/>
    </row>
    <row r="17" spans="1:10" ht="32.25" customHeight="1">
      <c r="A17" s="10" t="s">
        <v>13</v>
      </c>
      <c r="B17" s="23">
        <f>SUM('[1]มี.ค. 59 '!$B$16)</f>
        <v>22523700</v>
      </c>
      <c r="C17" s="23">
        <f>SUM('[1]มี.ค. 59 '!$C$16+'[1]มี.ค. 59 '!$D$16)</f>
        <v>22520050</v>
      </c>
      <c r="D17" s="23">
        <f>SUM('[1]มิ.ย. 59'!$E$16)</f>
        <v>12906234.440000001</v>
      </c>
      <c r="E17" s="11">
        <f t="shared" si="6"/>
        <v>57.309972402370335</v>
      </c>
      <c r="F17" s="11">
        <f t="shared" si="7"/>
        <v>57.30068523377598</v>
      </c>
      <c r="G17" s="11">
        <f t="shared" si="8"/>
        <v>9613815.5599999987</v>
      </c>
      <c r="H17" s="11">
        <f t="shared" si="9"/>
        <v>42.690027597629658</v>
      </c>
      <c r="I17" s="11"/>
      <c r="J17" s="24"/>
    </row>
    <row r="18" spans="1:10" ht="32.25" customHeight="1">
      <c r="A18" s="10" t="s">
        <v>14</v>
      </c>
      <c r="B18" s="23">
        <f>SUM('[1]มี.ค. 59 '!$B$58)</f>
        <v>8907000</v>
      </c>
      <c r="C18" s="23">
        <f>SUM('[1]มี.ค. 59 '!$C$58+'[1]มี.ค. 59 '!$D$58)</f>
        <v>8907000</v>
      </c>
      <c r="D18" s="23">
        <f>SUM('[1]มิ.ย. 59'!$E$58)</f>
        <v>5454898.8799999999</v>
      </c>
      <c r="E18" s="11">
        <f t="shared" si="6"/>
        <v>61.242830133602787</v>
      </c>
      <c r="F18" s="11">
        <f t="shared" si="7"/>
        <v>61.242830133602787</v>
      </c>
      <c r="G18" s="11">
        <f t="shared" si="8"/>
        <v>3452101.12</v>
      </c>
      <c r="H18" s="11">
        <f t="shared" si="9"/>
        <v>38.75716986639722</v>
      </c>
      <c r="I18" s="11"/>
      <c r="J18" s="11"/>
    </row>
    <row r="19" spans="1:10" ht="32.25" customHeight="1">
      <c r="A19" s="10" t="s">
        <v>15</v>
      </c>
      <c r="B19" s="23">
        <f>SUM('[1]มี.ค. 59 '!$B$62)</f>
        <v>0</v>
      </c>
      <c r="C19" s="23">
        <f>SUM('[1]มี.ค. 59 '!$C$62+'[1]มี.ค. 59 '!$D$62)</f>
        <v>0</v>
      </c>
      <c r="D19" s="23">
        <f>SUM('[1]พ.ค. 59'!$E$62)</f>
        <v>0</v>
      </c>
      <c r="E19" s="11">
        <v>0</v>
      </c>
      <c r="F19" s="11">
        <v>0</v>
      </c>
      <c r="G19" s="11">
        <f t="shared" si="8"/>
        <v>0</v>
      </c>
      <c r="H19" s="11">
        <v>0</v>
      </c>
      <c r="I19" s="11"/>
      <c r="J19" s="11"/>
    </row>
    <row r="20" spans="1:10" ht="32.25" customHeight="1">
      <c r="A20" s="10" t="s">
        <v>16</v>
      </c>
      <c r="B20" s="23">
        <f>SUM('[1]มี.ค. 59 '!$B$63)</f>
        <v>178400500</v>
      </c>
      <c r="C20" s="23">
        <f>SUM('[1]มี.ค. 59 '!$C$63+'[1]มี.ค. 59 '!$D$63)</f>
        <v>178404150</v>
      </c>
      <c r="D20" s="23">
        <f>SUM('[1]มิ.ย. 59'!$E$63)</f>
        <v>176265409.53</v>
      </c>
      <c r="E20" s="11">
        <f t="shared" si="6"/>
        <v>98.801182332361662</v>
      </c>
      <c r="F20" s="11">
        <f t="shared" si="7"/>
        <v>98.803203763442369</v>
      </c>
      <c r="G20" s="11">
        <f t="shared" si="8"/>
        <v>2138740.4699999988</v>
      </c>
      <c r="H20" s="11">
        <f t="shared" si="9"/>
        <v>1.1988176676383362</v>
      </c>
      <c r="I20" s="11" t="s">
        <v>19</v>
      </c>
      <c r="J20" s="11"/>
    </row>
    <row r="21" spans="1:10" ht="32.25" customHeight="1">
      <c r="A21" s="10"/>
      <c r="B21" s="11"/>
      <c r="C21" s="11"/>
      <c r="D21" s="25"/>
      <c r="E21" s="11"/>
      <c r="F21" s="11"/>
      <c r="G21" s="11"/>
      <c r="H21" s="11"/>
      <c r="I21" s="11"/>
      <c r="J21" s="11"/>
    </row>
    <row r="22" spans="1:10" ht="32.25" customHeight="1" thickBot="1">
      <c r="A22" s="15" t="s">
        <v>17</v>
      </c>
      <c r="B22" s="16">
        <f>SUM(B15:B21)</f>
        <v>330836300</v>
      </c>
      <c r="C22" s="16">
        <f t="shared" ref="C22:D22" si="10">SUM(C15:C21)</f>
        <v>330836300</v>
      </c>
      <c r="D22" s="16">
        <f t="shared" si="10"/>
        <v>279171907.93000001</v>
      </c>
      <c r="E22" s="16">
        <f>SUM(D22/C22*100)</f>
        <v>84.383699107383322</v>
      </c>
      <c r="F22" s="16">
        <f>SUM(D22/B22*100)</f>
        <v>84.383699107383322</v>
      </c>
      <c r="G22" s="16">
        <f>SUM(G15:G20)</f>
        <v>51664392.069999985</v>
      </c>
      <c r="H22" s="16">
        <f>SUM(G22/C22*100)</f>
        <v>15.616300892616678</v>
      </c>
      <c r="I22" s="16">
        <v>0</v>
      </c>
      <c r="J22" s="16">
        <v>0</v>
      </c>
    </row>
    <row r="23" spans="1:10" ht="32.25" customHeight="1" thickTop="1" thickBot="1">
      <c r="A23" s="17" t="s">
        <v>17</v>
      </c>
      <c r="B23" s="18"/>
      <c r="C23" s="19">
        <v>1</v>
      </c>
      <c r="D23" s="26"/>
      <c r="E23" s="19">
        <f>SUM(D22/C22)</f>
        <v>0.84383699107383325</v>
      </c>
      <c r="F23" s="19">
        <f>SUM(D22/B22)</f>
        <v>0.84383699107383325</v>
      </c>
      <c r="G23" s="18"/>
      <c r="H23" s="19">
        <f>SUM(G22/C22)</f>
        <v>0.15616300892616677</v>
      </c>
      <c r="I23" s="20"/>
      <c r="J23" s="27"/>
    </row>
    <row r="24" spans="1:10" ht="32.25" customHeight="1" thickTop="1">
      <c r="A24" s="28"/>
      <c r="B24" s="29"/>
      <c r="C24" s="30"/>
      <c r="D24" s="30"/>
      <c r="E24" s="30"/>
      <c r="F24" s="30"/>
      <c r="G24" s="30"/>
      <c r="H24" s="30"/>
      <c r="I24" s="30"/>
      <c r="J24" s="30"/>
    </row>
    <row r="25" spans="1:10" ht="32.25" customHeight="1">
      <c r="A25" s="33"/>
      <c r="B25" s="30"/>
      <c r="C25" s="30"/>
      <c r="D25" s="30"/>
      <c r="E25" s="30"/>
      <c r="F25" s="30"/>
      <c r="G25" s="30"/>
      <c r="H25" s="30"/>
      <c r="I25" s="30"/>
      <c r="J25" s="30"/>
    </row>
    <row r="26" spans="1:10" ht="32.25" customHeight="1">
      <c r="A26" s="21" t="s">
        <v>20</v>
      </c>
      <c r="B26" s="22"/>
      <c r="C26" s="22"/>
      <c r="D26" s="22"/>
      <c r="E26" s="22"/>
      <c r="F26" s="22"/>
      <c r="G26" s="22"/>
      <c r="H26" s="22"/>
      <c r="I26" s="22"/>
      <c r="J26" s="22"/>
    </row>
    <row r="27" spans="1:10" ht="32.25" customHeight="1">
      <c r="A27" s="10" t="s">
        <v>10</v>
      </c>
      <c r="B27" s="23">
        <f>SUM('[1]มี.ค. 59 '!$B$86)</f>
        <v>10477100</v>
      </c>
      <c r="C27" s="23">
        <f>SUM('[1]มี.ค. 59 '!$C$86+'[1]มี.ค. 59 '!$D$86)</f>
        <v>10477100</v>
      </c>
      <c r="D27" s="23">
        <f>SUM('[1]มิ.ย. 59'!$E$88)</f>
        <v>9833934.0700000003</v>
      </c>
      <c r="E27" s="11">
        <f>SUM(D27/C27*100)</f>
        <v>93.86122180756125</v>
      </c>
      <c r="F27" s="11">
        <f>SUM(D27/B27*100)</f>
        <v>93.86122180756125</v>
      </c>
      <c r="G27" s="11">
        <f>SUM(C27-D27)</f>
        <v>643165.9299999997</v>
      </c>
      <c r="H27" s="11">
        <f>SUM(G27/C27*100)</f>
        <v>6.1387781924387443</v>
      </c>
      <c r="I27" s="11"/>
      <c r="J27" s="11"/>
    </row>
    <row r="28" spans="1:10" ht="32.25" customHeight="1">
      <c r="A28" s="10" t="s">
        <v>11</v>
      </c>
      <c r="B28" s="23">
        <f>SUM('[1]มี.ค. 59 '!$B$91)</f>
        <v>8439200</v>
      </c>
      <c r="C28" s="23">
        <f>SUM('[1]มี.ค. 59 '!$C$91+'[1]มี.ค. 59 '!$D$91)</f>
        <v>8439200</v>
      </c>
      <c r="D28" s="23">
        <f>SUM('[1]มี.ค. 59 '!$E$91)</f>
        <v>8209248.9399999995</v>
      </c>
      <c r="E28" s="11">
        <f t="shared" ref="E28:E31" si="11">SUM(D28/C28*100)</f>
        <v>97.27520309981989</v>
      </c>
      <c r="F28" s="11">
        <f t="shared" ref="F28:F31" si="12">SUM(D28/B28*100)</f>
        <v>97.27520309981989</v>
      </c>
      <c r="G28" s="11">
        <f t="shared" ref="G28:G32" si="13">SUM(C28-D28)</f>
        <v>229951.06000000052</v>
      </c>
      <c r="H28" s="11">
        <f t="shared" ref="H28:H31" si="14">SUM(G28/C28*100)</f>
        <v>2.724796900180118</v>
      </c>
      <c r="I28" s="11"/>
      <c r="J28" s="11"/>
    </row>
    <row r="29" spans="1:10" ht="32.25" customHeight="1">
      <c r="A29" s="10" t="s">
        <v>13</v>
      </c>
      <c r="B29" s="23">
        <f>SUM('[1]มี.ค. 59 '!$B$94)</f>
        <v>15694800</v>
      </c>
      <c r="C29" s="23">
        <f>SUM('[1]มี.ค. 59 '!$C$94+'[1]มี.ค. 59 '!$D$94)</f>
        <v>15694800</v>
      </c>
      <c r="D29" s="23">
        <f>SUM('[1]มี.ค. 59 '!$E$94)</f>
        <v>15011896.199999999</v>
      </c>
      <c r="E29" s="11">
        <f t="shared" si="11"/>
        <v>95.64885312332747</v>
      </c>
      <c r="F29" s="11">
        <f t="shared" si="12"/>
        <v>95.64885312332747</v>
      </c>
      <c r="G29" s="11">
        <f t="shared" si="13"/>
        <v>682903.80000000075</v>
      </c>
      <c r="H29" s="11">
        <f t="shared" si="14"/>
        <v>4.3511468766725336</v>
      </c>
      <c r="I29" s="11"/>
      <c r="J29" s="11"/>
    </row>
    <row r="30" spans="1:10" ht="32.25" customHeight="1">
      <c r="A30" s="10" t="s">
        <v>14</v>
      </c>
      <c r="B30" s="23">
        <f>SUM('[1]มี.ค. 59 '!$B$124)</f>
        <v>1103900</v>
      </c>
      <c r="C30" s="23">
        <f>SUM('[1]มี.ค. 59 '!$C$124+'[1]มี.ค. 59 '!$D$124)</f>
        <v>1103900</v>
      </c>
      <c r="D30" s="23">
        <f>SUM('[1]มี.ค. 59 '!$E$124)</f>
        <v>881599.88</v>
      </c>
      <c r="E30" s="11">
        <f t="shared" si="11"/>
        <v>79.862295497780593</v>
      </c>
      <c r="F30" s="11">
        <f t="shared" si="12"/>
        <v>79.862295497780593</v>
      </c>
      <c r="G30" s="11">
        <f t="shared" si="13"/>
        <v>222300.12</v>
      </c>
      <c r="H30" s="11">
        <f t="shared" si="14"/>
        <v>20.137704502219403</v>
      </c>
      <c r="I30" s="11"/>
      <c r="J30" s="11"/>
    </row>
    <row r="31" spans="1:10" ht="32.25" customHeight="1">
      <c r="A31" s="10" t="s">
        <v>15</v>
      </c>
      <c r="B31" s="23">
        <f>SUM('[1]มี.ค. 59 '!$B$132)</f>
        <v>3314900</v>
      </c>
      <c r="C31" s="23">
        <f>SUM('[1]มี.ค. 59 '!$C$132+'[1]มี.ค. 59 '!$D$132)</f>
        <v>3314900</v>
      </c>
      <c r="D31" s="23">
        <f>SUM('[1]มี.ค. 59 '!$E$132)</f>
        <v>3314899.81</v>
      </c>
      <c r="E31" s="11">
        <f t="shared" si="11"/>
        <v>99.999994268303709</v>
      </c>
      <c r="F31" s="11">
        <f t="shared" si="12"/>
        <v>99.999994268303709</v>
      </c>
      <c r="G31" s="11">
        <f t="shared" si="13"/>
        <v>0.18999999994412065</v>
      </c>
      <c r="H31" s="11">
        <f t="shared" si="14"/>
        <v>5.7316962787450798E-6</v>
      </c>
      <c r="I31" s="11"/>
      <c r="J31" s="11"/>
    </row>
    <row r="32" spans="1:10" ht="32.25" customHeight="1">
      <c r="A32" s="10" t="s">
        <v>16</v>
      </c>
      <c r="B32" s="23">
        <f>SUM('[1]มี.ค. 59 '!$B$135)</f>
        <v>0</v>
      </c>
      <c r="C32" s="23">
        <f>SUM('[1]มี.ค. 59 '!$C$135+'[1]มี.ค. 59 '!$D$135)</f>
        <v>0</v>
      </c>
      <c r="D32" s="23">
        <f>SUM('[1]มี.ค. 59 '!$E$135)</f>
        <v>0</v>
      </c>
      <c r="E32" s="11">
        <v>0</v>
      </c>
      <c r="F32" s="11">
        <v>0</v>
      </c>
      <c r="G32" s="11">
        <f t="shared" si="13"/>
        <v>0</v>
      </c>
      <c r="H32" s="11">
        <v>0</v>
      </c>
      <c r="I32" s="11"/>
      <c r="J32" s="11"/>
    </row>
    <row r="33" spans="1:10" ht="32.25" customHeight="1">
      <c r="A33" s="10"/>
      <c r="B33" s="23"/>
      <c r="C33" s="23"/>
      <c r="D33" s="31"/>
      <c r="E33" s="11"/>
      <c r="F33" s="11"/>
      <c r="G33" s="11"/>
      <c r="H33" s="11"/>
      <c r="I33" s="11"/>
      <c r="J33" s="11"/>
    </row>
    <row r="34" spans="1:10" ht="32.25" customHeight="1" thickBot="1">
      <c r="A34" s="15" t="s">
        <v>17</v>
      </c>
      <c r="B34" s="16">
        <f>SUM(B27:B33)</f>
        <v>39029900</v>
      </c>
      <c r="C34" s="16">
        <f>SUM(C27:C33)</f>
        <v>39029900</v>
      </c>
      <c r="D34" s="16">
        <f>SUM(D27:D33)</f>
        <v>37251578.899999999</v>
      </c>
      <c r="E34" s="16">
        <f>SUM(D34/C34*100)</f>
        <v>95.4436954744952</v>
      </c>
      <c r="F34" s="16">
        <f>SUM(D34/B34*100)</f>
        <v>95.4436954744952</v>
      </c>
      <c r="G34" s="16">
        <f>SUM(G27:G33)</f>
        <v>1778321.100000001</v>
      </c>
      <c r="H34" s="16">
        <f>SUM(G34/C34*100)</f>
        <v>4.5563045255048076</v>
      </c>
      <c r="I34" s="16">
        <v>0</v>
      </c>
      <c r="J34" s="16">
        <v>0</v>
      </c>
    </row>
    <row r="35" spans="1:10" ht="32.25" customHeight="1" thickTop="1" thickBot="1">
      <c r="A35" s="17" t="s">
        <v>17</v>
      </c>
      <c r="B35" s="18"/>
      <c r="C35" s="19">
        <v>1</v>
      </c>
      <c r="D35" s="26"/>
      <c r="E35" s="19">
        <f>SUM(D34/C34)</f>
        <v>0.95443695474495194</v>
      </c>
      <c r="F35" s="19">
        <f>SUM(D34/B34)</f>
        <v>0.95443695474495194</v>
      </c>
      <c r="G35" s="18"/>
      <c r="H35" s="19">
        <f>SUM(G34/C34)</f>
        <v>4.5563045255048076E-2</v>
      </c>
      <c r="I35" s="18"/>
      <c r="J35" s="20"/>
    </row>
    <row r="36" spans="1:10" ht="32.25" customHeight="1" thickTop="1">
      <c r="A36" s="28"/>
      <c r="B36" s="29"/>
      <c r="C36" s="29"/>
      <c r="D36" s="29"/>
      <c r="E36" s="29"/>
      <c r="F36" s="29"/>
      <c r="G36" s="29"/>
      <c r="H36" s="29"/>
      <c r="I36" s="29"/>
      <c r="J36" s="29"/>
    </row>
    <row r="37" spans="1:10" ht="32.25" customHeight="1">
      <c r="A37" s="33"/>
      <c r="B37" s="30"/>
      <c r="C37" s="30"/>
      <c r="D37" s="30"/>
      <c r="E37" s="30"/>
      <c r="F37" s="30"/>
      <c r="G37" s="30"/>
      <c r="H37" s="30"/>
      <c r="I37" s="30"/>
      <c r="J37" s="30"/>
    </row>
    <row r="38" spans="1:10" ht="32.25" customHeight="1">
      <c r="A38" s="36" t="s">
        <v>23</v>
      </c>
      <c r="B38" s="22"/>
      <c r="C38" s="22"/>
      <c r="D38" s="22"/>
      <c r="E38" s="22"/>
      <c r="F38" s="22"/>
      <c r="G38" s="22"/>
      <c r="H38" s="22"/>
      <c r="I38" s="22"/>
      <c r="J38" s="22"/>
    </row>
    <row r="39" spans="1:10" ht="32.25" customHeight="1">
      <c r="A39" s="10" t="s">
        <v>13</v>
      </c>
      <c r="B39" s="23">
        <f>SUM('[1]มี.ค. 59 '!$B$138)</f>
        <v>11344300</v>
      </c>
      <c r="C39" s="23">
        <f>SUM('[1]มี.ค. 59 '!$C$138+'[1]มี.ค. 59 '!$D$138)</f>
        <v>11344300</v>
      </c>
      <c r="D39" s="31">
        <f>SUM('[1]มิ.ย. 59'!$E$148)</f>
        <v>10039019.719999999</v>
      </c>
      <c r="E39" s="11">
        <f>SUM(D39/C39*100)</f>
        <v>88.49395484957202</v>
      </c>
      <c r="F39" s="11">
        <f>SUM(D39/B39*100)</f>
        <v>88.49395484957202</v>
      </c>
      <c r="G39" s="12">
        <f>SUM(C39-D39)</f>
        <v>1305280.2800000012</v>
      </c>
      <c r="H39" s="11">
        <f>SUM(G39/C39*100)</f>
        <v>11.50604515042798</v>
      </c>
      <c r="I39" s="11"/>
      <c r="J39" s="11"/>
    </row>
    <row r="40" spans="1:10" ht="32.25" customHeight="1">
      <c r="A40" s="10" t="s">
        <v>14</v>
      </c>
      <c r="B40" s="23">
        <f>SUM('[1]มี.ค. 59 '!$B$146)</f>
        <v>3991000</v>
      </c>
      <c r="C40" s="23">
        <f>SUM('[1]มี.ค. 59 '!$C$146+'[1]มี.ค. 59 '!$D$146)</f>
        <v>3991000</v>
      </c>
      <c r="D40" s="31">
        <f>SUM('[1]มิ.ย. 59'!$E$158)</f>
        <v>2539233.0699999998</v>
      </c>
      <c r="E40" s="11">
        <f t="shared" ref="E40:E42" si="15">SUM(D40/C40*100)</f>
        <v>63.623980706589819</v>
      </c>
      <c r="F40" s="11">
        <f t="shared" ref="F40:F42" si="16">SUM(D40/B40*100)</f>
        <v>63.623980706589819</v>
      </c>
      <c r="G40" s="12">
        <f t="shared" ref="G40:G42" si="17">SUM(C40-D40)</f>
        <v>1451766.9300000002</v>
      </c>
      <c r="H40" s="11">
        <f t="shared" ref="H40:H42" si="18">SUM(G40/C40*100)</f>
        <v>36.376019293410181</v>
      </c>
      <c r="I40" s="11"/>
      <c r="J40" s="11"/>
    </row>
    <row r="41" spans="1:10" ht="32.25" customHeight="1">
      <c r="A41" s="10" t="s">
        <v>15</v>
      </c>
      <c r="B41" s="23">
        <f>SUM('[1]มี.ค. 59 '!$B$156)</f>
        <v>38602500</v>
      </c>
      <c r="C41" s="23">
        <f>SUM('[1]พ.ค. 59'!$C$156+'[1]พ.ค. 59'!$D$156)</f>
        <v>38010000</v>
      </c>
      <c r="D41" s="31">
        <f>SUM('[1]มิ.ย. 59'!$E$170)</f>
        <v>37959900</v>
      </c>
      <c r="E41" s="11">
        <f t="shared" si="15"/>
        <v>99.868192580899759</v>
      </c>
      <c r="F41" s="11">
        <f t="shared" si="16"/>
        <v>98.335340975325437</v>
      </c>
      <c r="G41" s="12">
        <f t="shared" si="17"/>
        <v>50100</v>
      </c>
      <c r="H41" s="11">
        <f t="shared" si="18"/>
        <v>0.13180741910023677</v>
      </c>
      <c r="I41" s="11"/>
      <c r="J41" s="11"/>
    </row>
    <row r="42" spans="1:10" ht="32.25" customHeight="1">
      <c r="A42" s="10" t="s">
        <v>16</v>
      </c>
      <c r="B42" s="23">
        <f>SUM('[1]มี.ค. 59 '!$B$164)</f>
        <v>8415100</v>
      </c>
      <c r="C42" s="23">
        <f>SUM('[1]มี.ค. 59 '!$C$164+'[1]มี.ค. 59 '!$D$164)</f>
        <v>8415100</v>
      </c>
      <c r="D42" s="31">
        <f>SUM('[1]มิ.ย. 59'!$E$180)</f>
        <v>1969435</v>
      </c>
      <c r="E42" s="11">
        <f t="shared" si="15"/>
        <v>23.403584033463652</v>
      </c>
      <c r="F42" s="11">
        <f t="shared" si="16"/>
        <v>23.403584033463652</v>
      </c>
      <c r="G42" s="12">
        <f t="shared" si="17"/>
        <v>6445665</v>
      </c>
      <c r="H42" s="11">
        <f t="shared" si="18"/>
        <v>76.596415966536341</v>
      </c>
      <c r="I42" s="11"/>
      <c r="J42" s="11"/>
    </row>
    <row r="43" spans="1:10" ht="32.25" customHeight="1">
      <c r="A43" s="10"/>
      <c r="B43" s="23"/>
      <c r="C43" s="23"/>
      <c r="D43" s="31"/>
      <c r="E43" s="11"/>
      <c r="F43" s="11"/>
      <c r="G43" s="11"/>
      <c r="H43" s="11"/>
      <c r="I43" s="11"/>
      <c r="J43" s="11"/>
    </row>
    <row r="44" spans="1:10" ht="32.25" customHeight="1">
      <c r="A44" s="10"/>
      <c r="B44" s="11"/>
      <c r="C44" s="11"/>
      <c r="D44" s="11"/>
      <c r="E44" s="11"/>
      <c r="F44" s="11"/>
      <c r="G44" s="11"/>
      <c r="H44" s="11"/>
      <c r="I44" s="11"/>
      <c r="J44" s="11"/>
    </row>
    <row r="45" spans="1:10" ht="32.25" customHeight="1" thickBot="1">
      <c r="A45" s="15" t="s">
        <v>17</v>
      </c>
      <c r="B45" s="16">
        <f>SUM(B39:B44)</f>
        <v>62352900</v>
      </c>
      <c r="C45" s="16">
        <f t="shared" ref="C45:D45" si="19">SUM(C39:C44)</f>
        <v>61760400</v>
      </c>
      <c r="D45" s="16">
        <f t="shared" si="19"/>
        <v>52507587.789999999</v>
      </c>
      <c r="E45" s="16">
        <f>SUM(D45/C45*100)</f>
        <v>85.018211977254026</v>
      </c>
      <c r="F45" s="16">
        <f>SUM(D45/B45*100)</f>
        <v>84.210337915317496</v>
      </c>
      <c r="G45" s="16">
        <f>SUM(G39:G42)</f>
        <v>9252812.2100000009</v>
      </c>
      <c r="H45" s="16">
        <f>SUM(G45/C45*100)</f>
        <v>14.981788022745967</v>
      </c>
      <c r="I45" s="16">
        <v>0</v>
      </c>
      <c r="J45" s="16">
        <v>0</v>
      </c>
    </row>
    <row r="46" spans="1:10" ht="32.25" customHeight="1" thickTop="1" thickBot="1">
      <c r="A46" s="17" t="s">
        <v>17</v>
      </c>
      <c r="B46" s="18"/>
      <c r="C46" s="19">
        <v>1</v>
      </c>
      <c r="D46" s="26"/>
      <c r="E46" s="19">
        <f>SUM(D45/C45)</f>
        <v>0.85018211977254032</v>
      </c>
      <c r="F46" s="19">
        <f>SUM(D45/B45)</f>
        <v>0.8421033791531749</v>
      </c>
      <c r="G46" s="18"/>
      <c r="H46" s="19">
        <f>SUM(G45/C45)</f>
        <v>0.14981788022745968</v>
      </c>
      <c r="I46" s="18"/>
      <c r="J46" s="20"/>
    </row>
    <row r="47" spans="1:10" ht="32.25" customHeight="1" thickTop="1"/>
    <row r="48" spans="1:10" ht="32.25" customHeight="1"/>
    <row r="49" spans="1:10" ht="32.25" customHeight="1">
      <c r="A49" s="1"/>
      <c r="B49" s="1"/>
      <c r="C49" s="1"/>
      <c r="D49" s="32" t="s">
        <v>21</v>
      </c>
      <c r="E49" s="1"/>
      <c r="F49" s="1"/>
      <c r="G49" s="1"/>
      <c r="H49" s="1"/>
      <c r="I49" s="1"/>
      <c r="J49" s="1"/>
    </row>
  </sheetData>
  <mergeCells count="1">
    <mergeCell ref="A1:J1"/>
  </mergeCells>
  <printOptions horizontalCentered="1" verticalCentered="1"/>
  <pageMargins left="0.25" right="0.25" top="0.75" bottom="0.75" header="0.3" footer="0.3"/>
  <pageSetup paperSize="9" fitToHeight="0" orientation="landscape" r:id="rId1"/>
  <headerFooter>
    <oddHeader>&amp;R&amp;P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499984740745262"/>
    <pageSetUpPr fitToPage="1"/>
  </sheetPr>
  <dimension ref="A1:N49"/>
  <sheetViews>
    <sheetView workbookViewId="0">
      <selection activeCell="D15" sqref="D15"/>
    </sheetView>
  </sheetViews>
  <sheetFormatPr defaultColWidth="9" defaultRowHeight="18.75"/>
  <cols>
    <col min="1" max="1" width="23.28515625" style="2" customWidth="1"/>
    <col min="2" max="3" width="15.7109375" style="2" customWidth="1"/>
    <col min="4" max="4" width="17.5703125" style="2" customWidth="1"/>
    <col min="5" max="5" width="9.28515625" style="2" customWidth="1"/>
    <col min="6" max="6" width="9.140625" style="2" customWidth="1"/>
    <col min="7" max="7" width="16" style="2" customWidth="1"/>
    <col min="8" max="8" width="8" style="2" customWidth="1"/>
    <col min="9" max="9" width="8.5703125" style="2" customWidth="1"/>
    <col min="10" max="10" width="9.140625" style="2" customWidth="1"/>
    <col min="11" max="16384" width="9" style="2"/>
  </cols>
  <sheetData>
    <row r="1" spans="1:14" ht="21.75">
      <c r="A1" s="84" t="s">
        <v>22</v>
      </c>
      <c r="B1" s="84"/>
      <c r="C1" s="84"/>
      <c r="D1" s="84"/>
      <c r="E1" s="84"/>
      <c r="F1" s="84"/>
      <c r="G1" s="84"/>
      <c r="H1" s="84"/>
      <c r="I1" s="84"/>
      <c r="J1" s="84"/>
      <c r="K1" s="1"/>
      <c r="L1" s="1"/>
    </row>
    <row r="2" spans="1:14" ht="114.75" customHeight="1">
      <c r="A2" s="3" t="s">
        <v>0</v>
      </c>
      <c r="B2" s="3" t="s">
        <v>1</v>
      </c>
      <c r="C2" s="3" t="s">
        <v>2</v>
      </c>
      <c r="D2" s="4" t="s">
        <v>31</v>
      </c>
      <c r="E2" s="3" t="s">
        <v>3</v>
      </c>
      <c r="F2" s="3" t="s">
        <v>4</v>
      </c>
      <c r="G2" s="3" t="s">
        <v>5</v>
      </c>
      <c r="H2" s="3" t="s">
        <v>6</v>
      </c>
      <c r="I2" s="3" t="s">
        <v>7</v>
      </c>
      <c r="J2" s="3" t="s">
        <v>8</v>
      </c>
      <c r="K2" s="5"/>
      <c r="L2" s="6"/>
    </row>
    <row r="3" spans="1:14" ht="32.25" customHeight="1">
      <c r="A3" s="7" t="s">
        <v>9</v>
      </c>
      <c r="B3" s="8"/>
      <c r="C3" s="9"/>
      <c r="D3" s="8"/>
      <c r="E3" s="8"/>
      <c r="F3" s="9"/>
      <c r="G3" s="9"/>
      <c r="H3" s="9"/>
      <c r="I3" s="9"/>
      <c r="J3" s="9"/>
      <c r="K3" s="6"/>
      <c r="L3" s="6"/>
    </row>
    <row r="4" spans="1:14" ht="32.25" customHeight="1">
      <c r="A4" s="10" t="s">
        <v>10</v>
      </c>
      <c r="B4" s="11">
        <f>SUM(B15+B27)</f>
        <v>127550700</v>
      </c>
      <c r="C4" s="11">
        <f>SUM(C15+C27)</f>
        <v>127550700</v>
      </c>
      <c r="D4" s="11">
        <f>SUM(D15+D27)</f>
        <v>81924782.280000001</v>
      </c>
      <c r="E4" s="11">
        <f>+D4/C4*100</f>
        <v>64.22919065124691</v>
      </c>
      <c r="F4" s="11">
        <f>SUM(D4/B4*100)</f>
        <v>64.22919065124691</v>
      </c>
      <c r="G4" s="11">
        <f>SUM(C4-D4)</f>
        <v>45625917.719999999</v>
      </c>
      <c r="H4" s="11">
        <f>SUM(G4/C4*100)</f>
        <v>35.770809348753083</v>
      </c>
      <c r="I4" s="11"/>
      <c r="J4" s="11"/>
      <c r="K4" s="6"/>
      <c r="L4" s="6"/>
    </row>
    <row r="5" spans="1:14" ht="32.25" customHeight="1">
      <c r="A5" s="10" t="s">
        <v>11</v>
      </c>
      <c r="B5" s="11">
        <f>SUM(B28)</f>
        <v>8439200</v>
      </c>
      <c r="C5" s="11">
        <f>SUM(C28)</f>
        <v>8439200</v>
      </c>
      <c r="D5" s="11">
        <f>SUM(D28)</f>
        <v>8209248.9399999995</v>
      </c>
      <c r="E5" s="11">
        <f>+D5/C5*100</f>
        <v>97.27520309981989</v>
      </c>
      <c r="F5" s="11">
        <f t="shared" ref="F5:F10" si="0">SUM(D5/B5*100)</f>
        <v>97.27520309981989</v>
      </c>
      <c r="G5" s="11">
        <f t="shared" ref="G5:G10" si="1">SUM(C5-D5)</f>
        <v>229951.06000000052</v>
      </c>
      <c r="H5" s="11">
        <f t="shared" ref="H5:H10" si="2">SUM(G5/C5*100)</f>
        <v>2.724796900180118</v>
      </c>
      <c r="I5" s="11"/>
      <c r="J5" s="11"/>
      <c r="K5" s="6"/>
      <c r="L5" s="6"/>
      <c r="N5" s="2" t="s">
        <v>29</v>
      </c>
    </row>
    <row r="6" spans="1:14" ht="32.25" customHeight="1">
      <c r="A6" s="10" t="s">
        <v>12</v>
      </c>
      <c r="B6" s="11">
        <f>SUM(B16)</f>
        <v>3931500</v>
      </c>
      <c r="C6" s="11">
        <f>SUM(C16)</f>
        <v>3931500</v>
      </c>
      <c r="D6" s="11">
        <f>SUM(D16)</f>
        <v>2411361.02</v>
      </c>
      <c r="E6" s="11">
        <f t="shared" ref="E6:E10" si="3">+D6/C6*100</f>
        <v>61.334376701004715</v>
      </c>
      <c r="F6" s="11">
        <f t="shared" si="0"/>
        <v>61.334376701004715</v>
      </c>
      <c r="G6" s="11">
        <f t="shared" si="1"/>
        <v>1520138.98</v>
      </c>
      <c r="H6" s="11">
        <f t="shared" si="2"/>
        <v>38.665623298995293</v>
      </c>
      <c r="I6" s="11"/>
      <c r="J6" s="11"/>
      <c r="K6" s="6"/>
      <c r="L6" s="6"/>
    </row>
    <row r="7" spans="1:14" ht="32.25" customHeight="1">
      <c r="A7" s="10" t="s">
        <v>13</v>
      </c>
      <c r="B7" s="11">
        <f t="shared" ref="B7:D10" si="4">SUM(B17+B29+B39)</f>
        <v>49562800</v>
      </c>
      <c r="C7" s="11">
        <f t="shared" si="4"/>
        <v>49559150</v>
      </c>
      <c r="D7" s="11">
        <f t="shared" si="4"/>
        <v>36399664.890000001</v>
      </c>
      <c r="E7" s="11">
        <f t="shared" si="3"/>
        <v>73.446911196015265</v>
      </c>
      <c r="F7" s="11">
        <f t="shared" si="0"/>
        <v>73.441502275900476</v>
      </c>
      <c r="G7" s="11">
        <f t="shared" si="1"/>
        <v>13159485.109999999</v>
      </c>
      <c r="H7" s="11">
        <f t="shared" si="2"/>
        <v>26.553088803984732</v>
      </c>
      <c r="I7" s="11"/>
      <c r="J7" s="11"/>
      <c r="K7" s="6"/>
      <c r="L7" s="13"/>
    </row>
    <row r="8" spans="1:14" ht="32.25" customHeight="1">
      <c r="A8" s="10" t="s">
        <v>14</v>
      </c>
      <c r="B8" s="11">
        <f t="shared" si="4"/>
        <v>14001900</v>
      </c>
      <c r="C8" s="11">
        <f t="shared" si="4"/>
        <v>14001900</v>
      </c>
      <c r="D8" s="11">
        <f t="shared" si="4"/>
        <v>7947849.9399999995</v>
      </c>
      <c r="E8" s="11">
        <f t="shared" si="3"/>
        <v>56.762653211349893</v>
      </c>
      <c r="F8" s="11">
        <f t="shared" si="0"/>
        <v>56.762653211349893</v>
      </c>
      <c r="G8" s="11">
        <f t="shared" si="1"/>
        <v>6054050.0600000005</v>
      </c>
      <c r="H8" s="11">
        <f t="shared" si="2"/>
        <v>43.237346788650115</v>
      </c>
      <c r="I8" s="11"/>
      <c r="J8" s="11"/>
      <c r="K8" s="6"/>
      <c r="L8" s="6"/>
    </row>
    <row r="9" spans="1:14" ht="31.5" customHeight="1">
      <c r="A9" s="10" t="s">
        <v>15</v>
      </c>
      <c r="B9" s="11">
        <f t="shared" si="4"/>
        <v>41917400</v>
      </c>
      <c r="C9" s="11">
        <f t="shared" si="4"/>
        <v>41324900</v>
      </c>
      <c r="D9" s="11">
        <f t="shared" si="4"/>
        <v>41274799.810000002</v>
      </c>
      <c r="E9" s="11">
        <f t="shared" si="3"/>
        <v>99.878765127078353</v>
      </c>
      <c r="F9" s="11">
        <f t="shared" si="0"/>
        <v>98.466984617366535</v>
      </c>
      <c r="G9" s="11">
        <f t="shared" si="1"/>
        <v>50100.189999997616</v>
      </c>
      <c r="H9" s="11">
        <f t="shared" si="2"/>
        <v>0.12123487292164678</v>
      </c>
      <c r="I9" s="11"/>
      <c r="J9" s="11"/>
      <c r="K9" s="14"/>
      <c r="L9" s="6"/>
    </row>
    <row r="10" spans="1:14" ht="32.25" customHeight="1">
      <c r="A10" s="10" t="s">
        <v>16</v>
      </c>
      <c r="B10" s="11">
        <f t="shared" si="4"/>
        <v>186815600</v>
      </c>
      <c r="C10" s="11">
        <f t="shared" si="4"/>
        <v>186819250</v>
      </c>
      <c r="D10" s="11">
        <f t="shared" si="4"/>
        <v>175499876.21000001</v>
      </c>
      <c r="E10" s="11">
        <f t="shared" si="3"/>
        <v>93.941002444876531</v>
      </c>
      <c r="F10" s="11">
        <f t="shared" si="0"/>
        <v>93.942837862576795</v>
      </c>
      <c r="G10" s="11">
        <f t="shared" si="1"/>
        <v>11319373.789999992</v>
      </c>
      <c r="H10" s="11">
        <f t="shared" si="2"/>
        <v>6.0589975551234643</v>
      </c>
      <c r="I10" s="11"/>
      <c r="J10" s="11"/>
      <c r="K10" s="6"/>
      <c r="L10" s="6"/>
    </row>
    <row r="11" spans="1:14" ht="32.25" customHeight="1">
      <c r="A11" s="10"/>
      <c r="B11" s="11"/>
      <c r="C11" s="11"/>
      <c r="D11" s="11"/>
      <c r="E11" s="11"/>
      <c r="F11" s="11"/>
      <c r="G11" s="11"/>
      <c r="H11" s="11"/>
      <c r="I11" s="11"/>
      <c r="J11" s="11"/>
      <c r="K11" s="6"/>
      <c r="L11" s="6"/>
    </row>
    <row r="12" spans="1:14" ht="32.25" customHeight="1" thickBot="1">
      <c r="A12" s="15" t="s">
        <v>17</v>
      </c>
      <c r="B12" s="16">
        <f>SUM(B4:B11)</f>
        <v>432219100</v>
      </c>
      <c r="C12" s="16">
        <f t="shared" ref="C12:D12" si="5">SUM(C4:C11)</f>
        <v>431626600</v>
      </c>
      <c r="D12" s="16">
        <f t="shared" si="5"/>
        <v>353667583.09000003</v>
      </c>
      <c r="E12" s="16">
        <f>SUM(D12/C12*100)</f>
        <v>81.938319623952751</v>
      </c>
      <c r="F12" s="16">
        <f>SUM(D12/B12*100)</f>
        <v>81.825995910407485</v>
      </c>
      <c r="G12" s="16">
        <f>SUM(C12-D12)</f>
        <v>77959016.909999967</v>
      </c>
      <c r="H12" s="16">
        <f>SUM(G12/C12*100)</f>
        <v>18.061680376047249</v>
      </c>
      <c r="I12" s="16">
        <v>0</v>
      </c>
      <c r="J12" s="16">
        <v>0</v>
      </c>
      <c r="K12" s="6"/>
      <c r="L12" s="6"/>
    </row>
    <row r="13" spans="1:14" ht="32.25" customHeight="1" thickTop="1" thickBot="1">
      <c r="A13" s="17" t="s">
        <v>17</v>
      </c>
      <c r="B13" s="18"/>
      <c r="C13" s="19">
        <f>+C12/B12</f>
        <v>0.99862916747547714</v>
      </c>
      <c r="D13" s="18"/>
      <c r="E13" s="19">
        <f>SUM(D12/C12)</f>
        <v>0.81938319623952749</v>
      </c>
      <c r="F13" s="19">
        <f>SUM(D12/B12)</f>
        <v>0.81825995910407479</v>
      </c>
      <c r="G13" s="18"/>
      <c r="H13" s="19">
        <f>SUM(G12/C12)</f>
        <v>0.18061680376047251</v>
      </c>
      <c r="I13" s="18"/>
      <c r="J13" s="20"/>
      <c r="K13" s="6"/>
      <c r="L13" s="6"/>
    </row>
    <row r="14" spans="1:14" ht="32.25" customHeight="1" thickTop="1">
      <c r="A14" s="21" t="s">
        <v>18</v>
      </c>
      <c r="B14" s="22"/>
      <c r="C14" s="22"/>
      <c r="D14" s="22"/>
      <c r="E14" s="22"/>
      <c r="F14" s="22"/>
      <c r="G14" s="22"/>
      <c r="H14" s="22"/>
      <c r="I14" s="22"/>
      <c r="J14" s="22"/>
      <c r="K14" s="6"/>
      <c r="L14" s="6"/>
    </row>
    <row r="15" spans="1:14" ht="32.25" customHeight="1">
      <c r="A15" s="10" t="s">
        <v>10</v>
      </c>
      <c r="B15" s="23">
        <f>SUM('[1]มี.ค. 59 '!$B$5)</f>
        <v>117073600</v>
      </c>
      <c r="C15" s="23">
        <f>SUM('[1]มี.ค. 59 '!$C$5+'[1]มี.ค. 59 '!$D$5)</f>
        <v>117073600</v>
      </c>
      <c r="D15" s="23">
        <f>SUM('[1]พ.ค. 59'!$E$5)</f>
        <v>72316648.209999993</v>
      </c>
      <c r="E15" s="11">
        <f>SUM(D15/C15*100)</f>
        <v>61.77024385514752</v>
      </c>
      <c r="F15" s="11">
        <f>SUM(D15/B15*100)</f>
        <v>61.77024385514752</v>
      </c>
      <c r="G15" s="11">
        <f>SUM(C15-D15)</f>
        <v>44756951.790000007</v>
      </c>
      <c r="H15" s="11">
        <f>SUM(G15/C15*100)</f>
        <v>38.229756144852473</v>
      </c>
      <c r="I15" s="11"/>
      <c r="J15" s="11"/>
      <c r="K15" s="1"/>
      <c r="L15" s="1"/>
    </row>
    <row r="16" spans="1:14" ht="32.25" customHeight="1">
      <c r="A16" s="10" t="s">
        <v>12</v>
      </c>
      <c r="B16" s="23">
        <f>SUM('[1]มี.ค. 59 '!$B$13)</f>
        <v>3931500</v>
      </c>
      <c r="C16" s="23">
        <f>SUM('[1]มี.ค. 59 '!$C$13+'[1]มี.ค. 59 '!$D$13)</f>
        <v>3931500</v>
      </c>
      <c r="D16" s="23">
        <f>SUM('[1]พ.ค. 59'!$E$13)</f>
        <v>2411361.02</v>
      </c>
      <c r="E16" s="11">
        <f t="shared" ref="E16:E20" si="6">SUM(D16/C16*100)</f>
        <v>61.334376701004715</v>
      </c>
      <c r="F16" s="11">
        <f t="shared" ref="F16:F20" si="7">SUM(D16/B16*100)</f>
        <v>61.334376701004715</v>
      </c>
      <c r="G16" s="11">
        <f t="shared" ref="G16:G20" si="8">SUM(C16-D16)</f>
        <v>1520138.98</v>
      </c>
      <c r="H16" s="11">
        <f t="shared" ref="H16:H20" si="9">SUM(G16/C16*100)</f>
        <v>38.665623298995293</v>
      </c>
      <c r="I16" s="11"/>
      <c r="J16" s="11"/>
      <c r="K16" s="1"/>
      <c r="L16" s="1"/>
    </row>
    <row r="17" spans="1:10" ht="32.25" customHeight="1">
      <c r="A17" s="10" t="s">
        <v>13</v>
      </c>
      <c r="B17" s="23">
        <f>SUM('[1]มี.ค. 59 '!$B$16)</f>
        <v>22523700</v>
      </c>
      <c r="C17" s="23">
        <f>SUM('[1]มี.ค. 59 '!$C$16+'[1]มี.ค. 59 '!$D$16)</f>
        <v>22520050</v>
      </c>
      <c r="D17" s="23">
        <f>SUM('[1]พ.ค. 59'!$E$16)</f>
        <v>11985959.470000001</v>
      </c>
      <c r="E17" s="11">
        <f t="shared" si="6"/>
        <v>53.223502922950885</v>
      </c>
      <c r="F17" s="11">
        <f t="shared" si="7"/>
        <v>53.214877972979579</v>
      </c>
      <c r="G17" s="11">
        <f t="shared" si="8"/>
        <v>10534090.529999999</v>
      </c>
      <c r="H17" s="11">
        <f t="shared" si="9"/>
        <v>46.776497077049115</v>
      </c>
      <c r="I17" s="11"/>
      <c r="J17" s="24"/>
    </row>
    <row r="18" spans="1:10" ht="32.25" customHeight="1">
      <c r="A18" s="10" t="s">
        <v>14</v>
      </c>
      <c r="B18" s="23">
        <f>SUM('[1]มี.ค. 59 '!$B$58)</f>
        <v>8907000</v>
      </c>
      <c r="C18" s="23">
        <f>SUM('[1]มี.ค. 59 '!$C$58+'[1]มี.ค. 59 '!$D$58)</f>
        <v>8907000</v>
      </c>
      <c r="D18" s="23">
        <f>SUM('[1]พ.ค. 59'!$E$58)</f>
        <v>4823237.7299999995</v>
      </c>
      <c r="E18" s="11">
        <f t="shared" si="6"/>
        <v>54.151091613337819</v>
      </c>
      <c r="F18" s="11">
        <f t="shared" si="7"/>
        <v>54.151091613337819</v>
      </c>
      <c r="G18" s="11">
        <f t="shared" si="8"/>
        <v>4083762.2700000005</v>
      </c>
      <c r="H18" s="11">
        <f t="shared" si="9"/>
        <v>45.848908386662181</v>
      </c>
      <c r="I18" s="11"/>
      <c r="J18" s="11"/>
    </row>
    <row r="19" spans="1:10" ht="32.25" customHeight="1">
      <c r="A19" s="10" t="s">
        <v>15</v>
      </c>
      <c r="B19" s="23">
        <f>SUM('[1]มี.ค. 59 '!$B$62)</f>
        <v>0</v>
      </c>
      <c r="C19" s="23">
        <f>SUM('[1]มี.ค. 59 '!$C$62+'[1]มี.ค. 59 '!$D$62)</f>
        <v>0</v>
      </c>
      <c r="D19" s="23">
        <f>SUM('[1]พ.ค. 59'!$E$62)</f>
        <v>0</v>
      </c>
      <c r="E19" s="11">
        <v>0</v>
      </c>
      <c r="F19" s="11">
        <v>0</v>
      </c>
      <c r="G19" s="11">
        <f t="shared" si="8"/>
        <v>0</v>
      </c>
      <c r="H19" s="11">
        <v>0</v>
      </c>
      <c r="I19" s="11"/>
      <c r="J19" s="11"/>
    </row>
    <row r="20" spans="1:10" ht="32.25" customHeight="1">
      <c r="A20" s="10" t="s">
        <v>16</v>
      </c>
      <c r="B20" s="23">
        <f>SUM('[1]มี.ค. 59 '!$B$63)</f>
        <v>178400500</v>
      </c>
      <c r="C20" s="23">
        <f>SUM('[1]มี.ค. 59 '!$C$63+'[1]มี.ค. 59 '!$D$63)</f>
        <v>178404150</v>
      </c>
      <c r="D20" s="23">
        <f>SUM('[1]พ.ค. 59'!$E$63)</f>
        <v>173926547.43000001</v>
      </c>
      <c r="E20" s="11">
        <f t="shared" si="6"/>
        <v>97.490191472563851</v>
      </c>
      <c r="F20" s="11">
        <f t="shared" si="7"/>
        <v>97.492186081317044</v>
      </c>
      <c r="G20" s="11">
        <f t="shared" si="8"/>
        <v>4477602.5699999928</v>
      </c>
      <c r="H20" s="11">
        <f t="shared" si="9"/>
        <v>2.509808527436157</v>
      </c>
      <c r="I20" s="11" t="s">
        <v>19</v>
      </c>
      <c r="J20" s="11"/>
    </row>
    <row r="21" spans="1:10" ht="32.25" customHeight="1">
      <c r="A21" s="10"/>
      <c r="B21" s="11"/>
      <c r="C21" s="11"/>
      <c r="D21" s="25"/>
      <c r="E21" s="11"/>
      <c r="F21" s="11"/>
      <c r="G21" s="11"/>
      <c r="H21" s="11"/>
      <c r="I21" s="11"/>
      <c r="J21" s="11"/>
    </row>
    <row r="22" spans="1:10" ht="32.25" customHeight="1" thickBot="1">
      <c r="A22" s="15" t="s">
        <v>17</v>
      </c>
      <c r="B22" s="16">
        <f>SUM(B15:B21)</f>
        <v>330836300</v>
      </c>
      <c r="C22" s="16">
        <f t="shared" ref="C22:D22" si="10">SUM(C15:C21)</f>
        <v>330836300</v>
      </c>
      <c r="D22" s="16">
        <f t="shared" si="10"/>
        <v>265463753.86000001</v>
      </c>
      <c r="E22" s="16">
        <f>SUM(D22/C22*100)</f>
        <v>80.240213622265756</v>
      </c>
      <c r="F22" s="16">
        <f>SUM(D22/B22*100)</f>
        <v>80.240213622265756</v>
      </c>
      <c r="G22" s="16">
        <f>SUM(G15:G20)</f>
        <v>65372546.140000001</v>
      </c>
      <c r="H22" s="16">
        <f>SUM(G22/C22*100)</f>
        <v>19.759786377734244</v>
      </c>
      <c r="I22" s="16">
        <v>0</v>
      </c>
      <c r="J22" s="16">
        <v>0</v>
      </c>
    </row>
    <row r="23" spans="1:10" ht="32.25" customHeight="1" thickTop="1" thickBot="1">
      <c r="A23" s="17" t="s">
        <v>17</v>
      </c>
      <c r="B23" s="18"/>
      <c r="C23" s="19">
        <v>1</v>
      </c>
      <c r="D23" s="26"/>
      <c r="E23" s="19">
        <f>SUM(D22/C22)</f>
        <v>0.80240213622265755</v>
      </c>
      <c r="F23" s="19">
        <f>SUM(D22/B22)</f>
        <v>0.80240213622265755</v>
      </c>
      <c r="G23" s="18"/>
      <c r="H23" s="19">
        <f>SUM(G22/C22)</f>
        <v>0.19759786377734245</v>
      </c>
      <c r="I23" s="20"/>
      <c r="J23" s="27"/>
    </row>
    <row r="24" spans="1:10" ht="32.25" customHeight="1" thickTop="1">
      <c r="A24" s="28"/>
      <c r="B24" s="29"/>
      <c r="C24" s="30"/>
      <c r="D24" s="30"/>
      <c r="E24" s="30"/>
      <c r="F24" s="30"/>
      <c r="G24" s="30"/>
      <c r="H24" s="30"/>
      <c r="I24" s="30"/>
      <c r="J24" s="30"/>
    </row>
    <row r="25" spans="1:10" ht="32.25" customHeight="1">
      <c r="A25" s="33"/>
      <c r="B25" s="30"/>
      <c r="C25" s="30"/>
      <c r="D25" s="30"/>
      <c r="E25" s="30"/>
      <c r="F25" s="30"/>
      <c r="G25" s="30"/>
      <c r="H25" s="30"/>
      <c r="I25" s="30"/>
      <c r="J25" s="30"/>
    </row>
    <row r="26" spans="1:10" ht="32.25" customHeight="1">
      <c r="A26" s="21" t="s">
        <v>20</v>
      </c>
      <c r="B26" s="22"/>
      <c r="C26" s="22"/>
      <c r="D26" s="22"/>
      <c r="E26" s="22"/>
      <c r="F26" s="22"/>
      <c r="G26" s="22"/>
      <c r="H26" s="22"/>
      <c r="I26" s="22"/>
      <c r="J26" s="22"/>
    </row>
    <row r="27" spans="1:10" ht="32.25" customHeight="1">
      <c r="A27" s="10" t="s">
        <v>10</v>
      </c>
      <c r="B27" s="23">
        <f>SUM('[1]มี.ค. 59 '!$B$86)</f>
        <v>10477100</v>
      </c>
      <c r="C27" s="23">
        <f>SUM('[1]มี.ค. 59 '!$C$86+'[1]มี.ค. 59 '!$D$86)</f>
        <v>10477100</v>
      </c>
      <c r="D27" s="23">
        <f>SUM('[1]พ.ค. 59'!$E$86)</f>
        <v>9608134.0700000003</v>
      </c>
      <c r="E27" s="11">
        <f>SUM(D27/C27*100)</f>
        <v>91.706045279705265</v>
      </c>
      <c r="F27" s="11">
        <f>SUM(D27/B27*100)</f>
        <v>91.706045279705265</v>
      </c>
      <c r="G27" s="11">
        <f>SUM(C27-D27)</f>
        <v>868965.9299999997</v>
      </c>
      <c r="H27" s="11">
        <f>SUM(G27/C27*100)</f>
        <v>8.2939547202947352</v>
      </c>
      <c r="I27" s="11"/>
      <c r="J27" s="11"/>
    </row>
    <row r="28" spans="1:10" ht="32.25" customHeight="1">
      <c r="A28" s="10" t="s">
        <v>11</v>
      </c>
      <c r="B28" s="23">
        <f>SUM('[1]มี.ค. 59 '!$B$91)</f>
        <v>8439200</v>
      </c>
      <c r="C28" s="23">
        <f>SUM('[1]มี.ค. 59 '!$C$91+'[1]มี.ค. 59 '!$D$91)</f>
        <v>8439200</v>
      </c>
      <c r="D28" s="23">
        <f>SUM('[1]มี.ค. 59 '!$E$91)</f>
        <v>8209248.9399999995</v>
      </c>
      <c r="E28" s="11">
        <f t="shared" ref="E28:E31" si="11">SUM(D28/C28*100)</f>
        <v>97.27520309981989</v>
      </c>
      <c r="F28" s="11">
        <f t="shared" ref="F28:F31" si="12">SUM(D28/B28*100)</f>
        <v>97.27520309981989</v>
      </c>
      <c r="G28" s="11">
        <f t="shared" ref="G28:G32" si="13">SUM(C28-D28)</f>
        <v>229951.06000000052</v>
      </c>
      <c r="H28" s="11">
        <f t="shared" ref="H28:H31" si="14">SUM(G28/C28*100)</f>
        <v>2.724796900180118</v>
      </c>
      <c r="I28" s="11"/>
      <c r="J28" s="11"/>
    </row>
    <row r="29" spans="1:10" ht="32.25" customHeight="1">
      <c r="A29" s="10" t="s">
        <v>13</v>
      </c>
      <c r="B29" s="23">
        <f>SUM('[1]มี.ค. 59 '!$B$94)</f>
        <v>15694800</v>
      </c>
      <c r="C29" s="23">
        <f>SUM('[1]มี.ค. 59 '!$C$94+'[1]มี.ค. 59 '!$D$94)</f>
        <v>15694800</v>
      </c>
      <c r="D29" s="23">
        <f>SUM('[1]มี.ค. 59 '!$E$94)</f>
        <v>15011896.199999999</v>
      </c>
      <c r="E29" s="11">
        <f t="shared" si="11"/>
        <v>95.64885312332747</v>
      </c>
      <c r="F29" s="11">
        <f t="shared" si="12"/>
        <v>95.64885312332747</v>
      </c>
      <c r="G29" s="11">
        <f t="shared" si="13"/>
        <v>682903.80000000075</v>
      </c>
      <c r="H29" s="11">
        <f t="shared" si="14"/>
        <v>4.3511468766725336</v>
      </c>
      <c r="I29" s="11"/>
      <c r="J29" s="11"/>
    </row>
    <row r="30" spans="1:10" ht="32.25" customHeight="1">
      <c r="A30" s="10" t="s">
        <v>14</v>
      </c>
      <c r="B30" s="23">
        <f>SUM('[1]มี.ค. 59 '!$B$124)</f>
        <v>1103900</v>
      </c>
      <c r="C30" s="23">
        <f>SUM('[1]มี.ค. 59 '!$C$124+'[1]มี.ค. 59 '!$D$124)</f>
        <v>1103900</v>
      </c>
      <c r="D30" s="23">
        <f>SUM('[1]มี.ค. 59 '!$E$124)</f>
        <v>881599.88</v>
      </c>
      <c r="E30" s="11">
        <f t="shared" si="11"/>
        <v>79.862295497780593</v>
      </c>
      <c r="F30" s="11">
        <f t="shared" si="12"/>
        <v>79.862295497780593</v>
      </c>
      <c r="G30" s="11">
        <f t="shared" si="13"/>
        <v>222300.12</v>
      </c>
      <c r="H30" s="11">
        <f t="shared" si="14"/>
        <v>20.137704502219403</v>
      </c>
      <c r="I30" s="11"/>
      <c r="J30" s="11"/>
    </row>
    <row r="31" spans="1:10" ht="32.25" customHeight="1">
      <c r="A31" s="10" t="s">
        <v>15</v>
      </c>
      <c r="B31" s="23">
        <f>SUM('[1]มี.ค. 59 '!$B$132)</f>
        <v>3314900</v>
      </c>
      <c r="C31" s="23">
        <f>SUM('[1]มี.ค. 59 '!$C$132+'[1]มี.ค. 59 '!$D$132)</f>
        <v>3314900</v>
      </c>
      <c r="D31" s="23">
        <f>SUM('[1]มี.ค. 59 '!$E$132)</f>
        <v>3314899.81</v>
      </c>
      <c r="E31" s="11">
        <f t="shared" si="11"/>
        <v>99.999994268303709</v>
      </c>
      <c r="F31" s="11">
        <f t="shared" si="12"/>
        <v>99.999994268303709</v>
      </c>
      <c r="G31" s="11">
        <f t="shared" si="13"/>
        <v>0.18999999994412065</v>
      </c>
      <c r="H31" s="11">
        <f t="shared" si="14"/>
        <v>5.7316962787450798E-6</v>
      </c>
      <c r="I31" s="11"/>
      <c r="J31" s="11"/>
    </row>
    <row r="32" spans="1:10" ht="32.25" customHeight="1">
      <c r="A32" s="10" t="s">
        <v>16</v>
      </c>
      <c r="B32" s="23">
        <f>SUM('[1]มี.ค. 59 '!$B$135)</f>
        <v>0</v>
      </c>
      <c r="C32" s="23">
        <f>SUM('[1]มี.ค. 59 '!$C$135+'[1]มี.ค. 59 '!$D$135)</f>
        <v>0</v>
      </c>
      <c r="D32" s="23">
        <f>SUM('[1]มี.ค. 59 '!$E$135)</f>
        <v>0</v>
      </c>
      <c r="E32" s="11">
        <v>0</v>
      </c>
      <c r="F32" s="11">
        <v>0</v>
      </c>
      <c r="G32" s="11">
        <f t="shared" si="13"/>
        <v>0</v>
      </c>
      <c r="H32" s="11">
        <v>0</v>
      </c>
      <c r="I32" s="11"/>
      <c r="J32" s="11"/>
    </row>
    <row r="33" spans="1:10" ht="32.25" customHeight="1">
      <c r="A33" s="10"/>
      <c r="B33" s="23"/>
      <c r="C33" s="23"/>
      <c r="D33" s="31"/>
      <c r="E33" s="11"/>
      <c r="F33" s="11"/>
      <c r="G33" s="11"/>
      <c r="H33" s="11"/>
      <c r="I33" s="11"/>
      <c r="J33" s="11"/>
    </row>
    <row r="34" spans="1:10" ht="32.25" customHeight="1" thickBot="1">
      <c r="A34" s="15" t="s">
        <v>17</v>
      </c>
      <c r="B34" s="16">
        <f>SUM(B27:B33)</f>
        <v>39029900</v>
      </c>
      <c r="C34" s="16">
        <f>SUM(C27:C33)</f>
        <v>39029900</v>
      </c>
      <c r="D34" s="16">
        <f>SUM(D27:D33)</f>
        <v>37025778.899999999</v>
      </c>
      <c r="E34" s="16">
        <f>SUM(D34/C34*100)</f>
        <v>94.86516465581515</v>
      </c>
      <c r="F34" s="16">
        <f>SUM(D34/B34*100)</f>
        <v>94.86516465581515</v>
      </c>
      <c r="G34" s="16">
        <f>SUM(G27:G33)</f>
        <v>2004121.100000001</v>
      </c>
      <c r="H34" s="16">
        <f>SUM(G34/C34*100)</f>
        <v>5.1348353441848449</v>
      </c>
      <c r="I34" s="16">
        <v>0</v>
      </c>
      <c r="J34" s="16">
        <v>0</v>
      </c>
    </row>
    <row r="35" spans="1:10" ht="32.25" customHeight="1" thickTop="1" thickBot="1">
      <c r="A35" s="17" t="s">
        <v>17</v>
      </c>
      <c r="B35" s="18"/>
      <c r="C35" s="19">
        <v>1</v>
      </c>
      <c r="D35" s="26"/>
      <c r="E35" s="19">
        <f>SUM(D34/C34)</f>
        <v>0.94865164655815148</v>
      </c>
      <c r="F35" s="19">
        <f>SUM(D34/B34)</f>
        <v>0.94865164655815148</v>
      </c>
      <c r="G35" s="18"/>
      <c r="H35" s="19">
        <f>SUM(G34/C34)</f>
        <v>5.1348353441848453E-2</v>
      </c>
      <c r="I35" s="18"/>
      <c r="J35" s="20"/>
    </row>
    <row r="36" spans="1:10" ht="32.25" customHeight="1" thickTop="1">
      <c r="A36" s="28"/>
      <c r="B36" s="29"/>
      <c r="C36" s="29"/>
      <c r="D36" s="29"/>
      <c r="E36" s="29"/>
      <c r="F36" s="29"/>
      <c r="G36" s="29"/>
      <c r="H36" s="29"/>
      <c r="I36" s="29"/>
      <c r="J36" s="29"/>
    </row>
    <row r="37" spans="1:10" ht="32.25" customHeight="1">
      <c r="A37" s="33"/>
      <c r="B37" s="30"/>
      <c r="C37" s="30"/>
      <c r="D37" s="30"/>
      <c r="E37" s="30"/>
      <c r="F37" s="30"/>
      <c r="G37" s="30"/>
      <c r="H37" s="30"/>
      <c r="I37" s="30"/>
      <c r="J37" s="30"/>
    </row>
    <row r="38" spans="1:10" ht="32.25" customHeight="1">
      <c r="A38" s="36" t="s">
        <v>23</v>
      </c>
      <c r="B38" s="22"/>
      <c r="C38" s="22"/>
      <c r="D38" s="22"/>
      <c r="E38" s="22"/>
      <c r="F38" s="22"/>
      <c r="G38" s="22"/>
      <c r="H38" s="22"/>
      <c r="I38" s="22"/>
      <c r="J38" s="22"/>
    </row>
    <row r="39" spans="1:10" ht="32.25" customHeight="1">
      <c r="A39" s="10" t="s">
        <v>13</v>
      </c>
      <c r="B39" s="23">
        <f>SUM('[1]มี.ค. 59 '!$B$138)</f>
        <v>11344300</v>
      </c>
      <c r="C39" s="23">
        <f>SUM('[1]มี.ค. 59 '!$C$138+'[1]มี.ค. 59 '!$D$138)</f>
        <v>11344300</v>
      </c>
      <c r="D39" s="31">
        <f>SUM('[1]พ.ค. 59'!$E$138)</f>
        <v>9401809.2199999988</v>
      </c>
      <c r="E39" s="11">
        <f>SUM(D39/C39*100)</f>
        <v>82.876944544837485</v>
      </c>
      <c r="F39" s="11">
        <f>SUM(D39/B39*100)</f>
        <v>82.876944544837485</v>
      </c>
      <c r="G39" s="12">
        <f>SUM(C39-D39)</f>
        <v>1942490.7800000012</v>
      </c>
      <c r="H39" s="11">
        <f>SUM(G39/C39*100)</f>
        <v>17.123055455162515</v>
      </c>
      <c r="I39" s="11"/>
      <c r="J39" s="11"/>
    </row>
    <row r="40" spans="1:10" ht="32.25" customHeight="1">
      <c r="A40" s="10" t="s">
        <v>14</v>
      </c>
      <c r="B40" s="23">
        <f>SUM('[1]มี.ค. 59 '!$B$146)</f>
        <v>3991000</v>
      </c>
      <c r="C40" s="23">
        <f>SUM('[1]มี.ค. 59 '!$C$146+'[1]มี.ค. 59 '!$D$146)</f>
        <v>3991000</v>
      </c>
      <c r="D40" s="31">
        <f>SUM('[1]พ.ค. 59'!$E$146)</f>
        <v>2243012.33</v>
      </c>
      <c r="E40" s="11">
        <f t="shared" ref="E40:E42" si="15">SUM(D40/C40*100)</f>
        <v>56.201762214983717</v>
      </c>
      <c r="F40" s="11">
        <f t="shared" ref="F40:F42" si="16">SUM(D40/B40*100)</f>
        <v>56.201762214983717</v>
      </c>
      <c r="G40" s="12">
        <f t="shared" ref="G40:G42" si="17">SUM(C40-D40)</f>
        <v>1747987.67</v>
      </c>
      <c r="H40" s="11">
        <f t="shared" ref="H40:H42" si="18">SUM(G40/C40*100)</f>
        <v>43.798237785016283</v>
      </c>
      <c r="I40" s="11"/>
      <c r="J40" s="11"/>
    </row>
    <row r="41" spans="1:10" ht="32.25" customHeight="1">
      <c r="A41" s="10" t="s">
        <v>15</v>
      </c>
      <c r="B41" s="23">
        <f>SUM('[1]มี.ค. 59 '!$B$156)</f>
        <v>38602500</v>
      </c>
      <c r="C41" s="23">
        <f>SUM('[1]พ.ค. 59'!$C$156+'[1]พ.ค. 59'!$D$156)</f>
        <v>38010000</v>
      </c>
      <c r="D41" s="31">
        <f>SUM('[1]พ.ค. 59'!$E$156)</f>
        <v>37959900</v>
      </c>
      <c r="E41" s="11">
        <f t="shared" si="15"/>
        <v>99.868192580899759</v>
      </c>
      <c r="F41" s="11">
        <f t="shared" si="16"/>
        <v>98.335340975325437</v>
      </c>
      <c r="G41" s="12">
        <f t="shared" si="17"/>
        <v>50100</v>
      </c>
      <c r="H41" s="11">
        <f t="shared" si="18"/>
        <v>0.13180741910023677</v>
      </c>
      <c r="I41" s="11"/>
      <c r="J41" s="11"/>
    </row>
    <row r="42" spans="1:10" ht="32.25" customHeight="1">
      <c r="A42" s="10" t="s">
        <v>16</v>
      </c>
      <c r="B42" s="23">
        <f>SUM('[1]มี.ค. 59 '!$B$164)</f>
        <v>8415100</v>
      </c>
      <c r="C42" s="23">
        <f>SUM('[1]มี.ค. 59 '!$C$164+'[1]มี.ค. 59 '!$D$164)</f>
        <v>8415100</v>
      </c>
      <c r="D42" s="31">
        <f>SUM('[1]พ.ค. 59'!$E$164)</f>
        <v>1573328.78</v>
      </c>
      <c r="E42" s="11">
        <f t="shared" si="15"/>
        <v>18.69649534764887</v>
      </c>
      <c r="F42" s="11">
        <f t="shared" si="16"/>
        <v>18.69649534764887</v>
      </c>
      <c r="G42" s="12">
        <f t="shared" si="17"/>
        <v>6841771.2199999997</v>
      </c>
      <c r="H42" s="11">
        <f t="shared" si="18"/>
        <v>81.303504652351137</v>
      </c>
      <c r="I42" s="11"/>
      <c r="J42" s="11"/>
    </row>
    <row r="43" spans="1:10" ht="32.25" customHeight="1">
      <c r="A43" s="10"/>
      <c r="B43" s="23"/>
      <c r="C43" s="23"/>
      <c r="D43" s="31"/>
      <c r="E43" s="11"/>
      <c r="F43" s="11"/>
      <c r="G43" s="11"/>
      <c r="H43" s="11"/>
      <c r="I43" s="11"/>
      <c r="J43" s="11"/>
    </row>
    <row r="44" spans="1:10" ht="32.25" customHeight="1">
      <c r="A44" s="10"/>
      <c r="B44" s="11"/>
      <c r="C44" s="11"/>
      <c r="D44" s="11"/>
      <c r="E44" s="11"/>
      <c r="F44" s="11"/>
      <c r="G44" s="11"/>
      <c r="H44" s="11"/>
      <c r="I44" s="11"/>
      <c r="J44" s="11"/>
    </row>
    <row r="45" spans="1:10" ht="32.25" customHeight="1" thickBot="1">
      <c r="A45" s="15" t="s">
        <v>17</v>
      </c>
      <c r="B45" s="16">
        <f>SUM(B39:B44)</f>
        <v>62352900</v>
      </c>
      <c r="C45" s="16">
        <f t="shared" ref="C45:D45" si="19">SUM(C39:C44)</f>
        <v>61760400</v>
      </c>
      <c r="D45" s="16">
        <f t="shared" si="19"/>
        <v>51178050.329999998</v>
      </c>
      <c r="E45" s="16">
        <f>SUM(D45/C45*100)</f>
        <v>82.865477441855944</v>
      </c>
      <c r="F45" s="16">
        <f>SUM(D45/B45*100)</f>
        <v>82.078059448718506</v>
      </c>
      <c r="G45" s="16">
        <f>SUM(G39:G42)</f>
        <v>10582349.670000002</v>
      </c>
      <c r="H45" s="16">
        <f>SUM(G45/C45*100)</f>
        <v>17.134522558144056</v>
      </c>
      <c r="I45" s="16">
        <v>0</v>
      </c>
      <c r="J45" s="16">
        <v>0</v>
      </c>
    </row>
    <row r="46" spans="1:10" ht="32.25" customHeight="1" thickTop="1" thickBot="1">
      <c r="A46" s="17" t="s">
        <v>17</v>
      </c>
      <c r="B46" s="18"/>
      <c r="C46" s="19">
        <v>1</v>
      </c>
      <c r="D46" s="26"/>
      <c r="E46" s="19">
        <f>SUM(D45/C45)</f>
        <v>0.82865477441855939</v>
      </c>
      <c r="F46" s="19">
        <f>SUM(D45/B45)</f>
        <v>0.82078059448718499</v>
      </c>
      <c r="G46" s="18"/>
      <c r="H46" s="19">
        <f>SUM(G45/C45)</f>
        <v>0.17134522558144055</v>
      </c>
      <c r="I46" s="18"/>
      <c r="J46" s="20"/>
    </row>
    <row r="47" spans="1:10" ht="32.25" customHeight="1" thickTop="1"/>
    <row r="48" spans="1:10" ht="32.25" customHeight="1"/>
    <row r="49" spans="1:10" ht="32.25" customHeight="1">
      <c r="A49" s="1"/>
      <c r="B49" s="1"/>
      <c r="C49" s="1"/>
      <c r="D49" s="32" t="s">
        <v>21</v>
      </c>
      <c r="E49" s="1"/>
      <c r="F49" s="1"/>
      <c r="G49" s="1"/>
      <c r="H49" s="1"/>
      <c r="I49" s="1"/>
      <c r="J49" s="1"/>
    </row>
  </sheetData>
  <mergeCells count="1">
    <mergeCell ref="A1:J1"/>
  </mergeCells>
  <printOptions horizontalCentered="1" verticalCentered="1"/>
  <pageMargins left="0.25" right="0.25" top="0.75" bottom="0.75" header="0.3" footer="0.3"/>
  <pageSetup paperSize="9" fitToHeight="0" orientation="landscape" r:id="rId1"/>
  <headerFooter>
    <oddHeader>&amp;R&amp;P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  <pageSetUpPr fitToPage="1"/>
  </sheetPr>
  <dimension ref="A1:N49"/>
  <sheetViews>
    <sheetView workbookViewId="0">
      <selection activeCell="P5" sqref="P5"/>
    </sheetView>
  </sheetViews>
  <sheetFormatPr defaultColWidth="9" defaultRowHeight="18.75"/>
  <cols>
    <col min="1" max="1" width="23.28515625" style="2" customWidth="1"/>
    <col min="2" max="3" width="15.7109375" style="2" customWidth="1"/>
    <col min="4" max="4" width="17.5703125" style="2" customWidth="1"/>
    <col min="5" max="5" width="9.28515625" style="2" customWidth="1"/>
    <col min="6" max="6" width="9.140625" style="2" customWidth="1"/>
    <col min="7" max="7" width="16" style="2" customWidth="1"/>
    <col min="8" max="8" width="8" style="2" customWidth="1"/>
    <col min="9" max="9" width="8.5703125" style="2" customWidth="1"/>
    <col min="10" max="10" width="9.140625" style="2" customWidth="1"/>
    <col min="11" max="16384" width="9" style="2"/>
  </cols>
  <sheetData>
    <row r="1" spans="1:14" ht="21.75">
      <c r="A1" s="84" t="s">
        <v>22</v>
      </c>
      <c r="B1" s="84"/>
      <c r="C1" s="84"/>
      <c r="D1" s="84"/>
      <c r="E1" s="84"/>
      <c r="F1" s="84"/>
      <c r="G1" s="84"/>
      <c r="H1" s="84"/>
      <c r="I1" s="84"/>
      <c r="J1" s="84"/>
      <c r="K1" s="1"/>
      <c r="L1" s="1"/>
    </row>
    <row r="2" spans="1:14" ht="114.75" customHeight="1">
      <c r="A2" s="3" t="s">
        <v>0</v>
      </c>
      <c r="B2" s="3" t="s">
        <v>1</v>
      </c>
      <c r="C2" s="3" t="s">
        <v>2</v>
      </c>
      <c r="D2" s="4" t="s">
        <v>30</v>
      </c>
      <c r="E2" s="3" t="s">
        <v>3</v>
      </c>
      <c r="F2" s="3" t="s">
        <v>4</v>
      </c>
      <c r="G2" s="3" t="s">
        <v>5</v>
      </c>
      <c r="H2" s="3" t="s">
        <v>6</v>
      </c>
      <c r="I2" s="3" t="s">
        <v>7</v>
      </c>
      <c r="J2" s="3" t="s">
        <v>8</v>
      </c>
      <c r="K2" s="5"/>
      <c r="L2" s="6"/>
    </row>
    <row r="3" spans="1:14" ht="32.25" customHeight="1">
      <c r="A3" s="7" t="s">
        <v>9</v>
      </c>
      <c r="B3" s="8"/>
      <c r="C3" s="9"/>
      <c r="D3" s="8"/>
      <c r="E3" s="8"/>
      <c r="F3" s="9"/>
      <c r="G3" s="9"/>
      <c r="H3" s="9"/>
      <c r="I3" s="9"/>
      <c r="J3" s="9"/>
      <c r="K3" s="6"/>
      <c r="L3" s="6"/>
    </row>
    <row r="4" spans="1:14" ht="32.25" customHeight="1">
      <c r="A4" s="10" t="s">
        <v>10</v>
      </c>
      <c r="B4" s="11">
        <f>SUM(B15+B27)</f>
        <v>127550700</v>
      </c>
      <c r="C4" s="11">
        <f>SUM(C15+C27)</f>
        <v>127550700</v>
      </c>
      <c r="D4" s="11">
        <f>SUM(D15+D27)</f>
        <v>72506306.120000005</v>
      </c>
      <c r="E4" s="11">
        <f>+D4/C4*100</f>
        <v>56.845086792938027</v>
      </c>
      <c r="F4" s="11">
        <f>SUM(D4/B4*100)</f>
        <v>56.845086792938027</v>
      </c>
      <c r="G4" s="11">
        <f>SUM(C4-D4)</f>
        <v>55044393.879999995</v>
      </c>
      <c r="H4" s="11">
        <f>SUM(G4/C4*100)</f>
        <v>43.154913207061973</v>
      </c>
      <c r="I4" s="11"/>
      <c r="J4" s="11"/>
      <c r="K4" s="6"/>
      <c r="L4" s="6"/>
    </row>
    <row r="5" spans="1:14" ht="32.25" customHeight="1">
      <c r="A5" s="10" t="s">
        <v>11</v>
      </c>
      <c r="B5" s="11">
        <f>SUM(B28)</f>
        <v>8439200</v>
      </c>
      <c r="C5" s="11">
        <f>SUM(C28)</f>
        <v>8439200</v>
      </c>
      <c r="D5" s="11">
        <f>SUM(D28)</f>
        <v>8209248.9399999995</v>
      </c>
      <c r="E5" s="11">
        <f>+D5/C5*100</f>
        <v>97.27520309981989</v>
      </c>
      <c r="F5" s="11">
        <f t="shared" ref="F5:F10" si="0">SUM(D5/B5*100)</f>
        <v>97.27520309981989</v>
      </c>
      <c r="G5" s="11">
        <f t="shared" ref="G5:G10" si="1">SUM(C5-D5)</f>
        <v>229951.06000000052</v>
      </c>
      <c r="H5" s="11">
        <f t="shared" ref="H5:H10" si="2">SUM(G5/C5*100)</f>
        <v>2.724796900180118</v>
      </c>
      <c r="I5" s="11"/>
      <c r="J5" s="11"/>
      <c r="K5" s="6"/>
      <c r="L5" s="6"/>
      <c r="N5" s="2" t="s">
        <v>29</v>
      </c>
    </row>
    <row r="6" spans="1:14" ht="32.25" customHeight="1">
      <c r="A6" s="10" t="s">
        <v>12</v>
      </c>
      <c r="B6" s="11">
        <f>SUM(B16)</f>
        <v>3931500</v>
      </c>
      <c r="C6" s="11">
        <f>SUM(C16)</f>
        <v>3931500</v>
      </c>
      <c r="D6" s="11">
        <f>SUM(D16)</f>
        <v>3566021.02</v>
      </c>
      <c r="E6" s="11">
        <f t="shared" ref="E6:E10" si="3">+D6/C6*100</f>
        <v>90.703828564161256</v>
      </c>
      <c r="F6" s="11">
        <f t="shared" si="0"/>
        <v>90.703828564161256</v>
      </c>
      <c r="G6" s="11">
        <f t="shared" si="1"/>
        <v>365478.98</v>
      </c>
      <c r="H6" s="11">
        <f t="shared" si="2"/>
        <v>9.2961714358387368</v>
      </c>
      <c r="I6" s="11"/>
      <c r="J6" s="11"/>
      <c r="K6" s="6"/>
      <c r="L6" s="6"/>
    </row>
    <row r="7" spans="1:14" ht="32.25" customHeight="1">
      <c r="A7" s="10" t="s">
        <v>13</v>
      </c>
      <c r="B7" s="11">
        <f t="shared" ref="B7:D10" si="4">SUM(B17+B29+B39)</f>
        <v>49562800</v>
      </c>
      <c r="C7" s="11">
        <f t="shared" si="4"/>
        <v>49559150</v>
      </c>
      <c r="D7" s="11">
        <f t="shared" si="4"/>
        <v>34260981.609999999</v>
      </c>
      <c r="E7" s="11">
        <f t="shared" si="3"/>
        <v>69.131495616853798</v>
      </c>
      <c r="F7" s="11">
        <f t="shared" si="0"/>
        <v>69.126404500956369</v>
      </c>
      <c r="G7" s="11">
        <f t="shared" si="1"/>
        <v>15298168.390000001</v>
      </c>
      <c r="H7" s="11">
        <f t="shared" si="2"/>
        <v>30.868504383146199</v>
      </c>
      <c r="I7" s="11"/>
      <c r="J7" s="11"/>
      <c r="K7" s="6"/>
      <c r="L7" s="13"/>
    </row>
    <row r="8" spans="1:14" ht="32.25" customHeight="1">
      <c r="A8" s="10" t="s">
        <v>14</v>
      </c>
      <c r="B8" s="11">
        <f t="shared" si="4"/>
        <v>14001900</v>
      </c>
      <c r="C8" s="11">
        <f t="shared" si="4"/>
        <v>14001900</v>
      </c>
      <c r="D8" s="11">
        <f t="shared" si="4"/>
        <v>6953187.4100000001</v>
      </c>
      <c r="E8" s="11">
        <f t="shared" si="3"/>
        <v>49.658884937044263</v>
      </c>
      <c r="F8" s="11">
        <f t="shared" si="0"/>
        <v>49.658884937044263</v>
      </c>
      <c r="G8" s="11">
        <f t="shared" si="1"/>
        <v>7048712.5899999999</v>
      </c>
      <c r="H8" s="11">
        <f t="shared" si="2"/>
        <v>50.341115062955744</v>
      </c>
      <c r="I8" s="11"/>
      <c r="J8" s="11"/>
      <c r="K8" s="6"/>
      <c r="L8" s="6"/>
    </row>
    <row r="9" spans="1:14" ht="31.5" customHeight="1">
      <c r="A9" s="10" t="s">
        <v>15</v>
      </c>
      <c r="B9" s="11">
        <f t="shared" si="4"/>
        <v>41917400</v>
      </c>
      <c r="C9" s="11">
        <f t="shared" si="4"/>
        <v>41917400</v>
      </c>
      <c r="D9" s="11">
        <f t="shared" si="4"/>
        <v>41727299.810000002</v>
      </c>
      <c r="E9" s="11">
        <f t="shared" si="3"/>
        <v>99.546488594235342</v>
      </c>
      <c r="F9" s="11">
        <f t="shared" si="0"/>
        <v>99.546488594235342</v>
      </c>
      <c r="G9" s="11">
        <f t="shared" si="1"/>
        <v>190100.18999999762</v>
      </c>
      <c r="H9" s="11">
        <f t="shared" si="2"/>
        <v>0.45351140576466487</v>
      </c>
      <c r="I9" s="11"/>
      <c r="J9" s="11"/>
      <c r="K9" s="14"/>
      <c r="L9" s="6"/>
    </row>
    <row r="10" spans="1:14" ht="32.25" customHeight="1">
      <c r="A10" s="10" t="s">
        <v>16</v>
      </c>
      <c r="B10" s="11">
        <f t="shared" si="4"/>
        <v>186815600</v>
      </c>
      <c r="C10" s="11">
        <f t="shared" si="4"/>
        <v>186819250</v>
      </c>
      <c r="D10" s="11">
        <f t="shared" si="4"/>
        <v>174562895.11000001</v>
      </c>
      <c r="E10" s="11">
        <f t="shared" si="3"/>
        <v>93.439458251759405</v>
      </c>
      <c r="F10" s="11">
        <f t="shared" si="0"/>
        <v>93.441283870297781</v>
      </c>
      <c r="G10" s="11">
        <f t="shared" si="1"/>
        <v>12256354.889999986</v>
      </c>
      <c r="H10" s="11">
        <f t="shared" si="2"/>
        <v>6.5605417482406043</v>
      </c>
      <c r="I10" s="11"/>
      <c r="J10" s="11"/>
      <c r="K10" s="6"/>
      <c r="L10" s="6"/>
    </row>
    <row r="11" spans="1:14" ht="32.25" customHeight="1">
      <c r="A11" s="10"/>
      <c r="B11" s="11"/>
      <c r="C11" s="11"/>
      <c r="D11" s="11"/>
      <c r="E11" s="11"/>
      <c r="F11" s="11"/>
      <c r="G11" s="11"/>
      <c r="H11" s="11"/>
      <c r="I11" s="11"/>
      <c r="J11" s="11"/>
      <c r="K11" s="6"/>
      <c r="L11" s="6"/>
    </row>
    <row r="12" spans="1:14" ht="32.25" customHeight="1" thickBot="1">
      <c r="A12" s="15" t="s">
        <v>17</v>
      </c>
      <c r="B12" s="16">
        <f>SUM(B4:B11)</f>
        <v>432219100</v>
      </c>
      <c r="C12" s="16">
        <f t="shared" ref="C12:D12" si="5">SUM(C4:C11)</f>
        <v>432219100</v>
      </c>
      <c r="D12" s="16">
        <f t="shared" si="5"/>
        <v>341785940.01999998</v>
      </c>
      <c r="E12" s="16">
        <f>SUM(D12/C12*100)</f>
        <v>79.077009789710814</v>
      </c>
      <c r="F12" s="16">
        <f>SUM(D12/B12*100)</f>
        <v>79.077009789710814</v>
      </c>
      <c r="G12" s="16">
        <f>SUM(C12-D12)</f>
        <v>90433159.980000019</v>
      </c>
      <c r="H12" s="16">
        <f>SUM(G12/C12*100)</f>
        <v>20.922990210289182</v>
      </c>
      <c r="I12" s="16">
        <v>0</v>
      </c>
      <c r="J12" s="16">
        <v>0</v>
      </c>
      <c r="K12" s="6"/>
      <c r="L12" s="6"/>
    </row>
    <row r="13" spans="1:14" ht="32.25" customHeight="1" thickTop="1" thickBot="1">
      <c r="A13" s="17" t="s">
        <v>17</v>
      </c>
      <c r="B13" s="18"/>
      <c r="C13" s="19">
        <f>+C12/B12</f>
        <v>1</v>
      </c>
      <c r="D13" s="18"/>
      <c r="E13" s="19">
        <f>SUM(D12/C12)</f>
        <v>0.79077009789710817</v>
      </c>
      <c r="F13" s="19">
        <f>SUM(D12/B12)</f>
        <v>0.79077009789710817</v>
      </c>
      <c r="G13" s="18"/>
      <c r="H13" s="19">
        <f>SUM(G12/C12)</f>
        <v>0.20922990210289183</v>
      </c>
      <c r="I13" s="18"/>
      <c r="J13" s="20"/>
      <c r="K13" s="6"/>
      <c r="L13" s="6"/>
    </row>
    <row r="14" spans="1:14" ht="32.25" customHeight="1" thickTop="1">
      <c r="A14" s="21" t="s">
        <v>18</v>
      </c>
      <c r="B14" s="22"/>
      <c r="C14" s="22"/>
      <c r="D14" s="22"/>
      <c r="E14" s="22"/>
      <c r="F14" s="22"/>
      <c r="G14" s="22"/>
      <c r="H14" s="22"/>
      <c r="I14" s="22"/>
      <c r="J14" s="22"/>
      <c r="K14" s="6"/>
      <c r="L14" s="6"/>
    </row>
    <row r="15" spans="1:14" ht="32.25" customHeight="1">
      <c r="A15" s="10" t="s">
        <v>10</v>
      </c>
      <c r="B15" s="23">
        <f>SUM('[1]มี.ค. 59 '!$B$5)</f>
        <v>117073600</v>
      </c>
      <c r="C15" s="23">
        <f>SUM('[1]มี.ค. 59 '!$C$5+'[1]มี.ค. 59 '!$D$5)</f>
        <v>117073600</v>
      </c>
      <c r="D15" s="23">
        <f>SUM([1]เม.ย.59!$E$5)</f>
        <v>63110322.049999997</v>
      </c>
      <c r="E15" s="11">
        <f>SUM(D15/C15*100)</f>
        <v>53.906535760410549</v>
      </c>
      <c r="F15" s="11">
        <f>SUM(D15/B15*100)</f>
        <v>53.906535760410549</v>
      </c>
      <c r="G15" s="11">
        <f>SUM(C15-D15)</f>
        <v>53963277.950000003</v>
      </c>
      <c r="H15" s="11">
        <f>SUM(G15/C15*100)</f>
        <v>46.093464239589458</v>
      </c>
      <c r="I15" s="11"/>
      <c r="J15" s="11"/>
      <c r="K15" s="1"/>
      <c r="L15" s="1"/>
    </row>
    <row r="16" spans="1:14" ht="32.25" customHeight="1">
      <c r="A16" s="10" t="s">
        <v>12</v>
      </c>
      <c r="B16" s="23">
        <f>SUM('[1]มี.ค. 59 '!$B$13)</f>
        <v>3931500</v>
      </c>
      <c r="C16" s="23">
        <f>SUM('[1]มี.ค. 59 '!$C$13+'[1]มี.ค. 59 '!$D$13)</f>
        <v>3931500</v>
      </c>
      <c r="D16" s="23">
        <f>SUM('[2]01-100 260'!$B$16)</f>
        <v>3566021.02</v>
      </c>
      <c r="E16" s="11">
        <f t="shared" ref="E16:E20" si="6">SUM(D16/C16*100)</f>
        <v>90.703828564161256</v>
      </c>
      <c r="F16" s="11">
        <f t="shared" ref="F16:F20" si="7">SUM(D16/B16*100)</f>
        <v>90.703828564161256</v>
      </c>
      <c r="G16" s="11">
        <f t="shared" ref="G16:G20" si="8">SUM(C16-D16)</f>
        <v>365478.98</v>
      </c>
      <c r="H16" s="11">
        <f t="shared" ref="H16:H20" si="9">SUM(G16/C16*100)</f>
        <v>9.2961714358387368</v>
      </c>
      <c r="I16" s="11"/>
      <c r="J16" s="11"/>
      <c r="K16" s="1"/>
      <c r="L16" s="1"/>
    </row>
    <row r="17" spans="1:10" ht="32.25" customHeight="1">
      <c r="A17" s="10" t="s">
        <v>13</v>
      </c>
      <c r="B17" s="23">
        <f>SUM('[1]มี.ค. 59 '!$B$16)</f>
        <v>22523700</v>
      </c>
      <c r="C17" s="23">
        <f>SUM('[1]มี.ค. 59 '!$C$16+'[1]มี.ค. 59 '!$D$16)</f>
        <v>22520050</v>
      </c>
      <c r="D17" s="23">
        <f>SUM([1]เม.ย.59!$E$16)</f>
        <v>10499376.189999999</v>
      </c>
      <c r="E17" s="11">
        <f t="shared" si="6"/>
        <v>46.622348485016687</v>
      </c>
      <c r="F17" s="11">
        <f t="shared" si="7"/>
        <v>46.614793262208245</v>
      </c>
      <c r="G17" s="11">
        <f t="shared" si="8"/>
        <v>12020673.810000001</v>
      </c>
      <c r="H17" s="11">
        <f t="shared" si="9"/>
        <v>53.377651514983313</v>
      </c>
      <c r="I17" s="11"/>
      <c r="J17" s="24"/>
    </row>
    <row r="18" spans="1:10" ht="32.25" customHeight="1">
      <c r="A18" s="10" t="s">
        <v>14</v>
      </c>
      <c r="B18" s="23">
        <f>SUM('[1]มี.ค. 59 '!$B$58)</f>
        <v>8907000</v>
      </c>
      <c r="C18" s="23">
        <f>SUM('[1]มี.ค. 59 '!$C$58+'[1]มี.ค. 59 '!$D$58)</f>
        <v>8907000</v>
      </c>
      <c r="D18" s="23">
        <f>SUM([1]เม.ย.59!$E$58)</f>
        <v>4196263.1000000006</v>
      </c>
      <c r="E18" s="11">
        <f t="shared" si="6"/>
        <v>47.111969237678238</v>
      </c>
      <c r="F18" s="11">
        <f t="shared" si="7"/>
        <v>47.111969237678238</v>
      </c>
      <c r="G18" s="11">
        <f t="shared" si="8"/>
        <v>4710736.8999999994</v>
      </c>
      <c r="H18" s="11">
        <f t="shared" si="9"/>
        <v>52.888030762321762</v>
      </c>
      <c r="I18" s="11"/>
      <c r="J18" s="11"/>
    </row>
    <row r="19" spans="1:10" ht="32.25" customHeight="1">
      <c r="A19" s="10" t="s">
        <v>15</v>
      </c>
      <c r="B19" s="23">
        <f>SUM('[1]มี.ค. 59 '!$B$62)</f>
        <v>0</v>
      </c>
      <c r="C19" s="23">
        <f>SUM('[1]มี.ค. 59 '!$C$62+'[1]มี.ค. 59 '!$D$62)</f>
        <v>0</v>
      </c>
      <c r="D19" s="23">
        <f>SUM([1]เม.ย.59!$E$62)</f>
        <v>0</v>
      </c>
      <c r="E19" s="11">
        <v>0</v>
      </c>
      <c r="F19" s="11">
        <v>0</v>
      </c>
      <c r="G19" s="11">
        <f t="shared" si="8"/>
        <v>0</v>
      </c>
      <c r="H19" s="11">
        <v>0</v>
      </c>
      <c r="I19" s="11"/>
      <c r="J19" s="11"/>
    </row>
    <row r="20" spans="1:10" ht="32.25" customHeight="1">
      <c r="A20" s="10" t="s">
        <v>16</v>
      </c>
      <c r="B20" s="23">
        <f>SUM('[1]มี.ค. 59 '!$B$63)</f>
        <v>178400500</v>
      </c>
      <c r="C20" s="23">
        <f>SUM('[1]มี.ค. 59 '!$C$63+'[1]มี.ค. 59 '!$D$63)</f>
        <v>178404150</v>
      </c>
      <c r="D20" s="23">
        <f>SUM([1]เม.ย.59!$E$63)</f>
        <v>173398995.43000001</v>
      </c>
      <c r="E20" s="11">
        <f t="shared" si="6"/>
        <v>97.194485346893558</v>
      </c>
      <c r="F20" s="11">
        <f t="shared" si="7"/>
        <v>97.196473905622469</v>
      </c>
      <c r="G20" s="11">
        <f t="shared" si="8"/>
        <v>5005154.5699999928</v>
      </c>
      <c r="H20" s="11">
        <f t="shared" si="9"/>
        <v>2.8055146531064401</v>
      </c>
      <c r="I20" s="11" t="s">
        <v>19</v>
      </c>
      <c r="J20" s="11"/>
    </row>
    <row r="21" spans="1:10" ht="32.25" customHeight="1">
      <c r="A21" s="10"/>
      <c r="B21" s="11"/>
      <c r="C21" s="11"/>
      <c r="D21" s="25"/>
      <c r="E21" s="11"/>
      <c r="F21" s="11"/>
      <c r="G21" s="11"/>
      <c r="H21" s="11"/>
      <c r="I21" s="11"/>
      <c r="J21" s="11"/>
    </row>
    <row r="22" spans="1:10" ht="32.25" customHeight="1" thickBot="1">
      <c r="A22" s="15" t="s">
        <v>17</v>
      </c>
      <c r="B22" s="16">
        <f>SUM(B15:B21)</f>
        <v>330836300</v>
      </c>
      <c r="C22" s="16">
        <f t="shared" ref="C22:D22" si="10">SUM(C15:C21)</f>
        <v>330836300</v>
      </c>
      <c r="D22" s="16">
        <f t="shared" si="10"/>
        <v>254770977.79000002</v>
      </c>
      <c r="E22" s="16">
        <f>SUM(D22/C22*100)</f>
        <v>77.008169233545416</v>
      </c>
      <c r="F22" s="16">
        <f>SUM(D22/B22*100)</f>
        <v>77.008169233545416</v>
      </c>
      <c r="G22" s="16">
        <f>SUM(G15:G20)</f>
        <v>76065322.209999993</v>
      </c>
      <c r="H22" s="16">
        <f>SUM(G22/C22*100)</f>
        <v>22.991830766454584</v>
      </c>
      <c r="I22" s="16">
        <v>0</v>
      </c>
      <c r="J22" s="16">
        <v>0</v>
      </c>
    </row>
    <row r="23" spans="1:10" ht="32.25" customHeight="1" thickTop="1" thickBot="1">
      <c r="A23" s="17" t="s">
        <v>17</v>
      </c>
      <c r="B23" s="18"/>
      <c r="C23" s="19">
        <v>1</v>
      </c>
      <c r="D23" s="26"/>
      <c r="E23" s="19">
        <f>SUM(D22/C22)</f>
        <v>0.7700816923354542</v>
      </c>
      <c r="F23" s="19">
        <f>SUM(D22/B22)</f>
        <v>0.7700816923354542</v>
      </c>
      <c r="G23" s="18"/>
      <c r="H23" s="19">
        <f>SUM(G22/C22)</f>
        <v>0.22991830766454585</v>
      </c>
      <c r="I23" s="20"/>
      <c r="J23" s="27"/>
    </row>
    <row r="24" spans="1:10" ht="32.25" customHeight="1" thickTop="1">
      <c r="A24" s="28"/>
      <c r="B24" s="29"/>
      <c r="C24" s="30"/>
      <c r="D24" s="30"/>
      <c r="E24" s="30"/>
      <c r="F24" s="30"/>
      <c r="G24" s="30"/>
      <c r="H24" s="30"/>
      <c r="I24" s="30"/>
      <c r="J24" s="30"/>
    </row>
    <row r="25" spans="1:10" ht="32.25" customHeight="1">
      <c r="A25" s="33"/>
      <c r="B25" s="30"/>
      <c r="C25" s="30"/>
      <c r="D25" s="30"/>
      <c r="E25" s="30"/>
      <c r="F25" s="30"/>
      <c r="G25" s="30"/>
      <c r="H25" s="30"/>
      <c r="I25" s="30"/>
      <c r="J25" s="30"/>
    </row>
    <row r="26" spans="1:10" ht="32.25" customHeight="1">
      <c r="A26" s="21" t="s">
        <v>20</v>
      </c>
      <c r="B26" s="22"/>
      <c r="C26" s="22"/>
      <c r="D26" s="22"/>
      <c r="E26" s="22"/>
      <c r="F26" s="22"/>
      <c r="G26" s="22"/>
      <c r="H26" s="22"/>
      <c r="I26" s="22"/>
      <c r="J26" s="22"/>
    </row>
    <row r="27" spans="1:10" ht="32.25" customHeight="1">
      <c r="A27" s="10" t="s">
        <v>10</v>
      </c>
      <c r="B27" s="23">
        <f>SUM('[1]มี.ค. 59 '!$B$86)</f>
        <v>10477100</v>
      </c>
      <c r="C27" s="23">
        <f>SUM('[1]มี.ค. 59 '!$C$86+'[1]มี.ค. 59 '!$D$86)</f>
        <v>10477100</v>
      </c>
      <c r="D27" s="23">
        <f>SUM([1]เม.ย.59!$E$86)</f>
        <v>9395984.0700000003</v>
      </c>
      <c r="E27" s="11">
        <f>SUM(D27/C27*100)</f>
        <v>89.681152895362274</v>
      </c>
      <c r="F27" s="11">
        <f>SUM(D27/B27*100)</f>
        <v>89.681152895362274</v>
      </c>
      <c r="G27" s="11">
        <f>SUM(C27-D27)</f>
        <v>1081115.9299999997</v>
      </c>
      <c r="H27" s="11">
        <f>SUM(G27/C27*100)</f>
        <v>10.318847104637731</v>
      </c>
      <c r="I27" s="11"/>
      <c r="J27" s="11"/>
    </row>
    <row r="28" spans="1:10" ht="32.25" customHeight="1">
      <c r="A28" s="10" t="s">
        <v>11</v>
      </c>
      <c r="B28" s="23">
        <f>SUM('[1]มี.ค. 59 '!$B$91)</f>
        <v>8439200</v>
      </c>
      <c r="C28" s="23">
        <f>SUM('[1]มี.ค. 59 '!$C$91+'[1]มี.ค. 59 '!$D$91)</f>
        <v>8439200</v>
      </c>
      <c r="D28" s="23">
        <f>SUM('[1]มี.ค. 59 '!$E$91)</f>
        <v>8209248.9399999995</v>
      </c>
      <c r="E28" s="11">
        <f t="shared" ref="E28:E31" si="11">SUM(D28/C28*100)</f>
        <v>97.27520309981989</v>
      </c>
      <c r="F28" s="11">
        <f t="shared" ref="F28:F31" si="12">SUM(D28/B28*100)</f>
        <v>97.27520309981989</v>
      </c>
      <c r="G28" s="11">
        <f t="shared" ref="G28:G32" si="13">SUM(C28-D28)</f>
        <v>229951.06000000052</v>
      </c>
      <c r="H28" s="11">
        <f t="shared" ref="H28:H31" si="14">SUM(G28/C28*100)</f>
        <v>2.724796900180118</v>
      </c>
      <c r="I28" s="11"/>
      <c r="J28" s="11"/>
    </row>
    <row r="29" spans="1:10" ht="32.25" customHeight="1">
      <c r="A29" s="10" t="s">
        <v>13</v>
      </c>
      <c r="B29" s="23">
        <f>SUM('[1]มี.ค. 59 '!$B$94)</f>
        <v>15694800</v>
      </c>
      <c r="C29" s="23">
        <f>SUM('[1]มี.ค. 59 '!$C$94+'[1]มี.ค. 59 '!$D$94)</f>
        <v>15694800</v>
      </c>
      <c r="D29" s="23">
        <f>SUM('[1]มี.ค. 59 '!$E$94)</f>
        <v>15011896.199999999</v>
      </c>
      <c r="E29" s="11">
        <f t="shared" si="11"/>
        <v>95.64885312332747</v>
      </c>
      <c r="F29" s="11">
        <f t="shared" si="12"/>
        <v>95.64885312332747</v>
      </c>
      <c r="G29" s="11">
        <f t="shared" si="13"/>
        <v>682903.80000000075</v>
      </c>
      <c r="H29" s="11">
        <f t="shared" si="14"/>
        <v>4.3511468766725336</v>
      </c>
      <c r="I29" s="11"/>
      <c r="J29" s="11"/>
    </row>
    <row r="30" spans="1:10" ht="32.25" customHeight="1">
      <c r="A30" s="10" t="s">
        <v>14</v>
      </c>
      <c r="B30" s="23">
        <f>SUM('[1]มี.ค. 59 '!$B$124)</f>
        <v>1103900</v>
      </c>
      <c r="C30" s="23">
        <f>SUM('[1]มี.ค. 59 '!$C$124+'[1]มี.ค. 59 '!$D$124)</f>
        <v>1103900</v>
      </c>
      <c r="D30" s="23">
        <f>SUM('[1]มี.ค. 59 '!$E$124)</f>
        <v>881599.88</v>
      </c>
      <c r="E30" s="11">
        <f t="shared" si="11"/>
        <v>79.862295497780593</v>
      </c>
      <c r="F30" s="11">
        <f t="shared" si="12"/>
        <v>79.862295497780593</v>
      </c>
      <c r="G30" s="11">
        <f t="shared" si="13"/>
        <v>222300.12</v>
      </c>
      <c r="H30" s="11">
        <f t="shared" si="14"/>
        <v>20.137704502219403</v>
      </c>
      <c r="I30" s="11"/>
      <c r="J30" s="11"/>
    </row>
    <row r="31" spans="1:10" ht="32.25" customHeight="1">
      <c r="A31" s="10" t="s">
        <v>15</v>
      </c>
      <c r="B31" s="23">
        <f>SUM('[1]มี.ค. 59 '!$B$132)</f>
        <v>3314900</v>
      </c>
      <c r="C31" s="23">
        <f>SUM('[1]มี.ค. 59 '!$C$132+'[1]มี.ค. 59 '!$D$132)</f>
        <v>3314900</v>
      </c>
      <c r="D31" s="23">
        <f>SUM('[1]มี.ค. 59 '!$E$132)</f>
        <v>3314899.81</v>
      </c>
      <c r="E31" s="11">
        <f t="shared" si="11"/>
        <v>99.999994268303709</v>
      </c>
      <c r="F31" s="11">
        <f t="shared" si="12"/>
        <v>99.999994268303709</v>
      </c>
      <c r="G31" s="11">
        <f t="shared" si="13"/>
        <v>0.18999999994412065</v>
      </c>
      <c r="H31" s="11">
        <f t="shared" si="14"/>
        <v>5.7316962787450798E-6</v>
      </c>
      <c r="I31" s="11"/>
      <c r="J31" s="11"/>
    </row>
    <row r="32" spans="1:10" ht="32.25" customHeight="1">
      <c r="A32" s="10" t="s">
        <v>16</v>
      </c>
      <c r="B32" s="23">
        <f>SUM('[1]มี.ค. 59 '!$B$135)</f>
        <v>0</v>
      </c>
      <c r="C32" s="23">
        <f>SUM('[1]มี.ค. 59 '!$C$135+'[1]มี.ค. 59 '!$D$135)</f>
        <v>0</v>
      </c>
      <c r="D32" s="23">
        <f>SUM('[1]มี.ค. 59 '!$E$135)</f>
        <v>0</v>
      </c>
      <c r="E32" s="11">
        <v>0</v>
      </c>
      <c r="F32" s="11">
        <v>0</v>
      </c>
      <c r="G32" s="11">
        <f t="shared" si="13"/>
        <v>0</v>
      </c>
      <c r="H32" s="11">
        <v>0</v>
      </c>
      <c r="I32" s="11"/>
      <c r="J32" s="11"/>
    </row>
    <row r="33" spans="1:10" ht="32.25" customHeight="1">
      <c r="A33" s="10"/>
      <c r="B33" s="23"/>
      <c r="C33" s="23"/>
      <c r="D33" s="31"/>
      <c r="E33" s="11"/>
      <c r="F33" s="11"/>
      <c r="G33" s="11"/>
      <c r="H33" s="11"/>
      <c r="I33" s="11"/>
      <c r="J33" s="11"/>
    </row>
    <row r="34" spans="1:10" ht="32.25" customHeight="1" thickBot="1">
      <c r="A34" s="15" t="s">
        <v>17</v>
      </c>
      <c r="B34" s="16">
        <f>SUM(B27:B33)</f>
        <v>39029900</v>
      </c>
      <c r="C34" s="16">
        <f>SUM(C27:C33)</f>
        <v>39029900</v>
      </c>
      <c r="D34" s="16">
        <f>SUM(D27:D33)</f>
        <v>36813628.899999999</v>
      </c>
      <c r="E34" s="16">
        <f>SUM(D34/C34*100)</f>
        <v>94.321607024358244</v>
      </c>
      <c r="F34" s="16">
        <f>SUM(D34/B34*100)</f>
        <v>94.321607024358244</v>
      </c>
      <c r="G34" s="16">
        <f>SUM(G27:G33)</f>
        <v>2216271.100000001</v>
      </c>
      <c r="H34" s="16">
        <f>SUM(G34/C34*100)</f>
        <v>5.6783929756417546</v>
      </c>
      <c r="I34" s="16">
        <v>0</v>
      </c>
      <c r="J34" s="16">
        <v>0</v>
      </c>
    </row>
    <row r="35" spans="1:10" ht="32.25" customHeight="1" thickTop="1" thickBot="1">
      <c r="A35" s="17" t="s">
        <v>17</v>
      </c>
      <c r="B35" s="18"/>
      <c r="C35" s="19">
        <v>1</v>
      </c>
      <c r="D35" s="26"/>
      <c r="E35" s="19">
        <f>SUM(D34/C34)</f>
        <v>0.94321607024358245</v>
      </c>
      <c r="F35" s="19">
        <f>SUM(D34/B34)</f>
        <v>0.94321607024358245</v>
      </c>
      <c r="G35" s="18"/>
      <c r="H35" s="19">
        <f>SUM(G34/C34)</f>
        <v>5.6783929756417544E-2</v>
      </c>
      <c r="I35" s="18"/>
      <c r="J35" s="20"/>
    </row>
    <row r="36" spans="1:10" ht="32.25" customHeight="1" thickTop="1">
      <c r="A36" s="28"/>
      <c r="B36" s="29"/>
      <c r="C36" s="29"/>
      <c r="D36" s="29"/>
      <c r="E36" s="29"/>
      <c r="F36" s="29"/>
      <c r="G36" s="29"/>
      <c r="H36" s="29"/>
      <c r="I36" s="29"/>
      <c r="J36" s="29"/>
    </row>
    <row r="37" spans="1:10" ht="32.25" customHeight="1">
      <c r="A37" s="33"/>
      <c r="B37" s="30"/>
      <c r="C37" s="30"/>
      <c r="D37" s="30"/>
      <c r="E37" s="30"/>
      <c r="F37" s="30"/>
      <c r="G37" s="30"/>
      <c r="H37" s="30"/>
      <c r="I37" s="30"/>
      <c r="J37" s="30"/>
    </row>
    <row r="38" spans="1:10" ht="32.25" customHeight="1">
      <c r="A38" s="36" t="s">
        <v>23</v>
      </c>
      <c r="B38" s="22"/>
      <c r="C38" s="22"/>
      <c r="D38" s="22"/>
      <c r="E38" s="22"/>
      <c r="F38" s="22"/>
      <c r="G38" s="22"/>
      <c r="H38" s="22"/>
      <c r="I38" s="22"/>
      <c r="J38" s="22"/>
    </row>
    <row r="39" spans="1:10" ht="32.25" customHeight="1">
      <c r="A39" s="10" t="s">
        <v>13</v>
      </c>
      <c r="B39" s="23">
        <f>SUM('[1]มี.ค. 59 '!$B$138)</f>
        <v>11344300</v>
      </c>
      <c r="C39" s="23">
        <f>SUM('[1]มี.ค. 59 '!$C$138+'[1]มี.ค. 59 '!$D$138)</f>
        <v>11344300</v>
      </c>
      <c r="D39" s="31">
        <f>SUM([1]เม.ย.59!$E$138)</f>
        <v>8749709.2199999988</v>
      </c>
      <c r="E39" s="11">
        <f>SUM(D39/C39*100)</f>
        <v>77.128683303509234</v>
      </c>
      <c r="F39" s="11">
        <f>SUM(D39/B39*100)</f>
        <v>77.128683303509234</v>
      </c>
      <c r="G39" s="12">
        <f>SUM(C39-D39)</f>
        <v>2594590.7800000012</v>
      </c>
      <c r="H39" s="11">
        <f>SUM(G39/C39*100)</f>
        <v>22.871316696490759</v>
      </c>
      <c r="I39" s="11"/>
      <c r="J39" s="11"/>
    </row>
    <row r="40" spans="1:10" ht="32.25" customHeight="1">
      <c r="A40" s="10" t="s">
        <v>14</v>
      </c>
      <c r="B40" s="23">
        <f>SUM('[1]มี.ค. 59 '!$B$146)</f>
        <v>3991000</v>
      </c>
      <c r="C40" s="23">
        <f>SUM('[1]มี.ค. 59 '!$C$146+'[1]มี.ค. 59 '!$D$146)</f>
        <v>3991000</v>
      </c>
      <c r="D40" s="31">
        <f>SUM([1]เม.ย.59!$E$146)</f>
        <v>1875324.43</v>
      </c>
      <c r="E40" s="11">
        <f t="shared" ref="E40:E42" si="15">SUM(D40/C40*100)</f>
        <v>46.988835630167877</v>
      </c>
      <c r="F40" s="11">
        <f t="shared" ref="F40:F42" si="16">SUM(D40/B40*100)</f>
        <v>46.988835630167877</v>
      </c>
      <c r="G40" s="12">
        <f t="shared" ref="G40:G42" si="17">SUM(C40-D40)</f>
        <v>2115675.5700000003</v>
      </c>
      <c r="H40" s="11">
        <f t="shared" ref="H40:H42" si="18">SUM(G40/C40*100)</f>
        <v>53.01116436983213</v>
      </c>
      <c r="I40" s="11"/>
      <c r="J40" s="11"/>
    </row>
    <row r="41" spans="1:10" ht="32.25" customHeight="1">
      <c r="A41" s="10" t="s">
        <v>15</v>
      </c>
      <c r="B41" s="23">
        <f>SUM('[1]มี.ค. 59 '!$B$156)</f>
        <v>38602500</v>
      </c>
      <c r="C41" s="23">
        <f>SUM('[1]มี.ค. 59 '!$C$156+'[1]มี.ค. 59 '!$D$156)</f>
        <v>38602500</v>
      </c>
      <c r="D41" s="31">
        <f>SUM([1]เม.ย.59!$E$156)</f>
        <v>38412400</v>
      </c>
      <c r="E41" s="11">
        <f t="shared" si="15"/>
        <v>99.507544848131602</v>
      </c>
      <c r="F41" s="11">
        <f t="shared" si="16"/>
        <v>99.507544848131602</v>
      </c>
      <c r="G41" s="12">
        <f t="shared" si="17"/>
        <v>190100</v>
      </c>
      <c r="H41" s="11">
        <f t="shared" si="18"/>
        <v>0.49245515186840227</v>
      </c>
      <c r="I41" s="11"/>
      <c r="J41" s="11"/>
    </row>
    <row r="42" spans="1:10" ht="32.25" customHeight="1">
      <c r="A42" s="10" t="s">
        <v>16</v>
      </c>
      <c r="B42" s="23">
        <f>SUM('[1]มี.ค. 59 '!$B$164)</f>
        <v>8415100</v>
      </c>
      <c r="C42" s="23">
        <f>SUM('[1]มี.ค. 59 '!$C$164+'[1]มี.ค. 59 '!$D$164)</f>
        <v>8415100</v>
      </c>
      <c r="D42" s="31">
        <f>SUM([1]เม.ย.59!$E$164)</f>
        <v>1163899.68</v>
      </c>
      <c r="E42" s="11">
        <f t="shared" si="15"/>
        <v>13.831085548597164</v>
      </c>
      <c r="F42" s="11">
        <f t="shared" si="16"/>
        <v>13.831085548597164</v>
      </c>
      <c r="G42" s="12">
        <f t="shared" si="17"/>
        <v>7251200.3200000003</v>
      </c>
      <c r="H42" s="11">
        <f t="shared" si="18"/>
        <v>86.168914451402827</v>
      </c>
      <c r="I42" s="11"/>
      <c r="J42" s="11"/>
    </row>
    <row r="43" spans="1:10" ht="32.25" customHeight="1">
      <c r="A43" s="10"/>
      <c r="B43" s="23"/>
      <c r="C43" s="23"/>
      <c r="D43" s="31"/>
      <c r="E43" s="11"/>
      <c r="F43" s="11"/>
      <c r="G43" s="11"/>
      <c r="H43" s="11"/>
      <c r="I43" s="11"/>
      <c r="J43" s="11"/>
    </row>
    <row r="44" spans="1:10" ht="32.25" customHeight="1">
      <c r="A44" s="10"/>
      <c r="B44" s="11"/>
      <c r="C44" s="11"/>
      <c r="D44" s="11"/>
      <c r="E44" s="11"/>
      <c r="F44" s="11"/>
      <c r="G44" s="11"/>
      <c r="H44" s="11"/>
      <c r="I44" s="11"/>
      <c r="J44" s="11"/>
    </row>
    <row r="45" spans="1:10" ht="32.25" customHeight="1" thickBot="1">
      <c r="A45" s="15" t="s">
        <v>17</v>
      </c>
      <c r="B45" s="16">
        <f>SUM(B39:B44)</f>
        <v>62352900</v>
      </c>
      <c r="C45" s="16">
        <f t="shared" ref="C45:D45" si="19">SUM(C39:C44)</f>
        <v>62352900</v>
      </c>
      <c r="D45" s="16">
        <f t="shared" si="19"/>
        <v>50201333.329999998</v>
      </c>
      <c r="E45" s="16">
        <f>SUM(D45/C45*100)</f>
        <v>80.511625489752674</v>
      </c>
      <c r="F45" s="16">
        <f>SUM(D45/B45*100)</f>
        <v>80.511625489752674</v>
      </c>
      <c r="G45" s="16">
        <f>SUM(G39:G42)</f>
        <v>12151566.670000002</v>
      </c>
      <c r="H45" s="16">
        <f>SUM(G45/C45*100)</f>
        <v>19.488374510247322</v>
      </c>
      <c r="I45" s="16">
        <v>0</v>
      </c>
      <c r="J45" s="16">
        <v>0</v>
      </c>
    </row>
    <row r="46" spans="1:10" ht="32.25" customHeight="1" thickTop="1" thickBot="1">
      <c r="A46" s="17" t="s">
        <v>17</v>
      </c>
      <c r="B46" s="18"/>
      <c r="C46" s="19">
        <v>1</v>
      </c>
      <c r="D46" s="26"/>
      <c r="E46" s="19">
        <f>SUM(D45/C45)</f>
        <v>0.80511625489752681</v>
      </c>
      <c r="F46" s="19">
        <f>SUM(D45/B45)</f>
        <v>0.80511625489752681</v>
      </c>
      <c r="G46" s="18"/>
      <c r="H46" s="19">
        <f>SUM(G45/C45)</f>
        <v>0.19488374510247322</v>
      </c>
      <c r="I46" s="18"/>
      <c r="J46" s="20"/>
    </row>
    <row r="47" spans="1:10" ht="32.25" customHeight="1" thickTop="1"/>
    <row r="48" spans="1:10" ht="32.25" customHeight="1"/>
    <row r="49" spans="1:10" ht="32.25" customHeight="1">
      <c r="A49" s="1"/>
      <c r="B49" s="1"/>
      <c r="C49" s="1"/>
      <c r="D49" s="32" t="s">
        <v>21</v>
      </c>
      <c r="E49" s="1"/>
      <c r="F49" s="1"/>
      <c r="G49" s="1"/>
      <c r="H49" s="1"/>
      <c r="I49" s="1"/>
      <c r="J49" s="1"/>
    </row>
  </sheetData>
  <mergeCells count="1">
    <mergeCell ref="A1:J1"/>
  </mergeCells>
  <printOptions horizontalCentered="1" verticalCentered="1"/>
  <pageMargins left="0.25" right="0.25" top="0.75" bottom="0.75" header="0.3" footer="0.3"/>
  <pageSetup paperSize="9" fitToHeight="0" orientation="landscape" r:id="rId1"/>
  <headerFooter>
    <oddHeader>&amp;R&amp;P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A1:L49"/>
  <sheetViews>
    <sheetView workbookViewId="0">
      <selection activeCell="O13" sqref="O13"/>
    </sheetView>
  </sheetViews>
  <sheetFormatPr defaultColWidth="9" defaultRowHeight="18.75"/>
  <cols>
    <col min="1" max="1" width="23.28515625" style="2" customWidth="1"/>
    <col min="2" max="3" width="15.7109375" style="2" customWidth="1"/>
    <col min="4" max="4" width="17.5703125" style="2" customWidth="1"/>
    <col min="5" max="5" width="9.28515625" style="2" customWidth="1"/>
    <col min="6" max="6" width="9.140625" style="2" customWidth="1"/>
    <col min="7" max="7" width="16" style="2" customWidth="1"/>
    <col min="8" max="8" width="8" style="2" customWidth="1"/>
    <col min="9" max="9" width="8.5703125" style="2" customWidth="1"/>
    <col min="10" max="10" width="9.140625" style="2" customWidth="1"/>
    <col min="11" max="16384" width="9" style="2"/>
  </cols>
  <sheetData>
    <row r="1" spans="1:12" ht="21.75">
      <c r="A1" s="84" t="s">
        <v>22</v>
      </c>
      <c r="B1" s="84"/>
      <c r="C1" s="84"/>
      <c r="D1" s="84"/>
      <c r="E1" s="84"/>
      <c r="F1" s="84"/>
      <c r="G1" s="84"/>
      <c r="H1" s="84"/>
      <c r="I1" s="84"/>
      <c r="J1" s="84"/>
      <c r="K1" s="1"/>
      <c r="L1" s="1"/>
    </row>
    <row r="2" spans="1:12" ht="114.75" customHeight="1">
      <c r="A2" s="3" t="s">
        <v>0</v>
      </c>
      <c r="B2" s="3" t="s">
        <v>1</v>
      </c>
      <c r="C2" s="3" t="s">
        <v>2</v>
      </c>
      <c r="D2" s="4" t="s">
        <v>28</v>
      </c>
      <c r="E2" s="3" t="s">
        <v>3</v>
      </c>
      <c r="F2" s="3" t="s">
        <v>4</v>
      </c>
      <c r="G2" s="3" t="s">
        <v>5</v>
      </c>
      <c r="H2" s="3" t="s">
        <v>6</v>
      </c>
      <c r="I2" s="3" t="s">
        <v>7</v>
      </c>
      <c r="J2" s="3" t="s">
        <v>8</v>
      </c>
      <c r="K2" s="5"/>
      <c r="L2" s="6"/>
    </row>
    <row r="3" spans="1:12" ht="32.25" customHeight="1">
      <c r="A3" s="7" t="s">
        <v>9</v>
      </c>
      <c r="B3" s="8"/>
      <c r="C3" s="9"/>
      <c r="D3" s="8"/>
      <c r="E3" s="8"/>
      <c r="F3" s="9"/>
      <c r="G3" s="9"/>
      <c r="H3" s="9"/>
      <c r="I3" s="9"/>
      <c r="J3" s="9"/>
      <c r="K3" s="6"/>
      <c r="L3" s="6"/>
    </row>
    <row r="4" spans="1:12" ht="32.25" customHeight="1">
      <c r="A4" s="10" t="s">
        <v>10</v>
      </c>
      <c r="B4" s="11">
        <f>SUM(B15+B27)</f>
        <v>127550700</v>
      </c>
      <c r="C4" s="11">
        <f>SUM(C15+C27)</f>
        <v>127550700</v>
      </c>
      <c r="D4" s="11">
        <f>SUM(D15+D27)</f>
        <v>63274575.630000003</v>
      </c>
      <c r="E4" s="11">
        <f>+D4/C4*100</f>
        <v>49.607391907688474</v>
      </c>
      <c r="F4" s="11">
        <f>SUM(D4/B4*100)</f>
        <v>49.607391907688474</v>
      </c>
      <c r="G4" s="11">
        <f>SUM(C4-D4)</f>
        <v>64276124.369999997</v>
      </c>
      <c r="H4" s="11">
        <f>SUM(G4/C4*100)</f>
        <v>50.392608092311534</v>
      </c>
      <c r="I4" s="11"/>
      <c r="J4" s="11"/>
      <c r="K4" s="6"/>
      <c r="L4" s="6"/>
    </row>
    <row r="5" spans="1:12" ht="32.25" customHeight="1">
      <c r="A5" s="10" t="s">
        <v>11</v>
      </c>
      <c r="B5" s="11">
        <f>SUM(B28)</f>
        <v>8439200</v>
      </c>
      <c r="C5" s="11">
        <f>SUM(C28)</f>
        <v>8439200</v>
      </c>
      <c r="D5" s="11">
        <f>SUM(D28)</f>
        <v>8209248.9399999995</v>
      </c>
      <c r="E5" s="11">
        <f>+D5/C5*100</f>
        <v>97.27520309981989</v>
      </c>
      <c r="F5" s="11">
        <f t="shared" ref="F5:F10" si="0">SUM(D5/B5*100)</f>
        <v>97.27520309981989</v>
      </c>
      <c r="G5" s="11">
        <f t="shared" ref="G5:G10" si="1">SUM(C5-D5)</f>
        <v>229951.06000000052</v>
      </c>
      <c r="H5" s="11">
        <f t="shared" ref="H5:H10" si="2">SUM(G5/C5*100)</f>
        <v>2.724796900180118</v>
      </c>
      <c r="I5" s="11"/>
      <c r="J5" s="11"/>
      <c r="K5" s="6"/>
      <c r="L5" s="6"/>
    </row>
    <row r="6" spans="1:12" ht="32.25" customHeight="1">
      <c r="A6" s="10" t="s">
        <v>12</v>
      </c>
      <c r="B6" s="11">
        <f>SUM(B16)</f>
        <v>3931500</v>
      </c>
      <c r="C6" s="11">
        <f>SUM(C16)</f>
        <v>3931500</v>
      </c>
      <c r="D6" s="11">
        <f>SUM(D16)</f>
        <v>1809770.69</v>
      </c>
      <c r="E6" s="11">
        <f t="shared" ref="E6:E10" si="3">+D6/C6*100</f>
        <v>46.032575098562887</v>
      </c>
      <c r="F6" s="11">
        <f t="shared" si="0"/>
        <v>46.032575098562887</v>
      </c>
      <c r="G6" s="11">
        <f t="shared" si="1"/>
        <v>2121729.31</v>
      </c>
      <c r="H6" s="11">
        <f t="shared" si="2"/>
        <v>53.967424901437113</v>
      </c>
      <c r="I6" s="11"/>
      <c r="J6" s="11"/>
      <c r="K6" s="6"/>
      <c r="L6" s="6"/>
    </row>
    <row r="7" spans="1:12" ht="32.25" customHeight="1">
      <c r="A7" s="10" t="s">
        <v>13</v>
      </c>
      <c r="B7" s="11">
        <f t="shared" ref="B7:D10" si="4">SUM(B17+B29+B39)</f>
        <v>49562800</v>
      </c>
      <c r="C7" s="11">
        <f t="shared" si="4"/>
        <v>49559150</v>
      </c>
      <c r="D7" s="11">
        <f t="shared" si="4"/>
        <v>32035998.359999999</v>
      </c>
      <c r="E7" s="11">
        <f t="shared" si="3"/>
        <v>64.64194474683282</v>
      </c>
      <c r="F7" s="11">
        <f t="shared" si="0"/>
        <v>64.637184259162112</v>
      </c>
      <c r="G7" s="11">
        <f t="shared" si="1"/>
        <v>17523151.640000001</v>
      </c>
      <c r="H7" s="11">
        <f t="shared" si="2"/>
        <v>35.358055253167173</v>
      </c>
      <c r="I7" s="11"/>
      <c r="J7" s="11"/>
      <c r="K7" s="6"/>
      <c r="L7" s="13"/>
    </row>
    <row r="8" spans="1:12" ht="32.25" customHeight="1">
      <c r="A8" s="10" t="s">
        <v>14</v>
      </c>
      <c r="B8" s="11">
        <f t="shared" si="4"/>
        <v>14001900</v>
      </c>
      <c r="C8" s="11">
        <f t="shared" si="4"/>
        <v>14001900</v>
      </c>
      <c r="D8" s="11">
        <f t="shared" si="4"/>
        <v>5933074.7699999996</v>
      </c>
      <c r="E8" s="11">
        <f t="shared" si="3"/>
        <v>42.37335483041587</v>
      </c>
      <c r="F8" s="11">
        <f t="shared" si="0"/>
        <v>42.37335483041587</v>
      </c>
      <c r="G8" s="11">
        <f t="shared" si="1"/>
        <v>8068825.2300000004</v>
      </c>
      <c r="H8" s="11">
        <f t="shared" si="2"/>
        <v>57.626645169584137</v>
      </c>
      <c r="I8" s="11"/>
      <c r="J8" s="11"/>
      <c r="K8" s="6"/>
      <c r="L8" s="6"/>
    </row>
    <row r="9" spans="1:12" ht="31.5" customHeight="1">
      <c r="A9" s="10" t="s">
        <v>15</v>
      </c>
      <c r="B9" s="11">
        <f t="shared" si="4"/>
        <v>41917400</v>
      </c>
      <c r="C9" s="11">
        <f t="shared" si="4"/>
        <v>41917400</v>
      </c>
      <c r="D9" s="11">
        <f t="shared" si="4"/>
        <v>41727299.810000002</v>
      </c>
      <c r="E9" s="11">
        <f t="shared" si="3"/>
        <v>99.546488594235342</v>
      </c>
      <c r="F9" s="11">
        <f t="shared" si="0"/>
        <v>99.546488594235342</v>
      </c>
      <c r="G9" s="11">
        <f t="shared" si="1"/>
        <v>190100.18999999762</v>
      </c>
      <c r="H9" s="11">
        <f t="shared" si="2"/>
        <v>0.45351140576466487</v>
      </c>
      <c r="I9" s="11"/>
      <c r="J9" s="11"/>
      <c r="K9" s="14"/>
      <c r="L9" s="6"/>
    </row>
    <row r="10" spans="1:12" ht="32.25" customHeight="1">
      <c r="A10" s="10" t="s">
        <v>16</v>
      </c>
      <c r="B10" s="11">
        <f t="shared" si="4"/>
        <v>186815600</v>
      </c>
      <c r="C10" s="11">
        <f t="shared" si="4"/>
        <v>186819250</v>
      </c>
      <c r="D10" s="11">
        <f t="shared" si="4"/>
        <v>174430262.23000002</v>
      </c>
      <c r="E10" s="11">
        <f t="shared" si="3"/>
        <v>93.368462955503801</v>
      </c>
      <c r="F10" s="11">
        <f t="shared" si="0"/>
        <v>93.37028718693729</v>
      </c>
      <c r="G10" s="11">
        <f t="shared" si="1"/>
        <v>12388987.769999981</v>
      </c>
      <c r="H10" s="11">
        <f t="shared" si="2"/>
        <v>6.6315370444962083</v>
      </c>
      <c r="I10" s="11"/>
      <c r="J10" s="11"/>
      <c r="K10" s="6"/>
      <c r="L10" s="6"/>
    </row>
    <row r="11" spans="1:12" ht="32.25" customHeight="1">
      <c r="A11" s="10"/>
      <c r="B11" s="11"/>
      <c r="C11" s="11"/>
      <c r="D11" s="11"/>
      <c r="E11" s="11"/>
      <c r="F11" s="11"/>
      <c r="G11" s="11"/>
      <c r="H11" s="11"/>
      <c r="I11" s="11"/>
      <c r="J11" s="11"/>
      <c r="K11" s="6"/>
      <c r="L11" s="6"/>
    </row>
    <row r="12" spans="1:12" ht="32.25" customHeight="1" thickBot="1">
      <c r="A12" s="15" t="s">
        <v>17</v>
      </c>
      <c r="B12" s="16">
        <f>SUM(B4:B11)</f>
        <v>432219100</v>
      </c>
      <c r="C12" s="16">
        <f t="shared" ref="C12:D12" si="5">SUM(C4:C11)</f>
        <v>432219100</v>
      </c>
      <c r="D12" s="16">
        <f t="shared" si="5"/>
        <v>327420230.43000001</v>
      </c>
      <c r="E12" s="16">
        <f>SUM(D12/C12*100)</f>
        <v>75.753299756998246</v>
      </c>
      <c r="F12" s="16">
        <f>SUM(D12/B12*100)</f>
        <v>75.753299756998246</v>
      </c>
      <c r="G12" s="16">
        <f>SUM(C12-D12)</f>
        <v>104798869.56999999</v>
      </c>
      <c r="H12" s="16">
        <f>SUM(G12/C12*100)</f>
        <v>24.246700243001754</v>
      </c>
      <c r="I12" s="16">
        <v>0</v>
      </c>
      <c r="J12" s="16">
        <v>0</v>
      </c>
      <c r="K12" s="6"/>
      <c r="L12" s="6"/>
    </row>
    <row r="13" spans="1:12" ht="32.25" customHeight="1" thickTop="1" thickBot="1">
      <c r="A13" s="17" t="s">
        <v>17</v>
      </c>
      <c r="B13" s="18"/>
      <c r="C13" s="19">
        <v>1</v>
      </c>
      <c r="D13" s="18"/>
      <c r="E13" s="19">
        <f>SUM(D12/C12)</f>
        <v>0.75753299756998249</v>
      </c>
      <c r="F13" s="19">
        <f>SUM(D12/B12)</f>
        <v>0.75753299756998249</v>
      </c>
      <c r="G13" s="18"/>
      <c r="H13" s="19">
        <f>SUM(G12/C12)</f>
        <v>0.24246700243001754</v>
      </c>
      <c r="I13" s="18"/>
      <c r="J13" s="20"/>
      <c r="K13" s="6"/>
      <c r="L13" s="6"/>
    </row>
    <row r="14" spans="1:12" ht="32.25" customHeight="1" thickTop="1">
      <c r="A14" s="21" t="s">
        <v>18</v>
      </c>
      <c r="B14" s="22"/>
      <c r="C14" s="22"/>
      <c r="D14" s="22"/>
      <c r="E14" s="22"/>
      <c r="F14" s="22"/>
      <c r="G14" s="22"/>
      <c r="H14" s="22"/>
      <c r="I14" s="22"/>
      <c r="J14" s="22"/>
      <c r="K14" s="6"/>
      <c r="L14" s="6"/>
    </row>
    <row r="15" spans="1:12" ht="32.25" customHeight="1">
      <c r="A15" s="10" t="s">
        <v>10</v>
      </c>
      <c r="B15" s="23">
        <f>SUM('[1]มี.ค. 59 '!$B$5)</f>
        <v>117073600</v>
      </c>
      <c r="C15" s="23">
        <f>SUM('[1]มี.ค. 59 '!$C$5+'[1]มี.ค. 59 '!$D$5)</f>
        <v>117073600</v>
      </c>
      <c r="D15" s="23">
        <f>SUM('[1]มี.ค. 59 '!$E$5)</f>
        <v>54090741.560000002</v>
      </c>
      <c r="E15" s="11">
        <f>SUM(D15/C15*100)</f>
        <v>46.202339007256974</v>
      </c>
      <c r="F15" s="11">
        <f>SUM(D15/B15*100)</f>
        <v>46.202339007256974</v>
      </c>
      <c r="G15" s="11">
        <f>SUM(C15-D15)</f>
        <v>62982858.439999998</v>
      </c>
      <c r="H15" s="11">
        <f>SUM(G15/C15*100)</f>
        <v>53.797660992743026</v>
      </c>
      <c r="I15" s="11"/>
      <c r="J15" s="11"/>
      <c r="K15" s="1"/>
      <c r="L15" s="1"/>
    </row>
    <row r="16" spans="1:12" ht="32.25" customHeight="1">
      <c r="A16" s="10" t="s">
        <v>12</v>
      </c>
      <c r="B16" s="23">
        <f>SUM('[1]มี.ค. 59 '!$B$13)</f>
        <v>3931500</v>
      </c>
      <c r="C16" s="23">
        <f>SUM('[1]มี.ค. 59 '!$C$13+'[1]มี.ค. 59 '!$D$13)</f>
        <v>3931500</v>
      </c>
      <c r="D16" s="23">
        <f>SUM('[1]มี.ค. 59 '!$E$13)</f>
        <v>1809770.69</v>
      </c>
      <c r="E16" s="11">
        <f t="shared" ref="E16:E20" si="6">SUM(D16/C16*100)</f>
        <v>46.032575098562887</v>
      </c>
      <c r="F16" s="11">
        <f t="shared" ref="F16:F20" si="7">SUM(D16/B16*100)</f>
        <v>46.032575098562887</v>
      </c>
      <c r="G16" s="11">
        <f t="shared" ref="G16:G20" si="8">SUM(C16-D16)</f>
        <v>2121729.31</v>
      </c>
      <c r="H16" s="11">
        <f t="shared" ref="H16:H20" si="9">SUM(G16/C16*100)</f>
        <v>53.967424901437113</v>
      </c>
      <c r="I16" s="11"/>
      <c r="J16" s="11"/>
      <c r="K16" s="1"/>
      <c r="L16" s="1"/>
    </row>
    <row r="17" spans="1:10" ht="32.25" customHeight="1">
      <c r="A17" s="10" t="s">
        <v>13</v>
      </c>
      <c r="B17" s="23">
        <f>SUM('[1]มี.ค. 59 '!$B$16)</f>
        <v>22523700</v>
      </c>
      <c r="C17" s="23">
        <f>SUM('[1]มี.ค. 59 '!$C$16+'[1]มี.ค. 59 '!$D$16)</f>
        <v>22520050</v>
      </c>
      <c r="D17" s="23">
        <f>SUM('[1]มี.ค. 59 '!$E$16)</f>
        <v>9393160.6900000013</v>
      </c>
      <c r="E17" s="11">
        <f t="shared" si="6"/>
        <v>41.710212410718455</v>
      </c>
      <c r="F17" s="11">
        <f t="shared" si="7"/>
        <v>41.703453207066346</v>
      </c>
      <c r="G17" s="11">
        <f t="shared" si="8"/>
        <v>13126889.309999999</v>
      </c>
      <c r="H17" s="11">
        <f t="shared" si="9"/>
        <v>58.289787589281552</v>
      </c>
      <c r="I17" s="11"/>
      <c r="J17" s="24"/>
    </row>
    <row r="18" spans="1:10" ht="32.25" customHeight="1">
      <c r="A18" s="10" t="s">
        <v>14</v>
      </c>
      <c r="B18" s="23">
        <f>SUM('[1]มี.ค. 59 '!$B$58)</f>
        <v>8907000</v>
      </c>
      <c r="C18" s="23">
        <f>SUM('[1]มี.ค. 59 '!$C$58+'[1]มี.ค. 59 '!$D$58)</f>
        <v>8907000</v>
      </c>
      <c r="D18" s="23">
        <f>SUM('[1]มี.ค. 59 '!$E$58)</f>
        <v>3545098.01</v>
      </c>
      <c r="E18" s="11">
        <f t="shared" si="6"/>
        <v>39.801257550241381</v>
      </c>
      <c r="F18" s="11">
        <f t="shared" si="7"/>
        <v>39.801257550241381</v>
      </c>
      <c r="G18" s="11">
        <f t="shared" si="8"/>
        <v>5361901.99</v>
      </c>
      <c r="H18" s="11">
        <f t="shared" si="9"/>
        <v>60.198742449758626</v>
      </c>
      <c r="I18" s="11"/>
      <c r="J18" s="11"/>
    </row>
    <row r="19" spans="1:10" ht="32.25" customHeight="1">
      <c r="A19" s="10" t="s">
        <v>15</v>
      </c>
      <c r="B19" s="23">
        <f>SUM('[1]มี.ค. 59 '!$B$62)</f>
        <v>0</v>
      </c>
      <c r="C19" s="23">
        <f>SUM('[1]มี.ค. 59 '!$C$62+'[1]มี.ค. 59 '!$D$62)</f>
        <v>0</v>
      </c>
      <c r="D19" s="23">
        <f>SUM('[1]มี.ค. 59 '!$E$62)</f>
        <v>0</v>
      </c>
      <c r="E19" s="11">
        <v>0</v>
      </c>
      <c r="F19" s="11">
        <v>0</v>
      </c>
      <c r="G19" s="11">
        <f t="shared" si="8"/>
        <v>0</v>
      </c>
      <c r="H19" s="11">
        <v>0</v>
      </c>
      <c r="I19" s="11"/>
      <c r="J19" s="11"/>
    </row>
    <row r="20" spans="1:10" ht="32.25" customHeight="1">
      <c r="A20" s="10" t="s">
        <v>16</v>
      </c>
      <c r="B20" s="23">
        <f>SUM('[1]มี.ค. 59 '!$B$63)</f>
        <v>178400500</v>
      </c>
      <c r="C20" s="23">
        <f>SUM('[1]มี.ค. 59 '!$C$63+'[1]มี.ค. 59 '!$D$63)</f>
        <v>178404150</v>
      </c>
      <c r="D20" s="23">
        <f>SUM('[1]มี.ค. 59 '!$E$63)</f>
        <v>173363345.43000001</v>
      </c>
      <c r="E20" s="11">
        <f t="shared" si="6"/>
        <v>97.174502627881694</v>
      </c>
      <c r="F20" s="11">
        <f t="shared" si="7"/>
        <v>97.176490777772486</v>
      </c>
      <c r="G20" s="11">
        <f t="shared" si="8"/>
        <v>5040804.5699999928</v>
      </c>
      <c r="H20" s="11">
        <f t="shared" si="9"/>
        <v>2.8254973721183014</v>
      </c>
      <c r="I20" s="11" t="s">
        <v>19</v>
      </c>
      <c r="J20" s="11"/>
    </row>
    <row r="21" spans="1:10" ht="32.25" customHeight="1">
      <c r="A21" s="10"/>
      <c r="B21" s="11"/>
      <c r="C21" s="11"/>
      <c r="D21" s="25"/>
      <c r="E21" s="11"/>
      <c r="F21" s="11"/>
      <c r="G21" s="11"/>
      <c r="H21" s="11"/>
      <c r="I21" s="11"/>
      <c r="J21" s="11"/>
    </row>
    <row r="22" spans="1:10" ht="32.25" customHeight="1" thickBot="1">
      <c r="A22" s="15" t="s">
        <v>17</v>
      </c>
      <c r="B22" s="16">
        <f>SUM(B15:B21)</f>
        <v>330836300</v>
      </c>
      <c r="C22" s="16">
        <f t="shared" ref="C22:D22" si="10">SUM(C15:C21)</f>
        <v>330836300</v>
      </c>
      <c r="D22" s="16">
        <f t="shared" si="10"/>
        <v>242202116.38</v>
      </c>
      <c r="E22" s="16">
        <f>SUM(D22/C22*100)</f>
        <v>73.209051237726925</v>
      </c>
      <c r="F22" s="16">
        <f>SUM(D22/B22*100)</f>
        <v>73.209051237726925</v>
      </c>
      <c r="G22" s="16">
        <f>SUM(G15:G20)</f>
        <v>88634183.61999999</v>
      </c>
      <c r="H22" s="16">
        <f>SUM(G22/C22*100)</f>
        <v>26.790948762273061</v>
      </c>
      <c r="I22" s="16">
        <v>0</v>
      </c>
      <c r="J22" s="16">
        <v>0</v>
      </c>
    </row>
    <row r="23" spans="1:10" ht="32.25" customHeight="1" thickTop="1" thickBot="1">
      <c r="A23" s="17" t="s">
        <v>17</v>
      </c>
      <c r="B23" s="18"/>
      <c r="C23" s="19">
        <v>1</v>
      </c>
      <c r="D23" s="26"/>
      <c r="E23" s="19">
        <f>SUM(D22/C22)</f>
        <v>0.7320905123772693</v>
      </c>
      <c r="F23" s="19">
        <f>SUM(D22/B22)</f>
        <v>0.7320905123772693</v>
      </c>
      <c r="G23" s="18"/>
      <c r="H23" s="19">
        <f>SUM(G22/C22)</f>
        <v>0.26790948762273059</v>
      </c>
      <c r="I23" s="20"/>
      <c r="J23" s="27"/>
    </row>
    <row r="24" spans="1:10" ht="32.25" customHeight="1" thickTop="1">
      <c r="A24" s="28"/>
      <c r="B24" s="29"/>
      <c r="C24" s="30"/>
      <c r="D24" s="30"/>
      <c r="E24" s="30"/>
      <c r="F24" s="30"/>
      <c r="G24" s="30"/>
      <c r="H24" s="30"/>
      <c r="I24" s="30"/>
      <c r="J24" s="30"/>
    </row>
    <row r="25" spans="1:10" ht="32.25" customHeight="1">
      <c r="A25" s="33"/>
      <c r="B25" s="30"/>
      <c r="C25" s="30"/>
      <c r="D25" s="30"/>
      <c r="E25" s="30"/>
      <c r="F25" s="30"/>
      <c r="G25" s="30"/>
      <c r="H25" s="30"/>
      <c r="I25" s="30"/>
      <c r="J25" s="30"/>
    </row>
    <row r="26" spans="1:10" ht="32.25" customHeight="1">
      <c r="A26" s="21" t="s">
        <v>20</v>
      </c>
      <c r="B26" s="22"/>
      <c r="C26" s="22"/>
      <c r="D26" s="22"/>
      <c r="E26" s="22"/>
      <c r="F26" s="22"/>
      <c r="G26" s="22"/>
      <c r="H26" s="22"/>
      <c r="I26" s="22"/>
      <c r="J26" s="22"/>
    </row>
    <row r="27" spans="1:10" ht="32.25" customHeight="1">
      <c r="A27" s="10" t="s">
        <v>10</v>
      </c>
      <c r="B27" s="23">
        <f>SUM('[1]มี.ค. 59 '!$B$86)</f>
        <v>10477100</v>
      </c>
      <c r="C27" s="23">
        <f>SUM('[1]มี.ค. 59 '!$C$86+'[1]มี.ค. 59 '!$D$86)</f>
        <v>10477100</v>
      </c>
      <c r="D27" s="23">
        <f>SUM('[1]มี.ค. 59 '!$E$86)</f>
        <v>9183834.0700000003</v>
      </c>
      <c r="E27" s="11">
        <f>SUM(D27/C27*100)</f>
        <v>87.656260511019269</v>
      </c>
      <c r="F27" s="11">
        <f>SUM(D27/B27*100)</f>
        <v>87.656260511019269</v>
      </c>
      <c r="G27" s="11">
        <f>SUM(C27-D27)</f>
        <v>1293265.9299999997</v>
      </c>
      <c r="H27" s="11">
        <f>SUM(G27/C27*100)</f>
        <v>12.343739488980725</v>
      </c>
      <c r="I27" s="11"/>
      <c r="J27" s="11"/>
    </row>
    <row r="28" spans="1:10" ht="32.25" customHeight="1">
      <c r="A28" s="10" t="s">
        <v>11</v>
      </c>
      <c r="B28" s="23">
        <f>SUM('[1]มี.ค. 59 '!$B$91)</f>
        <v>8439200</v>
      </c>
      <c r="C28" s="23">
        <f>SUM('[1]มี.ค. 59 '!$C$91+'[1]มี.ค. 59 '!$D$91)</f>
        <v>8439200</v>
      </c>
      <c r="D28" s="23">
        <f>SUM('[1]มี.ค. 59 '!$E$91)</f>
        <v>8209248.9399999995</v>
      </c>
      <c r="E28" s="11">
        <f t="shared" ref="E28:E31" si="11">SUM(D28/C28*100)</f>
        <v>97.27520309981989</v>
      </c>
      <c r="F28" s="11">
        <f t="shared" ref="F28:F31" si="12">SUM(D28/B28*100)</f>
        <v>97.27520309981989</v>
      </c>
      <c r="G28" s="11">
        <f t="shared" ref="G28:G32" si="13">SUM(C28-D28)</f>
        <v>229951.06000000052</v>
      </c>
      <c r="H28" s="11">
        <f t="shared" ref="H28:H31" si="14">SUM(G28/C28*100)</f>
        <v>2.724796900180118</v>
      </c>
      <c r="I28" s="11"/>
      <c r="J28" s="11"/>
    </row>
    <row r="29" spans="1:10" ht="32.25" customHeight="1">
      <c r="A29" s="10" t="s">
        <v>13</v>
      </c>
      <c r="B29" s="23">
        <f>SUM('[1]มี.ค. 59 '!$B$94)</f>
        <v>15694800</v>
      </c>
      <c r="C29" s="23">
        <f>SUM('[1]มี.ค. 59 '!$C$94+'[1]มี.ค. 59 '!$D$94)</f>
        <v>15694800</v>
      </c>
      <c r="D29" s="23">
        <f>SUM('[1]มี.ค. 59 '!$E$94)</f>
        <v>15011896.199999999</v>
      </c>
      <c r="E29" s="11">
        <f t="shared" si="11"/>
        <v>95.64885312332747</v>
      </c>
      <c r="F29" s="11">
        <f t="shared" si="12"/>
        <v>95.64885312332747</v>
      </c>
      <c r="G29" s="11">
        <f t="shared" si="13"/>
        <v>682903.80000000075</v>
      </c>
      <c r="H29" s="11">
        <f t="shared" si="14"/>
        <v>4.3511468766725336</v>
      </c>
      <c r="I29" s="11"/>
      <c r="J29" s="11"/>
    </row>
    <row r="30" spans="1:10" ht="32.25" customHeight="1">
      <c r="A30" s="10" t="s">
        <v>14</v>
      </c>
      <c r="B30" s="23">
        <f>SUM('[1]มี.ค. 59 '!$B$124)</f>
        <v>1103900</v>
      </c>
      <c r="C30" s="23">
        <f>SUM('[1]มี.ค. 59 '!$C$124+'[1]มี.ค. 59 '!$D$124)</f>
        <v>1103900</v>
      </c>
      <c r="D30" s="23">
        <f>SUM('[1]มี.ค. 59 '!$E$124)</f>
        <v>881599.88</v>
      </c>
      <c r="E30" s="11">
        <f t="shared" si="11"/>
        <v>79.862295497780593</v>
      </c>
      <c r="F30" s="11">
        <f t="shared" si="12"/>
        <v>79.862295497780593</v>
      </c>
      <c r="G30" s="11">
        <f t="shared" si="13"/>
        <v>222300.12</v>
      </c>
      <c r="H30" s="11">
        <f t="shared" si="14"/>
        <v>20.137704502219403</v>
      </c>
      <c r="I30" s="11"/>
      <c r="J30" s="11"/>
    </row>
    <row r="31" spans="1:10" ht="32.25" customHeight="1">
      <c r="A31" s="10" t="s">
        <v>15</v>
      </c>
      <c r="B31" s="23">
        <f>SUM('[1]มี.ค. 59 '!$B$132)</f>
        <v>3314900</v>
      </c>
      <c r="C31" s="23">
        <f>SUM('[1]มี.ค. 59 '!$C$132+'[1]มี.ค. 59 '!$D$132)</f>
        <v>3314900</v>
      </c>
      <c r="D31" s="23">
        <f>SUM('[1]มี.ค. 59 '!$E$132)</f>
        <v>3314899.81</v>
      </c>
      <c r="E31" s="11">
        <f t="shared" si="11"/>
        <v>99.999994268303709</v>
      </c>
      <c r="F31" s="11">
        <f t="shared" si="12"/>
        <v>99.999994268303709</v>
      </c>
      <c r="G31" s="11">
        <f t="shared" si="13"/>
        <v>0.18999999994412065</v>
      </c>
      <c r="H31" s="11">
        <f t="shared" si="14"/>
        <v>5.7316962787450798E-6</v>
      </c>
      <c r="I31" s="11"/>
      <c r="J31" s="11"/>
    </row>
    <row r="32" spans="1:10" ht="32.25" customHeight="1">
      <c r="A32" s="10" t="s">
        <v>16</v>
      </c>
      <c r="B32" s="23">
        <f>SUM('[1]มี.ค. 59 '!$B$135)</f>
        <v>0</v>
      </c>
      <c r="C32" s="23">
        <f>SUM('[1]มี.ค. 59 '!$C$135+'[1]มี.ค. 59 '!$D$135)</f>
        <v>0</v>
      </c>
      <c r="D32" s="23">
        <f>SUM('[1]มี.ค. 59 '!$E$135)</f>
        <v>0</v>
      </c>
      <c r="E32" s="11">
        <v>0</v>
      </c>
      <c r="F32" s="11">
        <v>0</v>
      </c>
      <c r="G32" s="11">
        <f t="shared" si="13"/>
        <v>0</v>
      </c>
      <c r="H32" s="11">
        <v>0</v>
      </c>
      <c r="I32" s="11"/>
      <c r="J32" s="11"/>
    </row>
    <row r="33" spans="1:10" ht="32.25" customHeight="1">
      <c r="A33" s="10"/>
      <c r="B33" s="23"/>
      <c r="C33" s="23"/>
      <c r="D33" s="31"/>
      <c r="E33" s="11"/>
      <c r="F33" s="11"/>
      <c r="G33" s="11"/>
      <c r="H33" s="11"/>
      <c r="I33" s="11"/>
      <c r="J33" s="11"/>
    </row>
    <row r="34" spans="1:10" ht="32.25" customHeight="1" thickBot="1">
      <c r="A34" s="15" t="s">
        <v>17</v>
      </c>
      <c r="B34" s="16">
        <f>SUM(B27:B33)</f>
        <v>39029900</v>
      </c>
      <c r="C34" s="16">
        <f>SUM(C27:C33)</f>
        <v>39029900</v>
      </c>
      <c r="D34" s="16">
        <f>SUM(D27:D33)</f>
        <v>36601478.899999999</v>
      </c>
      <c r="E34" s="16">
        <f>SUM(D34/C34*100)</f>
        <v>93.778049392901337</v>
      </c>
      <c r="F34" s="16">
        <f>SUM(D34/B34*100)</f>
        <v>93.778049392901337</v>
      </c>
      <c r="G34" s="16">
        <f>SUM(G27:G33)</f>
        <v>2428421.100000001</v>
      </c>
      <c r="H34" s="16">
        <f>SUM(G34/C34*100)</f>
        <v>6.2219506070986625</v>
      </c>
      <c r="I34" s="16">
        <v>0</v>
      </c>
      <c r="J34" s="16">
        <v>0</v>
      </c>
    </row>
    <row r="35" spans="1:10" ht="32.25" customHeight="1" thickTop="1" thickBot="1">
      <c r="A35" s="17" t="s">
        <v>17</v>
      </c>
      <c r="B35" s="18"/>
      <c r="C35" s="19">
        <v>1</v>
      </c>
      <c r="D35" s="26"/>
      <c r="E35" s="19">
        <f>SUM(D34/C34)</f>
        <v>0.93778049392901341</v>
      </c>
      <c r="F35" s="19">
        <f>SUM(D34/B34)</f>
        <v>0.93778049392901341</v>
      </c>
      <c r="G35" s="18"/>
      <c r="H35" s="19">
        <f>SUM(G34/C34)</f>
        <v>6.2219506070986627E-2</v>
      </c>
      <c r="I35" s="18"/>
      <c r="J35" s="20"/>
    </row>
    <row r="36" spans="1:10" ht="32.25" customHeight="1" thickTop="1">
      <c r="A36" s="28"/>
      <c r="B36" s="29"/>
      <c r="C36" s="29"/>
      <c r="D36" s="29"/>
      <c r="E36" s="29"/>
      <c r="F36" s="29"/>
      <c r="G36" s="29"/>
      <c r="H36" s="29"/>
      <c r="I36" s="29"/>
      <c r="J36" s="29"/>
    </row>
    <row r="37" spans="1:10" ht="32.25" customHeight="1">
      <c r="A37" s="33"/>
      <c r="B37" s="30"/>
      <c r="C37" s="30"/>
      <c r="D37" s="30"/>
      <c r="E37" s="30"/>
      <c r="F37" s="30"/>
      <c r="G37" s="30"/>
      <c r="H37" s="30"/>
      <c r="I37" s="30"/>
      <c r="J37" s="30"/>
    </row>
    <row r="38" spans="1:10" ht="32.25" customHeight="1">
      <c r="A38" s="36" t="s">
        <v>23</v>
      </c>
      <c r="B38" s="22"/>
      <c r="C38" s="22"/>
      <c r="D38" s="22"/>
      <c r="E38" s="22"/>
      <c r="F38" s="22"/>
      <c r="G38" s="22"/>
      <c r="H38" s="22"/>
      <c r="I38" s="22"/>
      <c r="J38" s="22"/>
    </row>
    <row r="39" spans="1:10" ht="32.25" customHeight="1">
      <c r="A39" s="10" t="s">
        <v>13</v>
      </c>
      <c r="B39" s="23">
        <f>SUM('[1]มี.ค. 59 '!$B$138)</f>
        <v>11344300</v>
      </c>
      <c r="C39" s="23">
        <f>SUM('[1]มี.ค. 59 '!$C$138+'[1]มี.ค. 59 '!$D$138)</f>
        <v>11344300</v>
      </c>
      <c r="D39" s="31">
        <f>SUM('[1]มี.ค. 59 '!$E$138)</f>
        <v>7630941.4699999997</v>
      </c>
      <c r="E39" s="11">
        <f>SUM(D39/C39*100)</f>
        <v>67.266746031046438</v>
      </c>
      <c r="F39" s="11">
        <f>SUM(D39/B39*100)</f>
        <v>67.266746031046438</v>
      </c>
      <c r="G39" s="12">
        <f>SUM(C39-D39)</f>
        <v>3713358.5300000003</v>
      </c>
      <c r="H39" s="11">
        <f>SUM(G39/C39*100)</f>
        <v>32.733253968953576</v>
      </c>
      <c r="I39" s="11"/>
      <c r="J39" s="11"/>
    </row>
    <row r="40" spans="1:10" ht="32.25" customHeight="1">
      <c r="A40" s="10" t="s">
        <v>14</v>
      </c>
      <c r="B40" s="23">
        <f>SUM('[1]มี.ค. 59 '!$B$146)</f>
        <v>3991000</v>
      </c>
      <c r="C40" s="23">
        <f>SUM('[1]มี.ค. 59 '!$C$146+'[1]มี.ค. 59 '!$D$146)</f>
        <v>3991000</v>
      </c>
      <c r="D40" s="31">
        <f>SUM('[1]มี.ค. 59 '!$E$146)</f>
        <v>1506376.8800000001</v>
      </c>
      <c r="E40" s="11">
        <f t="shared" ref="E40:E42" si="15">SUM(D40/C40*100)</f>
        <v>37.744346780255576</v>
      </c>
      <c r="F40" s="11">
        <f t="shared" ref="F40:F42" si="16">SUM(D40/B40*100)</f>
        <v>37.744346780255576</v>
      </c>
      <c r="G40" s="12">
        <f t="shared" ref="G40:G42" si="17">SUM(C40-D40)</f>
        <v>2484623.12</v>
      </c>
      <c r="H40" s="11">
        <f t="shared" ref="H40:H42" si="18">SUM(G40/C40*100)</f>
        <v>62.255653219744424</v>
      </c>
      <c r="I40" s="11"/>
      <c r="J40" s="11"/>
    </row>
    <row r="41" spans="1:10" ht="32.25" customHeight="1">
      <c r="A41" s="10" t="s">
        <v>15</v>
      </c>
      <c r="B41" s="23">
        <f>SUM('[1]มี.ค. 59 '!$B$156)</f>
        <v>38602500</v>
      </c>
      <c r="C41" s="23">
        <f>SUM('[1]มี.ค. 59 '!$C$156+'[1]มี.ค. 59 '!$D$156)</f>
        <v>38602500</v>
      </c>
      <c r="D41" s="31">
        <f>SUM('[1]มี.ค. 59 '!$E$156)</f>
        <v>38412400</v>
      </c>
      <c r="E41" s="11">
        <f t="shared" si="15"/>
        <v>99.507544848131602</v>
      </c>
      <c r="F41" s="11">
        <f t="shared" si="16"/>
        <v>99.507544848131602</v>
      </c>
      <c r="G41" s="12">
        <f t="shared" si="17"/>
        <v>190100</v>
      </c>
      <c r="H41" s="11">
        <f t="shared" si="18"/>
        <v>0.49245515186840227</v>
      </c>
      <c r="I41" s="11"/>
      <c r="J41" s="11"/>
    </row>
    <row r="42" spans="1:10" ht="32.25" customHeight="1">
      <c r="A42" s="10" t="s">
        <v>16</v>
      </c>
      <c r="B42" s="23">
        <f>SUM('[1]มี.ค. 59 '!$B$164)</f>
        <v>8415100</v>
      </c>
      <c r="C42" s="23">
        <f>SUM('[1]มี.ค. 59 '!$C$164+'[1]มี.ค. 59 '!$D$164)</f>
        <v>8415100</v>
      </c>
      <c r="D42" s="31">
        <f>SUM('[1]มี.ค. 59 '!$E$166)</f>
        <v>1066916.8</v>
      </c>
      <c r="E42" s="11">
        <f t="shared" si="15"/>
        <v>12.678599184798756</v>
      </c>
      <c r="F42" s="11">
        <f t="shared" si="16"/>
        <v>12.678599184798756</v>
      </c>
      <c r="G42" s="12">
        <f t="shared" si="17"/>
        <v>7348183.2000000002</v>
      </c>
      <c r="H42" s="11">
        <f t="shared" si="18"/>
        <v>87.321400815201244</v>
      </c>
      <c r="I42" s="11"/>
      <c r="J42" s="11"/>
    </row>
    <row r="43" spans="1:10" ht="32.25" customHeight="1">
      <c r="A43" s="10"/>
      <c r="B43" s="23"/>
      <c r="C43" s="23"/>
      <c r="D43" s="31"/>
      <c r="E43" s="11"/>
      <c r="F43" s="11"/>
      <c r="G43" s="11"/>
      <c r="H43" s="11"/>
      <c r="I43" s="11"/>
      <c r="J43" s="11"/>
    </row>
    <row r="44" spans="1:10" ht="32.25" customHeight="1">
      <c r="A44" s="10"/>
      <c r="B44" s="11"/>
      <c r="C44" s="11"/>
      <c r="D44" s="11"/>
      <c r="E44" s="11"/>
      <c r="F44" s="11"/>
      <c r="G44" s="11"/>
      <c r="H44" s="11"/>
      <c r="I44" s="11"/>
      <c r="J44" s="11"/>
    </row>
    <row r="45" spans="1:10" ht="32.25" customHeight="1" thickBot="1">
      <c r="A45" s="15" t="s">
        <v>17</v>
      </c>
      <c r="B45" s="16">
        <f>SUM(B39:B44)</f>
        <v>62352900</v>
      </c>
      <c r="C45" s="16">
        <f t="shared" ref="C45:D45" si="19">SUM(C39:C44)</f>
        <v>62352900</v>
      </c>
      <c r="D45" s="16">
        <f t="shared" si="19"/>
        <v>48616635.149999999</v>
      </c>
      <c r="E45" s="16">
        <f>SUM(D45/C45*100)</f>
        <v>77.970126730272369</v>
      </c>
      <c r="F45" s="16">
        <f>SUM(D45/B45*100)</f>
        <v>77.970126730272369</v>
      </c>
      <c r="G45" s="16">
        <f>SUM(G39:G42)</f>
        <v>13736264.850000001</v>
      </c>
      <c r="H45" s="16">
        <f>SUM(G45/C45*100)</f>
        <v>22.029873269727634</v>
      </c>
      <c r="I45" s="16">
        <v>0</v>
      </c>
      <c r="J45" s="16">
        <v>0</v>
      </c>
    </row>
    <row r="46" spans="1:10" ht="32.25" customHeight="1" thickTop="1" thickBot="1">
      <c r="A46" s="17" t="s">
        <v>17</v>
      </c>
      <c r="B46" s="18"/>
      <c r="C46" s="19">
        <v>1</v>
      </c>
      <c r="D46" s="26"/>
      <c r="E46" s="19">
        <f>SUM(D45/C45)</f>
        <v>0.77970126730272371</v>
      </c>
      <c r="F46" s="19">
        <f>SUM(D45/B45)</f>
        <v>0.77970126730272371</v>
      </c>
      <c r="G46" s="18"/>
      <c r="H46" s="19">
        <f>SUM(G45/C45)</f>
        <v>0.22029873269727634</v>
      </c>
      <c r="I46" s="18"/>
      <c r="J46" s="20"/>
    </row>
    <row r="47" spans="1:10" ht="32.25" customHeight="1" thickTop="1"/>
    <row r="48" spans="1:10" ht="32.25" customHeight="1"/>
    <row r="49" spans="1:10" ht="32.25" customHeight="1">
      <c r="A49" s="1"/>
      <c r="B49" s="1"/>
      <c r="C49" s="1"/>
      <c r="D49" s="32" t="s">
        <v>21</v>
      </c>
      <c r="E49" s="1"/>
      <c r="F49" s="1"/>
      <c r="G49" s="1"/>
      <c r="H49" s="1"/>
      <c r="I49" s="1"/>
      <c r="J49" s="1"/>
    </row>
  </sheetData>
  <mergeCells count="1">
    <mergeCell ref="A1:J1"/>
  </mergeCells>
  <printOptions horizontalCentered="1" verticalCentered="1"/>
  <pageMargins left="0.25" right="0.25" top="0.75" bottom="0.75" header="0.3" footer="0.3"/>
  <pageSetup paperSize="9" fitToHeight="0" orientation="landscape" r:id="rId1"/>
  <headerFooter>
    <oddHeader>&amp;R&amp;P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L49"/>
  <sheetViews>
    <sheetView workbookViewId="0">
      <selection activeCell="N8" sqref="N8"/>
    </sheetView>
  </sheetViews>
  <sheetFormatPr defaultColWidth="9" defaultRowHeight="18.75"/>
  <cols>
    <col min="1" max="1" width="23.28515625" style="2" customWidth="1"/>
    <col min="2" max="3" width="15.7109375" style="2" customWidth="1"/>
    <col min="4" max="4" width="17.5703125" style="2" customWidth="1"/>
    <col min="5" max="5" width="9.28515625" style="2" customWidth="1"/>
    <col min="6" max="6" width="9.140625" style="2" customWidth="1"/>
    <col min="7" max="7" width="16" style="2" customWidth="1"/>
    <col min="8" max="8" width="8" style="2" customWidth="1"/>
    <col min="9" max="9" width="8.5703125" style="2" customWidth="1"/>
    <col min="10" max="10" width="9.140625" style="2" customWidth="1"/>
    <col min="11" max="16384" width="9" style="2"/>
  </cols>
  <sheetData>
    <row r="1" spans="1:12" ht="21.75">
      <c r="A1" s="84" t="s">
        <v>22</v>
      </c>
      <c r="B1" s="84"/>
      <c r="C1" s="84"/>
      <c r="D1" s="84"/>
      <c r="E1" s="84"/>
      <c r="F1" s="84"/>
      <c r="G1" s="84"/>
      <c r="H1" s="84"/>
      <c r="I1" s="84"/>
      <c r="J1" s="84"/>
      <c r="K1" s="1"/>
      <c r="L1" s="1"/>
    </row>
    <row r="2" spans="1:12" ht="114.75" customHeight="1">
      <c r="A2" s="3" t="s">
        <v>0</v>
      </c>
      <c r="B2" s="3" t="s">
        <v>1</v>
      </c>
      <c r="C2" s="3" t="s">
        <v>2</v>
      </c>
      <c r="D2" s="4" t="s">
        <v>27</v>
      </c>
      <c r="E2" s="3" t="s">
        <v>3</v>
      </c>
      <c r="F2" s="3" t="s">
        <v>4</v>
      </c>
      <c r="G2" s="3" t="s">
        <v>5</v>
      </c>
      <c r="H2" s="3" t="s">
        <v>6</v>
      </c>
      <c r="I2" s="3" t="s">
        <v>7</v>
      </c>
      <c r="J2" s="3" t="s">
        <v>8</v>
      </c>
      <c r="K2" s="5"/>
      <c r="L2" s="6"/>
    </row>
    <row r="3" spans="1:12" ht="32.25" customHeight="1">
      <c r="A3" s="7" t="s">
        <v>9</v>
      </c>
      <c r="B3" s="8"/>
      <c r="C3" s="9"/>
      <c r="D3" s="8"/>
      <c r="E3" s="8"/>
      <c r="F3" s="9"/>
      <c r="G3" s="9"/>
      <c r="H3" s="9"/>
      <c r="I3" s="9"/>
      <c r="J3" s="9"/>
      <c r="K3" s="6"/>
      <c r="L3" s="6"/>
    </row>
    <row r="4" spans="1:12" ht="32.25" customHeight="1">
      <c r="A4" s="10" t="s">
        <v>10</v>
      </c>
      <c r="B4" s="11">
        <f>SUM(B15+B27)</f>
        <v>127550700</v>
      </c>
      <c r="C4" s="11">
        <f>SUM(C15+C27)</f>
        <v>67882550</v>
      </c>
      <c r="D4" s="11">
        <f>SUM(D15+D27)</f>
        <v>54156774.079999998</v>
      </c>
      <c r="E4" s="11">
        <f>+D4/C4*100</f>
        <v>79.780111501409408</v>
      </c>
      <c r="F4" s="11">
        <f>SUM(D4/B4*100)</f>
        <v>42.459017535772048</v>
      </c>
      <c r="G4" s="11">
        <f>SUM(C4-D4)</f>
        <v>13725775.920000002</v>
      </c>
      <c r="H4" s="11">
        <f>SUM(G4/C4*100)</f>
        <v>20.219888498590581</v>
      </c>
      <c r="I4" s="11"/>
      <c r="J4" s="11"/>
      <c r="K4" s="6"/>
      <c r="L4" s="6"/>
    </row>
    <row r="5" spans="1:12" ht="32.25" customHeight="1">
      <c r="A5" s="10" t="s">
        <v>11</v>
      </c>
      <c r="B5" s="11">
        <f>SUM(B28)</f>
        <v>8439200</v>
      </c>
      <c r="C5" s="11">
        <f>SUM(C28)</f>
        <v>8439200</v>
      </c>
      <c r="D5" s="11">
        <f>SUM(D28)</f>
        <v>8209248.9399999995</v>
      </c>
      <c r="E5" s="11">
        <f>+D5/C5*100</f>
        <v>97.27520309981989</v>
      </c>
      <c r="F5" s="11">
        <f t="shared" ref="F5:F10" si="0">SUM(D5/B5*100)</f>
        <v>97.27520309981989</v>
      </c>
      <c r="G5" s="11">
        <f t="shared" ref="G5:G10" si="1">SUM(C5-D5)</f>
        <v>229951.06000000052</v>
      </c>
      <c r="H5" s="11">
        <f t="shared" ref="H5:H10" si="2">SUM(G5/C5*100)</f>
        <v>2.724796900180118</v>
      </c>
      <c r="I5" s="11"/>
      <c r="J5" s="11"/>
      <c r="K5" s="6"/>
      <c r="L5" s="6"/>
    </row>
    <row r="6" spans="1:12" ht="32.25" customHeight="1">
      <c r="A6" s="10" t="s">
        <v>12</v>
      </c>
      <c r="B6" s="11">
        <f>SUM(B16)</f>
        <v>3931500</v>
      </c>
      <c r="C6" s="11">
        <f>SUM(C16)</f>
        <v>1965750</v>
      </c>
      <c r="D6" s="11">
        <f>SUM(D16)</f>
        <v>1523725.69</v>
      </c>
      <c r="E6" s="11">
        <f t="shared" ref="E6:E10" si="3">+D6/C6*100</f>
        <v>77.513706727712062</v>
      </c>
      <c r="F6" s="11">
        <f t="shared" si="0"/>
        <v>38.756853363856031</v>
      </c>
      <c r="G6" s="11">
        <f t="shared" si="1"/>
        <v>442024.31000000006</v>
      </c>
      <c r="H6" s="11">
        <f t="shared" si="2"/>
        <v>22.486293272287934</v>
      </c>
      <c r="I6" s="11"/>
      <c r="J6" s="11"/>
      <c r="K6" s="6"/>
      <c r="L6" s="6"/>
    </row>
    <row r="7" spans="1:12" ht="32.25" customHeight="1">
      <c r="A7" s="10" t="s">
        <v>13</v>
      </c>
      <c r="B7" s="11">
        <f t="shared" ref="B7:D10" si="4">SUM(B17+B29+B39)</f>
        <v>49562800</v>
      </c>
      <c r="C7" s="11">
        <f t="shared" si="4"/>
        <v>33373900</v>
      </c>
      <c r="D7" s="11">
        <f t="shared" si="4"/>
        <v>30306999.819999997</v>
      </c>
      <c r="E7" s="11">
        <f t="shared" si="3"/>
        <v>90.810483102064779</v>
      </c>
      <c r="F7" s="11">
        <f t="shared" si="0"/>
        <v>61.14868373053983</v>
      </c>
      <c r="G7" s="11">
        <f t="shared" si="1"/>
        <v>3066900.1800000034</v>
      </c>
      <c r="H7" s="11">
        <f t="shared" si="2"/>
        <v>9.1895168979352242</v>
      </c>
      <c r="I7" s="11"/>
      <c r="J7" s="11"/>
      <c r="K7" s="6"/>
      <c r="L7" s="13"/>
    </row>
    <row r="8" spans="1:12" ht="32.25" customHeight="1">
      <c r="A8" s="10" t="s">
        <v>14</v>
      </c>
      <c r="B8" s="11">
        <f t="shared" si="4"/>
        <v>14001900</v>
      </c>
      <c r="C8" s="11">
        <f t="shared" si="4"/>
        <v>9793150</v>
      </c>
      <c r="D8" s="11">
        <f t="shared" si="4"/>
        <v>4313815.66</v>
      </c>
      <c r="E8" s="11">
        <f t="shared" si="3"/>
        <v>44.049316716276174</v>
      </c>
      <c r="F8" s="11">
        <f t="shared" si="0"/>
        <v>30.808787807369004</v>
      </c>
      <c r="G8" s="11">
        <f t="shared" si="1"/>
        <v>5479334.3399999999</v>
      </c>
      <c r="H8" s="11">
        <f t="shared" si="2"/>
        <v>55.950683283723826</v>
      </c>
      <c r="I8" s="11"/>
      <c r="J8" s="11"/>
      <c r="K8" s="6"/>
      <c r="L8" s="6"/>
    </row>
    <row r="9" spans="1:12" ht="31.5" customHeight="1">
      <c r="A9" s="10" t="s">
        <v>15</v>
      </c>
      <c r="B9" s="11">
        <f t="shared" si="4"/>
        <v>41917400</v>
      </c>
      <c r="C9" s="11">
        <f t="shared" si="4"/>
        <v>41917400</v>
      </c>
      <c r="D9" s="11">
        <f t="shared" si="4"/>
        <v>41727299.810000002</v>
      </c>
      <c r="E9" s="11">
        <f t="shared" si="3"/>
        <v>99.546488594235342</v>
      </c>
      <c r="F9" s="11">
        <f t="shared" si="0"/>
        <v>99.546488594235342</v>
      </c>
      <c r="G9" s="11">
        <f t="shared" si="1"/>
        <v>190100.18999999762</v>
      </c>
      <c r="H9" s="11">
        <f t="shared" si="2"/>
        <v>0.45351140576466487</v>
      </c>
      <c r="I9" s="11"/>
      <c r="J9" s="11"/>
      <c r="K9" s="14"/>
      <c r="L9" s="6"/>
    </row>
    <row r="10" spans="1:12" ht="32.25" customHeight="1">
      <c r="A10" s="10" t="s">
        <v>16</v>
      </c>
      <c r="B10" s="11">
        <f t="shared" si="4"/>
        <v>186815600</v>
      </c>
      <c r="C10" s="11">
        <f t="shared" si="4"/>
        <v>179559550</v>
      </c>
      <c r="D10" s="11">
        <f t="shared" si="4"/>
        <v>173717189.28</v>
      </c>
      <c r="E10" s="11">
        <f t="shared" si="3"/>
        <v>96.746282378185953</v>
      </c>
      <c r="F10" s="11">
        <f t="shared" si="0"/>
        <v>92.988588361999746</v>
      </c>
      <c r="G10" s="11">
        <f t="shared" si="1"/>
        <v>5842360.7199999988</v>
      </c>
      <c r="H10" s="11">
        <f t="shared" si="2"/>
        <v>3.2537176218140438</v>
      </c>
      <c r="I10" s="11"/>
      <c r="J10" s="11"/>
      <c r="K10" s="6"/>
      <c r="L10" s="6"/>
    </row>
    <row r="11" spans="1:12" ht="32.25" customHeight="1">
      <c r="A11" s="10"/>
      <c r="B11" s="11"/>
      <c r="C11" s="11"/>
      <c r="D11" s="11"/>
      <c r="E11" s="11"/>
      <c r="F11" s="11"/>
      <c r="G11" s="11"/>
      <c r="H11" s="11"/>
      <c r="I11" s="11"/>
      <c r="J11" s="11"/>
      <c r="K11" s="6"/>
      <c r="L11" s="6"/>
    </row>
    <row r="12" spans="1:12" ht="32.25" customHeight="1" thickBot="1">
      <c r="A12" s="15" t="s">
        <v>17</v>
      </c>
      <c r="B12" s="16">
        <f>SUM(B4:B11)</f>
        <v>432219100</v>
      </c>
      <c r="C12" s="16">
        <f t="shared" ref="C12:D12" si="5">SUM(C4:C11)</f>
        <v>342931500</v>
      </c>
      <c r="D12" s="16">
        <f t="shared" si="5"/>
        <v>313955053.27999997</v>
      </c>
      <c r="E12" s="16">
        <f>SUM(D12/C12*100)</f>
        <v>91.550368887080936</v>
      </c>
      <c r="F12" s="16">
        <f>SUM(D12/B12*100)</f>
        <v>72.637940637051898</v>
      </c>
      <c r="G12" s="16">
        <f>SUM(C12-D12)</f>
        <v>28976446.720000029</v>
      </c>
      <c r="H12" s="16">
        <f>SUM(G12/C12*100)</f>
        <v>8.4496311129190609</v>
      </c>
      <c r="I12" s="16">
        <v>0</v>
      </c>
      <c r="J12" s="16">
        <v>0</v>
      </c>
      <c r="K12" s="6"/>
      <c r="L12" s="6"/>
    </row>
    <row r="13" spans="1:12" ht="32.25" customHeight="1" thickTop="1" thickBot="1">
      <c r="A13" s="17" t="s">
        <v>17</v>
      </c>
      <c r="B13" s="18"/>
      <c r="C13" s="19">
        <v>1</v>
      </c>
      <c r="D13" s="18"/>
      <c r="E13" s="19">
        <f>SUM(D12/C12)</f>
        <v>0.91550368887080935</v>
      </c>
      <c r="F13" s="19">
        <f>SUM(D12/B12)</f>
        <v>0.72637940637051901</v>
      </c>
      <c r="G13" s="18"/>
      <c r="H13" s="19">
        <f>SUM(G12/C12)</f>
        <v>8.4496311129190607E-2</v>
      </c>
      <c r="I13" s="18"/>
      <c r="J13" s="20"/>
      <c r="K13" s="6"/>
      <c r="L13" s="6"/>
    </row>
    <row r="14" spans="1:12" ht="32.25" customHeight="1" thickTop="1">
      <c r="A14" s="21" t="s">
        <v>18</v>
      </c>
      <c r="B14" s="22"/>
      <c r="C14" s="22"/>
      <c r="D14" s="22"/>
      <c r="E14" s="22"/>
      <c r="F14" s="22"/>
      <c r="G14" s="22"/>
      <c r="H14" s="22"/>
      <c r="I14" s="22"/>
      <c r="J14" s="22"/>
      <c r="K14" s="6"/>
      <c r="L14" s="6"/>
    </row>
    <row r="15" spans="1:12" ht="32.25" customHeight="1">
      <c r="A15" s="10" t="s">
        <v>10</v>
      </c>
      <c r="B15" s="23">
        <f>SUM('[1]ก.พ.59 '!$B$5)</f>
        <v>117073600</v>
      </c>
      <c r="C15" s="23">
        <f>SUM('[1]ก.พ.59 '!$C$5+'[1]ก.พ.59 '!$D$5)</f>
        <v>58536850</v>
      </c>
      <c r="D15" s="23">
        <f>SUM('[1]ก.พ.59 '!$E$5)</f>
        <v>45185090.009999998</v>
      </c>
      <c r="E15" s="11">
        <f>SUM(D15/C15*100)</f>
        <v>77.190846466798263</v>
      </c>
      <c r="F15" s="11">
        <f>SUM(D15/B15*100)</f>
        <v>38.595456200202264</v>
      </c>
      <c r="G15" s="11">
        <f>SUM(C15-D15)</f>
        <v>13351759.990000002</v>
      </c>
      <c r="H15" s="11">
        <f>SUM(G15/C15*100)</f>
        <v>22.809153533201741</v>
      </c>
      <c r="I15" s="11"/>
      <c r="J15" s="11"/>
      <c r="K15" s="1"/>
      <c r="L15" s="1"/>
    </row>
    <row r="16" spans="1:12" ht="32.25" customHeight="1">
      <c r="A16" s="10" t="s">
        <v>12</v>
      </c>
      <c r="B16" s="23">
        <f>SUM('[1]ก.พ.59 '!$B$13)</f>
        <v>3931500</v>
      </c>
      <c r="C16" s="23">
        <f>SUM('[1]ก.พ.59 '!$C$13+'[1]ก.พ.59 '!$D$13)</f>
        <v>1965750</v>
      </c>
      <c r="D16" s="23">
        <f>SUM('[1]ก.พ.59 '!$E$13)</f>
        <v>1523725.69</v>
      </c>
      <c r="E16" s="11">
        <f t="shared" ref="E16:E20" si="6">SUM(D16/C16*100)</f>
        <v>77.513706727712062</v>
      </c>
      <c r="F16" s="11">
        <f t="shared" ref="F16:F20" si="7">SUM(D16/B16*100)</f>
        <v>38.756853363856031</v>
      </c>
      <c r="G16" s="11">
        <f t="shared" ref="G16:G20" si="8">SUM(C16-D16)</f>
        <v>442024.31000000006</v>
      </c>
      <c r="H16" s="11">
        <f t="shared" ref="H16:H20" si="9">SUM(G16/C16*100)</f>
        <v>22.486293272287934</v>
      </c>
      <c r="I16" s="11"/>
      <c r="J16" s="11"/>
      <c r="K16" s="1"/>
      <c r="L16" s="1"/>
    </row>
    <row r="17" spans="1:10" ht="32.25" customHeight="1">
      <c r="A17" s="10" t="s">
        <v>13</v>
      </c>
      <c r="B17" s="23">
        <f>SUM('[1]ก.พ.59 '!$B$16)</f>
        <v>22523700</v>
      </c>
      <c r="C17" s="23">
        <f>SUM('[1]ก.พ.59 '!$C$16+'[1]ก.พ.59 '!$D$16)</f>
        <v>10224400</v>
      </c>
      <c r="D17" s="23">
        <f>SUM('[1]ก.พ.59 '!$E$16)</f>
        <v>8289870.1499999994</v>
      </c>
      <c r="E17" s="11">
        <f t="shared" si="6"/>
        <v>81.079282402879386</v>
      </c>
      <c r="F17" s="11">
        <f t="shared" si="7"/>
        <v>36.80509929540883</v>
      </c>
      <c r="G17" s="11">
        <f t="shared" si="8"/>
        <v>1934529.8500000006</v>
      </c>
      <c r="H17" s="11">
        <f t="shared" si="9"/>
        <v>18.920717597120618</v>
      </c>
      <c r="I17" s="11"/>
      <c r="J17" s="24"/>
    </row>
    <row r="18" spans="1:10" ht="32.25" customHeight="1">
      <c r="A18" s="10" t="s">
        <v>14</v>
      </c>
      <c r="B18" s="23">
        <f>SUM('[1]ก.พ.59 '!$B$58)</f>
        <v>8907000</v>
      </c>
      <c r="C18" s="23">
        <f>SUM('[1]ก.พ.59 '!$C$58+'[1]ก.พ.59 '!$D$58)</f>
        <v>4698250</v>
      </c>
      <c r="D18" s="23">
        <f>SUM('[1]ก.พ.59 '!$E$58)</f>
        <v>2531339.69</v>
      </c>
      <c r="E18" s="11">
        <f t="shared" si="6"/>
        <v>53.878352365242378</v>
      </c>
      <c r="F18" s="11">
        <f t="shared" si="7"/>
        <v>28.419666442124168</v>
      </c>
      <c r="G18" s="11">
        <f t="shared" si="8"/>
        <v>2166910.31</v>
      </c>
      <c r="H18" s="11">
        <f t="shared" si="9"/>
        <v>46.121647634757622</v>
      </c>
      <c r="I18" s="11"/>
      <c r="J18" s="11"/>
    </row>
    <row r="19" spans="1:10" ht="32.25" customHeight="1">
      <c r="A19" s="10" t="s">
        <v>15</v>
      </c>
      <c r="B19" s="23">
        <f>SUM('[1]ก.พ.59 '!$B$62)</f>
        <v>0</v>
      </c>
      <c r="C19" s="23">
        <f>SUM('[1]ก.พ.59 '!$C$62+'[1]ก.พ.59 '!$D$62)</f>
        <v>0</v>
      </c>
      <c r="D19" s="23">
        <f>SUM('[1]ก.พ.59 '!$E$62)</f>
        <v>0</v>
      </c>
      <c r="E19" s="11">
        <v>0</v>
      </c>
      <c r="F19" s="11">
        <v>0</v>
      </c>
      <c r="G19" s="11">
        <f t="shared" si="8"/>
        <v>0</v>
      </c>
      <c r="H19" s="11">
        <v>0</v>
      </c>
      <c r="I19" s="11"/>
      <c r="J19" s="11"/>
    </row>
    <row r="20" spans="1:10" ht="32.25" customHeight="1">
      <c r="A20" s="10" t="s">
        <v>16</v>
      </c>
      <c r="B20" s="23">
        <f>SUM('[1]ก.พ.59 '!$B$63)</f>
        <v>178400500</v>
      </c>
      <c r="C20" s="23">
        <f>SUM('[1]ก.พ.59 '!$C$63+'[1]ก.พ.59 '!$D$63)</f>
        <v>175765950</v>
      </c>
      <c r="D20" s="23">
        <f>SUM('[1]ก.พ.59 '!$E$63)</f>
        <v>172863554.33000001</v>
      </c>
      <c r="E20" s="11">
        <f t="shared" si="6"/>
        <v>98.348715624385733</v>
      </c>
      <c r="F20" s="11">
        <f t="shared" si="7"/>
        <v>96.896339601066146</v>
      </c>
      <c r="G20" s="11">
        <f t="shared" si="8"/>
        <v>2902395.6699999869</v>
      </c>
      <c r="H20" s="11">
        <f t="shared" si="9"/>
        <v>1.6512843756142683</v>
      </c>
      <c r="I20" s="11" t="s">
        <v>19</v>
      </c>
      <c r="J20" s="11"/>
    </row>
    <row r="21" spans="1:10" ht="32.25" customHeight="1">
      <c r="A21" s="10"/>
      <c r="B21" s="11"/>
      <c r="C21" s="11"/>
      <c r="D21" s="25"/>
      <c r="E21" s="11"/>
      <c r="F21" s="11"/>
      <c r="G21" s="11"/>
      <c r="H21" s="11"/>
      <c r="I21" s="11"/>
      <c r="J21" s="11"/>
    </row>
    <row r="22" spans="1:10" ht="32.25" customHeight="1" thickBot="1">
      <c r="A22" s="15" t="s">
        <v>17</v>
      </c>
      <c r="B22" s="16">
        <f>SUM(B15:B21)</f>
        <v>330836300</v>
      </c>
      <c r="C22" s="16">
        <f t="shared" ref="C22:D22" si="10">SUM(C15:C21)</f>
        <v>251191200</v>
      </c>
      <c r="D22" s="16">
        <f t="shared" si="10"/>
        <v>230393579.87</v>
      </c>
      <c r="E22" s="16">
        <f>SUM(D22/C22*100)</f>
        <v>91.720402573816287</v>
      </c>
      <c r="F22" s="16">
        <f>SUM(D22/B22*100)</f>
        <v>69.639752309525889</v>
      </c>
      <c r="G22" s="16">
        <f>SUM(G15:G20)</f>
        <v>20797620.129999988</v>
      </c>
      <c r="H22" s="16">
        <f>SUM(G22/C22*100)</f>
        <v>8.2795974261837149</v>
      </c>
      <c r="I22" s="16">
        <v>0</v>
      </c>
      <c r="J22" s="16">
        <v>0</v>
      </c>
    </row>
    <row r="23" spans="1:10" ht="32.25" customHeight="1" thickTop="1" thickBot="1">
      <c r="A23" s="17" t="s">
        <v>17</v>
      </c>
      <c r="B23" s="18"/>
      <c r="C23" s="19">
        <v>1</v>
      </c>
      <c r="D23" s="26"/>
      <c r="E23" s="19">
        <f>SUM(D22/C22)</f>
        <v>0.91720402573816284</v>
      </c>
      <c r="F23" s="19">
        <f>SUM(D22/B22)</f>
        <v>0.69639752309525893</v>
      </c>
      <c r="G23" s="18"/>
      <c r="H23" s="19">
        <f>SUM(G22/C22)</f>
        <v>8.2795974261837144E-2</v>
      </c>
      <c r="I23" s="20"/>
      <c r="J23" s="27"/>
    </row>
    <row r="24" spans="1:10" ht="32.25" customHeight="1" thickTop="1">
      <c r="A24" s="28"/>
      <c r="B24" s="29"/>
      <c r="C24" s="30"/>
      <c r="D24" s="30"/>
      <c r="E24" s="30"/>
      <c r="F24" s="30"/>
      <c r="G24" s="30"/>
      <c r="H24" s="30"/>
      <c r="I24" s="30"/>
      <c r="J24" s="30"/>
    </row>
    <row r="25" spans="1:10" ht="32.25" customHeight="1">
      <c r="A25" s="33"/>
      <c r="B25" s="30"/>
      <c r="C25" s="30"/>
      <c r="D25" s="30"/>
      <c r="E25" s="30"/>
      <c r="F25" s="30"/>
      <c r="G25" s="30"/>
      <c r="H25" s="30"/>
      <c r="I25" s="30"/>
      <c r="J25" s="30"/>
    </row>
    <row r="26" spans="1:10" ht="32.25" customHeight="1">
      <c r="A26" s="21" t="s">
        <v>20</v>
      </c>
      <c r="B26" s="22"/>
      <c r="C26" s="22"/>
      <c r="D26" s="22"/>
      <c r="E26" s="22"/>
      <c r="F26" s="22"/>
      <c r="G26" s="22"/>
      <c r="H26" s="22"/>
      <c r="I26" s="22"/>
      <c r="J26" s="22"/>
    </row>
    <row r="27" spans="1:10" ht="32.25" customHeight="1">
      <c r="A27" s="10" t="s">
        <v>10</v>
      </c>
      <c r="B27" s="23">
        <f>SUM('[1]ก.พ.59 '!$B$86)</f>
        <v>10477100</v>
      </c>
      <c r="C27" s="23">
        <f>SUM('[1]ก.พ.59 '!$C$86+'[1]ก.พ.59 '!$D$86)</f>
        <v>9345700</v>
      </c>
      <c r="D27" s="23">
        <f>SUM('[1]ก.พ.59 '!$E$86)</f>
        <v>8971684.0700000003</v>
      </c>
      <c r="E27" s="11">
        <f>SUM(D27/C27*100)</f>
        <v>95.997989128690193</v>
      </c>
      <c r="F27" s="11">
        <f>SUM(D27/B27*100)</f>
        <v>85.631368126676279</v>
      </c>
      <c r="G27" s="11">
        <f>SUM(C27-D27)</f>
        <v>374015.9299999997</v>
      </c>
      <c r="H27" s="11">
        <f>SUM(G27/C27*100)</f>
        <v>4.002010871309797</v>
      </c>
      <c r="I27" s="11"/>
      <c r="J27" s="11"/>
    </row>
    <row r="28" spans="1:10" ht="32.25" customHeight="1">
      <c r="A28" s="10" t="s">
        <v>11</v>
      </c>
      <c r="B28" s="23">
        <f>SUM('[1]ก.พ.59 '!$B$91)</f>
        <v>8439200</v>
      </c>
      <c r="C28" s="23">
        <f>SUM('[1]ก.พ.59 '!$C$91+'[1]ก.พ.59 '!$D$91)</f>
        <v>8439200</v>
      </c>
      <c r="D28" s="23">
        <f>SUM('[1]ก.พ.59 '!$E$91)</f>
        <v>8209248.9399999995</v>
      </c>
      <c r="E28" s="11">
        <f t="shared" ref="E28:E31" si="11">SUM(D28/C28*100)</f>
        <v>97.27520309981989</v>
      </c>
      <c r="F28" s="11">
        <f t="shared" ref="F28:F31" si="12">SUM(D28/B28*100)</f>
        <v>97.27520309981989</v>
      </c>
      <c r="G28" s="11">
        <f t="shared" ref="G28:G32" si="13">SUM(C28-D28)</f>
        <v>229951.06000000052</v>
      </c>
      <c r="H28" s="11">
        <f t="shared" ref="H28:H31" si="14">SUM(G28/C28*100)</f>
        <v>2.724796900180118</v>
      </c>
      <c r="I28" s="11"/>
      <c r="J28" s="11"/>
    </row>
    <row r="29" spans="1:10" ht="32.25" customHeight="1">
      <c r="A29" s="10" t="s">
        <v>13</v>
      </c>
      <c r="B29" s="23">
        <f>SUM('[1]ก.พ.59 '!$B$94)</f>
        <v>15694800</v>
      </c>
      <c r="C29" s="23">
        <f>SUM('[1]ก.พ.59 '!$C$94+'[1]ก.พ.59 '!$D$94)</f>
        <v>15694800</v>
      </c>
      <c r="D29" s="23">
        <f>SUM('[1]ก.พ.59 '!$E$94)</f>
        <v>15011896.199999999</v>
      </c>
      <c r="E29" s="11">
        <f t="shared" si="11"/>
        <v>95.64885312332747</v>
      </c>
      <c r="F29" s="11">
        <f t="shared" si="12"/>
        <v>95.64885312332747</v>
      </c>
      <c r="G29" s="11">
        <f t="shared" si="13"/>
        <v>682903.80000000075</v>
      </c>
      <c r="H29" s="11">
        <f t="shared" si="14"/>
        <v>4.3511468766725336</v>
      </c>
      <c r="I29" s="11"/>
      <c r="J29" s="11"/>
    </row>
    <row r="30" spans="1:10" ht="32.25" customHeight="1">
      <c r="A30" s="10" t="s">
        <v>14</v>
      </c>
      <c r="B30" s="23">
        <f>SUM('[1]ก.พ.59 '!$B$124)</f>
        <v>1103900</v>
      </c>
      <c r="C30" s="23">
        <f>SUM('[1]ก.พ.59 '!$C$124+'[1]ก.พ.59 '!$D$124)</f>
        <v>1103900</v>
      </c>
      <c r="D30" s="23">
        <f>SUM('[1]ก.พ.59 '!$E$124)</f>
        <v>881599.88</v>
      </c>
      <c r="E30" s="11">
        <f t="shared" si="11"/>
        <v>79.862295497780593</v>
      </c>
      <c r="F30" s="11">
        <f t="shared" si="12"/>
        <v>79.862295497780593</v>
      </c>
      <c r="G30" s="11">
        <f t="shared" si="13"/>
        <v>222300.12</v>
      </c>
      <c r="H30" s="11">
        <f t="shared" si="14"/>
        <v>20.137704502219403</v>
      </c>
      <c r="I30" s="11"/>
      <c r="J30" s="11"/>
    </row>
    <row r="31" spans="1:10" ht="32.25" customHeight="1">
      <c r="A31" s="10" t="s">
        <v>15</v>
      </c>
      <c r="B31" s="23">
        <f>SUM('[1]ก.พ.59 '!$B$132)</f>
        <v>3314900</v>
      </c>
      <c r="C31" s="23">
        <f>SUM('[1]ก.พ.59 '!$C$132+'[1]ก.พ.59 '!$D$132)</f>
        <v>3314900</v>
      </c>
      <c r="D31" s="23">
        <f>SUM('[1]ก.พ.59 '!$E$132)</f>
        <v>3314899.81</v>
      </c>
      <c r="E31" s="11">
        <f t="shared" si="11"/>
        <v>99.999994268303709</v>
      </c>
      <c r="F31" s="11">
        <f t="shared" si="12"/>
        <v>99.999994268303709</v>
      </c>
      <c r="G31" s="11">
        <f t="shared" si="13"/>
        <v>0.18999999994412065</v>
      </c>
      <c r="H31" s="11">
        <f t="shared" si="14"/>
        <v>5.7316962787450798E-6</v>
      </c>
      <c r="I31" s="11"/>
      <c r="J31" s="11"/>
    </row>
    <row r="32" spans="1:10" ht="32.25" customHeight="1">
      <c r="A32" s="10" t="s">
        <v>16</v>
      </c>
      <c r="B32" s="23">
        <f>SUM('[1]ก.พ.59 '!$B$135)</f>
        <v>0</v>
      </c>
      <c r="C32" s="23">
        <f>SUM('[1]ก.พ.59 '!$C$135+'[1]ก.พ.59 '!$D$135)</f>
        <v>0</v>
      </c>
      <c r="D32" s="23">
        <f>SUM('[1]ก.พ.59 '!$E$135)</f>
        <v>0</v>
      </c>
      <c r="E32" s="11">
        <v>0</v>
      </c>
      <c r="F32" s="11">
        <v>0</v>
      </c>
      <c r="G32" s="11">
        <f t="shared" si="13"/>
        <v>0</v>
      </c>
      <c r="H32" s="11">
        <v>0</v>
      </c>
      <c r="I32" s="11"/>
      <c r="J32" s="11"/>
    </row>
    <row r="33" spans="1:10" ht="32.25" customHeight="1">
      <c r="A33" s="10"/>
      <c r="B33" s="23"/>
      <c r="C33" s="23"/>
      <c r="D33" s="31"/>
      <c r="E33" s="11"/>
      <c r="F33" s="11"/>
      <c r="G33" s="11"/>
      <c r="H33" s="11"/>
      <c r="I33" s="11"/>
      <c r="J33" s="11"/>
    </row>
    <row r="34" spans="1:10" ht="32.25" customHeight="1" thickBot="1">
      <c r="A34" s="15" t="s">
        <v>17</v>
      </c>
      <c r="B34" s="16">
        <f>SUM(B27:B33)</f>
        <v>39029900</v>
      </c>
      <c r="C34" s="16">
        <f>SUM(C27:C33)</f>
        <v>37898500</v>
      </c>
      <c r="D34" s="16">
        <f>SUM(D27:D33)</f>
        <v>36389328.899999999</v>
      </c>
      <c r="E34" s="16">
        <f>SUM(D34/C34*100)</f>
        <v>96.017860601343045</v>
      </c>
      <c r="F34" s="16">
        <f>SUM(D34/B34*100)</f>
        <v>93.234491761444431</v>
      </c>
      <c r="G34" s="16">
        <f>SUM(G27:G33)</f>
        <v>1509171.100000001</v>
      </c>
      <c r="H34" s="16">
        <f>SUM(G34/C34*100)</f>
        <v>3.9821393986569413</v>
      </c>
      <c r="I34" s="16">
        <v>0</v>
      </c>
      <c r="J34" s="16">
        <v>0</v>
      </c>
    </row>
    <row r="35" spans="1:10" ht="32.25" customHeight="1" thickTop="1" thickBot="1">
      <c r="A35" s="17" t="s">
        <v>17</v>
      </c>
      <c r="B35" s="18"/>
      <c r="C35" s="19">
        <v>1</v>
      </c>
      <c r="D35" s="26"/>
      <c r="E35" s="19">
        <f>SUM(D34/C34)</f>
        <v>0.96017860601343052</v>
      </c>
      <c r="F35" s="19">
        <f>SUM(D34/B34)</f>
        <v>0.93234491761444427</v>
      </c>
      <c r="G35" s="18"/>
      <c r="H35" s="19">
        <f>SUM(G34/C34)</f>
        <v>3.9821393986569413E-2</v>
      </c>
      <c r="I35" s="18"/>
      <c r="J35" s="20"/>
    </row>
    <row r="36" spans="1:10" ht="32.25" customHeight="1" thickTop="1">
      <c r="A36" s="28"/>
      <c r="B36" s="29"/>
      <c r="C36" s="29"/>
      <c r="D36" s="29"/>
      <c r="E36" s="29"/>
      <c r="F36" s="29"/>
      <c r="G36" s="29"/>
      <c r="H36" s="29"/>
      <c r="I36" s="29"/>
      <c r="J36" s="29"/>
    </row>
    <row r="37" spans="1:10" ht="32.25" customHeight="1">
      <c r="A37" s="33"/>
      <c r="B37" s="30"/>
      <c r="C37" s="30"/>
      <c r="D37" s="30"/>
      <c r="E37" s="30"/>
      <c r="F37" s="30"/>
      <c r="G37" s="30"/>
      <c r="H37" s="30"/>
      <c r="I37" s="30"/>
      <c r="J37" s="30"/>
    </row>
    <row r="38" spans="1:10" ht="32.25" customHeight="1">
      <c r="A38" s="36" t="s">
        <v>23</v>
      </c>
      <c r="B38" s="22"/>
      <c r="C38" s="22"/>
      <c r="D38" s="22"/>
      <c r="E38" s="22"/>
      <c r="F38" s="22"/>
      <c r="G38" s="22"/>
      <c r="H38" s="22"/>
      <c r="I38" s="22"/>
      <c r="J38" s="22"/>
    </row>
    <row r="39" spans="1:10" ht="32.25" customHeight="1">
      <c r="A39" s="10" t="s">
        <v>13</v>
      </c>
      <c r="B39" s="23">
        <f>SUM('[1]ก.พ.59 '!$B$138)</f>
        <v>11344300</v>
      </c>
      <c r="C39" s="23">
        <f>SUM('[1]ก.พ.59 '!$C$138+'[1]ก.พ.59 '!$D$138)</f>
        <v>7454700</v>
      </c>
      <c r="D39" s="31">
        <f>SUM('[1]ก.พ.59 '!$E$138)</f>
        <v>7005233.4699999997</v>
      </c>
      <c r="E39" s="11">
        <f>SUM(D39/C39*100)</f>
        <v>93.970695936791543</v>
      </c>
      <c r="F39" s="11">
        <f>SUM(D39/B39*100)</f>
        <v>61.75113025924913</v>
      </c>
      <c r="G39" s="12">
        <f>SUM(C39-D39)</f>
        <v>449466.53000000026</v>
      </c>
      <c r="H39" s="11">
        <f>SUM(G39/C39*100)</f>
        <v>6.0293040632084498</v>
      </c>
      <c r="I39" s="11"/>
      <c r="J39" s="11"/>
    </row>
    <row r="40" spans="1:10" ht="32.25" customHeight="1">
      <c r="A40" s="10" t="s">
        <v>14</v>
      </c>
      <c r="B40" s="23">
        <f>SUM('[1]ก.พ.59 '!$B$146)</f>
        <v>3991000</v>
      </c>
      <c r="C40" s="23">
        <f>SUM('[1]ก.พ.59 '!$C$146+'[1]ก.พ.59 '!$D$146)</f>
        <v>3991000</v>
      </c>
      <c r="D40" s="31">
        <f>SUM('[1]ก.พ.59 '!$E$146)</f>
        <v>900876.09</v>
      </c>
      <c r="E40" s="11">
        <f t="shared" ref="E40:E41" si="15">SUM(D40/C40*100)</f>
        <v>22.572690804309694</v>
      </c>
      <c r="F40" s="11">
        <f t="shared" ref="F40:F41" si="16">SUM(D40/B40*100)</f>
        <v>22.572690804309694</v>
      </c>
      <c r="G40" s="12">
        <f t="shared" ref="G40:G42" si="17">SUM(C40-D40)</f>
        <v>3090123.91</v>
      </c>
      <c r="H40" s="11">
        <f t="shared" ref="H40:H41" si="18">SUM(G40/C40*100)</f>
        <v>77.427309195690313</v>
      </c>
      <c r="I40" s="11"/>
      <c r="J40" s="11"/>
    </row>
    <row r="41" spans="1:10" ht="32.25" customHeight="1">
      <c r="A41" s="10" t="s">
        <v>15</v>
      </c>
      <c r="B41" s="23">
        <f>SUM('[1]ก.พ.59 '!$B$156)</f>
        <v>38602500</v>
      </c>
      <c r="C41" s="23">
        <f>SUM('[1]ก.พ.59 '!$C$156+'[1]ก.พ.59 '!$D$156)</f>
        <v>38602500</v>
      </c>
      <c r="D41" s="31">
        <f>SUM('[1]ก.พ.59 '!$E$156)</f>
        <v>38412400</v>
      </c>
      <c r="E41" s="11">
        <f t="shared" si="15"/>
        <v>99.507544848131602</v>
      </c>
      <c r="F41" s="11">
        <f t="shared" si="16"/>
        <v>99.507544848131602</v>
      </c>
      <c r="G41" s="12">
        <f t="shared" si="17"/>
        <v>190100</v>
      </c>
      <c r="H41" s="11">
        <f t="shared" si="18"/>
        <v>0.49245515186840227</v>
      </c>
      <c r="I41" s="11"/>
      <c r="J41" s="11"/>
    </row>
    <row r="42" spans="1:10" ht="32.25" customHeight="1">
      <c r="A42" s="10" t="s">
        <v>16</v>
      </c>
      <c r="B42" s="23">
        <f>SUM('[1]ก.พ.59 '!$B$164)</f>
        <v>8415100</v>
      </c>
      <c r="C42" s="23">
        <f>SUM('[1]ก.พ.59 '!$C$164+'[1]ก.พ.59 '!$D$164)</f>
        <v>3793600</v>
      </c>
      <c r="D42" s="31">
        <f>SUM('[1]ก.พ.59 '!$E$164)</f>
        <v>853634.95</v>
      </c>
      <c r="E42" s="11">
        <v>0</v>
      </c>
      <c r="F42" s="11">
        <v>0</v>
      </c>
      <c r="G42" s="12">
        <f t="shared" si="17"/>
        <v>2939965.05</v>
      </c>
      <c r="H42" s="11">
        <v>0</v>
      </c>
      <c r="I42" s="11"/>
      <c r="J42" s="11"/>
    </row>
    <row r="43" spans="1:10" ht="32.25" customHeight="1">
      <c r="A43" s="10"/>
      <c r="B43" s="23"/>
      <c r="C43" s="23"/>
      <c r="D43" s="31"/>
      <c r="E43" s="11"/>
      <c r="F43" s="11"/>
      <c r="G43" s="11"/>
      <c r="H43" s="11"/>
      <c r="I43" s="11"/>
      <c r="J43" s="11"/>
    </row>
    <row r="44" spans="1:10" ht="32.25" customHeight="1">
      <c r="A44" s="10"/>
      <c r="B44" s="11"/>
      <c r="C44" s="11"/>
      <c r="D44" s="11"/>
      <c r="E44" s="11"/>
      <c r="F44" s="11"/>
      <c r="G44" s="11"/>
      <c r="H44" s="11"/>
      <c r="I44" s="11"/>
      <c r="J44" s="11"/>
    </row>
    <row r="45" spans="1:10" ht="32.25" customHeight="1" thickBot="1">
      <c r="A45" s="15" t="s">
        <v>17</v>
      </c>
      <c r="B45" s="16">
        <f>SUM(B39:B44)</f>
        <v>62352900</v>
      </c>
      <c r="C45" s="16">
        <f t="shared" ref="C45:D45" si="19">SUM(C39:C44)</f>
        <v>53841800</v>
      </c>
      <c r="D45" s="16">
        <f t="shared" si="19"/>
        <v>47172144.510000005</v>
      </c>
      <c r="E45" s="16">
        <f>SUM(D45/C45*100)</f>
        <v>87.612495328908039</v>
      </c>
      <c r="F45" s="16">
        <f>SUM(D45/B45*100)</f>
        <v>75.653489268341971</v>
      </c>
      <c r="G45" s="16">
        <f>SUM(G39:G42)</f>
        <v>6669655.4900000002</v>
      </c>
      <c r="H45" s="16">
        <f>SUM(G45/C45*100)</f>
        <v>12.387504671091977</v>
      </c>
      <c r="I45" s="16">
        <v>0</v>
      </c>
      <c r="J45" s="16">
        <v>0</v>
      </c>
    </row>
    <row r="46" spans="1:10" ht="32.25" customHeight="1" thickTop="1" thickBot="1">
      <c r="A46" s="17" t="s">
        <v>17</v>
      </c>
      <c r="B46" s="18"/>
      <c r="C46" s="19">
        <v>1</v>
      </c>
      <c r="D46" s="26"/>
      <c r="E46" s="19">
        <f>SUM(D45/C45)</f>
        <v>0.87612495328908035</v>
      </c>
      <c r="F46" s="19">
        <f>SUM(D45/B45)</f>
        <v>0.75653489268341978</v>
      </c>
      <c r="G46" s="18"/>
      <c r="H46" s="19">
        <f>SUM(G45/C45)</f>
        <v>0.12387504671091977</v>
      </c>
      <c r="I46" s="18"/>
      <c r="J46" s="20"/>
    </row>
    <row r="47" spans="1:10" ht="32.25" customHeight="1" thickTop="1"/>
    <row r="48" spans="1:10" ht="32.25" customHeight="1"/>
    <row r="49" spans="1:10" ht="32.25" customHeight="1">
      <c r="A49" s="1"/>
      <c r="B49" s="1"/>
      <c r="C49" s="1"/>
      <c r="D49" s="32" t="s">
        <v>21</v>
      </c>
      <c r="E49" s="1"/>
      <c r="F49" s="1"/>
      <c r="G49" s="1"/>
      <c r="H49" s="1"/>
      <c r="I49" s="1"/>
      <c r="J49" s="1"/>
    </row>
  </sheetData>
  <mergeCells count="1">
    <mergeCell ref="A1:J1"/>
  </mergeCells>
  <printOptions horizontalCentered="1" verticalCentered="1"/>
  <pageMargins left="0.25" right="0.25" top="0.75" bottom="0.75" header="0.3" footer="0.3"/>
  <pageSetup paperSize="9" fitToHeight="0" orientation="landscape" r:id="rId1"/>
  <headerFooter>
    <oddHeader>&amp;R&amp;P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L49"/>
  <sheetViews>
    <sheetView workbookViewId="0">
      <selection activeCell="P7" sqref="P7"/>
    </sheetView>
  </sheetViews>
  <sheetFormatPr defaultColWidth="9" defaultRowHeight="18.75"/>
  <cols>
    <col min="1" max="1" width="23.28515625" style="2" customWidth="1"/>
    <col min="2" max="3" width="15.7109375" style="2" customWidth="1"/>
    <col min="4" max="4" width="17.5703125" style="2" customWidth="1"/>
    <col min="5" max="5" width="9.28515625" style="2" customWidth="1"/>
    <col min="6" max="6" width="9.140625" style="2" customWidth="1"/>
    <col min="7" max="7" width="16" style="2" customWidth="1"/>
    <col min="8" max="8" width="8" style="2" customWidth="1"/>
    <col min="9" max="9" width="8.5703125" style="2" customWidth="1"/>
    <col min="10" max="10" width="9.140625" style="2" customWidth="1"/>
    <col min="11" max="16384" width="9" style="2"/>
  </cols>
  <sheetData>
    <row r="1" spans="1:12" ht="21.75">
      <c r="A1" s="84" t="s">
        <v>22</v>
      </c>
      <c r="B1" s="84"/>
      <c r="C1" s="84"/>
      <c r="D1" s="84"/>
      <c r="E1" s="84"/>
      <c r="F1" s="84"/>
      <c r="G1" s="84"/>
      <c r="H1" s="84"/>
      <c r="I1" s="84"/>
      <c r="J1" s="84"/>
      <c r="K1" s="1"/>
      <c r="L1" s="1"/>
    </row>
    <row r="2" spans="1:12" ht="114.75" customHeight="1">
      <c r="A2" s="3" t="s">
        <v>0</v>
      </c>
      <c r="B2" s="3" t="s">
        <v>1</v>
      </c>
      <c r="C2" s="3" t="s">
        <v>2</v>
      </c>
      <c r="D2" s="4" t="s">
        <v>26</v>
      </c>
      <c r="E2" s="3" t="s">
        <v>3</v>
      </c>
      <c r="F2" s="3" t="s">
        <v>4</v>
      </c>
      <c r="G2" s="3" t="s">
        <v>5</v>
      </c>
      <c r="H2" s="3" t="s">
        <v>6</v>
      </c>
      <c r="I2" s="3" t="s">
        <v>7</v>
      </c>
      <c r="J2" s="3" t="s">
        <v>8</v>
      </c>
      <c r="K2" s="5"/>
      <c r="L2" s="6"/>
    </row>
    <row r="3" spans="1:12" ht="32.25" customHeight="1">
      <c r="A3" s="7" t="s">
        <v>9</v>
      </c>
      <c r="B3" s="8"/>
      <c r="C3" s="9"/>
      <c r="D3" s="8"/>
      <c r="E3" s="8"/>
      <c r="F3" s="9"/>
      <c r="G3" s="9"/>
      <c r="H3" s="9"/>
      <c r="I3" s="9"/>
      <c r="J3" s="9"/>
      <c r="K3" s="6"/>
      <c r="L3" s="6"/>
    </row>
    <row r="4" spans="1:12" ht="32.25" customHeight="1">
      <c r="A4" s="10" t="s">
        <v>10</v>
      </c>
      <c r="B4" s="11">
        <f>SUM(B15+B27)</f>
        <v>127550700</v>
      </c>
      <c r="C4" s="11">
        <f>SUM(C15+C27)</f>
        <v>67882550</v>
      </c>
      <c r="D4" s="11">
        <f>SUM(D15+D27)</f>
        <v>44712551.700000003</v>
      </c>
      <c r="E4" s="11">
        <f>+D4/C4*100</f>
        <v>65.867519266733495</v>
      </c>
      <c r="F4" s="11">
        <f>SUM(D4/B4*100)</f>
        <v>35.054728590278224</v>
      </c>
      <c r="G4" s="11">
        <f>SUM(C4-D4)</f>
        <v>23169998.299999997</v>
      </c>
      <c r="H4" s="11">
        <f>SUM(G4/C4*100)</f>
        <v>34.132480733266497</v>
      </c>
      <c r="I4" s="11"/>
      <c r="J4" s="11"/>
      <c r="K4" s="6"/>
      <c r="L4" s="6"/>
    </row>
    <row r="5" spans="1:12" ht="32.25" customHeight="1">
      <c r="A5" s="10" t="s">
        <v>11</v>
      </c>
      <c r="B5" s="11">
        <f>SUM(B28)</f>
        <v>8439200</v>
      </c>
      <c r="C5" s="11">
        <f>SUM(C28)</f>
        <v>8439200</v>
      </c>
      <c r="D5" s="11">
        <f>SUM(D28)</f>
        <v>8209248.9399999995</v>
      </c>
      <c r="E5" s="11">
        <f>+D5/C5*100</f>
        <v>97.27520309981989</v>
      </c>
      <c r="F5" s="11">
        <f t="shared" ref="F5:F10" si="0">SUM(D5/B5*100)</f>
        <v>97.27520309981989</v>
      </c>
      <c r="G5" s="11">
        <f t="shared" ref="G5:G10" si="1">SUM(C5-D5)</f>
        <v>229951.06000000052</v>
      </c>
      <c r="H5" s="11">
        <f t="shared" ref="H5:H10" si="2">SUM(G5/C5*100)</f>
        <v>2.724796900180118</v>
      </c>
      <c r="I5" s="11"/>
      <c r="J5" s="11"/>
      <c r="K5" s="6"/>
      <c r="L5" s="6"/>
    </row>
    <row r="6" spans="1:12" ht="32.25" customHeight="1">
      <c r="A6" s="10" t="s">
        <v>12</v>
      </c>
      <c r="B6" s="11">
        <f>SUM(B16)</f>
        <v>3931500</v>
      </c>
      <c r="C6" s="11">
        <f>SUM(C16)</f>
        <v>1965750</v>
      </c>
      <c r="D6" s="11">
        <f>SUM(D16)</f>
        <v>1219500</v>
      </c>
      <c r="E6" s="11">
        <f t="shared" ref="E6:E10" si="3">+D6/C6*100</f>
        <v>62.037390309042351</v>
      </c>
      <c r="F6" s="11">
        <f t="shared" si="0"/>
        <v>31.018695154521176</v>
      </c>
      <c r="G6" s="11">
        <f t="shared" si="1"/>
        <v>746250</v>
      </c>
      <c r="H6" s="11">
        <f t="shared" si="2"/>
        <v>37.962609690957649</v>
      </c>
      <c r="I6" s="11"/>
      <c r="J6" s="11"/>
      <c r="K6" s="6"/>
      <c r="L6" s="6"/>
    </row>
    <row r="7" spans="1:12" ht="32.25" customHeight="1">
      <c r="A7" s="10" t="s">
        <v>13</v>
      </c>
      <c r="B7" s="11">
        <f t="shared" ref="B7:D10" si="4">SUM(B17+B29+B39)</f>
        <v>49562800</v>
      </c>
      <c r="C7" s="11">
        <f t="shared" si="4"/>
        <v>33373900</v>
      </c>
      <c r="D7" s="11">
        <f t="shared" si="4"/>
        <v>25280513.380000003</v>
      </c>
      <c r="E7" s="11">
        <f t="shared" si="3"/>
        <v>75.74935317718338</v>
      </c>
      <c r="F7" s="11">
        <f t="shared" si="0"/>
        <v>51.007032249993955</v>
      </c>
      <c r="G7" s="11">
        <f t="shared" si="1"/>
        <v>8093386.6199999973</v>
      </c>
      <c r="H7" s="11">
        <f t="shared" si="2"/>
        <v>24.250646822816623</v>
      </c>
      <c r="I7" s="11"/>
      <c r="J7" s="11"/>
      <c r="K7" s="6"/>
      <c r="L7" s="13"/>
    </row>
    <row r="8" spans="1:12" ht="32.25" customHeight="1">
      <c r="A8" s="10" t="s">
        <v>14</v>
      </c>
      <c r="B8" s="11">
        <f t="shared" si="4"/>
        <v>14001900</v>
      </c>
      <c r="C8" s="11">
        <f t="shared" si="4"/>
        <v>9793150</v>
      </c>
      <c r="D8" s="11">
        <f t="shared" si="4"/>
        <v>4008857.4099999997</v>
      </c>
      <c r="E8" s="11">
        <f t="shared" si="3"/>
        <v>40.935321219423777</v>
      </c>
      <c r="F8" s="11">
        <f t="shared" si="0"/>
        <v>28.630810175761855</v>
      </c>
      <c r="G8" s="11">
        <f t="shared" si="1"/>
        <v>5784292.5899999999</v>
      </c>
      <c r="H8" s="11">
        <f t="shared" si="2"/>
        <v>59.064678780576216</v>
      </c>
      <c r="I8" s="11"/>
      <c r="J8" s="11"/>
      <c r="K8" s="6"/>
      <c r="L8" s="6"/>
    </row>
    <row r="9" spans="1:12" ht="31.5" customHeight="1">
      <c r="A9" s="10" t="s">
        <v>15</v>
      </c>
      <c r="B9" s="11">
        <f t="shared" si="4"/>
        <v>41917400</v>
      </c>
      <c r="C9" s="11">
        <f t="shared" si="4"/>
        <v>41917400</v>
      </c>
      <c r="D9" s="11">
        <f t="shared" si="4"/>
        <v>37414799.810000002</v>
      </c>
      <c r="E9" s="11">
        <f t="shared" si="3"/>
        <v>89.258398206949863</v>
      </c>
      <c r="F9" s="11">
        <f t="shared" si="0"/>
        <v>89.258398206949863</v>
      </c>
      <c r="G9" s="11">
        <f t="shared" si="1"/>
        <v>4502600.1899999976</v>
      </c>
      <c r="H9" s="11">
        <f t="shared" si="2"/>
        <v>10.741601793050135</v>
      </c>
      <c r="I9" s="11"/>
      <c r="J9" s="11"/>
      <c r="K9" s="14"/>
      <c r="L9" s="6"/>
    </row>
    <row r="10" spans="1:12" ht="32.25" customHeight="1">
      <c r="A10" s="10" t="s">
        <v>16</v>
      </c>
      <c r="B10" s="11">
        <f t="shared" si="4"/>
        <v>186815600</v>
      </c>
      <c r="C10" s="11">
        <f t="shared" si="4"/>
        <v>179559550</v>
      </c>
      <c r="D10" s="11">
        <f t="shared" si="4"/>
        <v>172775644.08000001</v>
      </c>
      <c r="E10" s="11">
        <f t="shared" si="3"/>
        <v>96.221918622540542</v>
      </c>
      <c r="F10" s="11">
        <f t="shared" si="0"/>
        <v>92.48459126539754</v>
      </c>
      <c r="G10" s="11">
        <f t="shared" si="1"/>
        <v>6783905.9199999869</v>
      </c>
      <c r="H10" s="11">
        <f t="shared" si="2"/>
        <v>3.7780813774594484</v>
      </c>
      <c r="I10" s="11"/>
      <c r="J10" s="11"/>
      <c r="K10" s="6"/>
      <c r="L10" s="6"/>
    </row>
    <row r="11" spans="1:12" ht="32.25" customHeight="1">
      <c r="A11" s="10"/>
      <c r="B11" s="11"/>
      <c r="C11" s="11"/>
      <c r="D11" s="11"/>
      <c r="E11" s="11"/>
      <c r="F11" s="11"/>
      <c r="G11" s="11"/>
      <c r="H11" s="11"/>
      <c r="I11" s="11"/>
      <c r="J11" s="11"/>
      <c r="K11" s="6"/>
      <c r="L11" s="6"/>
    </row>
    <row r="12" spans="1:12" ht="32.25" customHeight="1" thickBot="1">
      <c r="A12" s="15" t="s">
        <v>17</v>
      </c>
      <c r="B12" s="16">
        <f>SUM(B4:B11)</f>
        <v>432219100</v>
      </c>
      <c r="C12" s="16">
        <f t="shared" ref="C12:D12" si="5">SUM(C4:C11)</f>
        <v>342931500</v>
      </c>
      <c r="D12" s="16">
        <f t="shared" si="5"/>
        <v>293621115.32000005</v>
      </c>
      <c r="E12" s="16">
        <f>SUM(D12/C12*100)</f>
        <v>85.620922930672762</v>
      </c>
      <c r="F12" s="16">
        <f>SUM(D12/B12*100)</f>
        <v>67.933396585204136</v>
      </c>
      <c r="G12" s="16">
        <f>SUM(C12-D12)</f>
        <v>49310384.679999948</v>
      </c>
      <c r="H12" s="16">
        <f>SUM(G12/C12*100)</f>
        <v>14.379077069327243</v>
      </c>
      <c r="I12" s="16">
        <v>0</v>
      </c>
      <c r="J12" s="16">
        <v>0</v>
      </c>
      <c r="K12" s="6"/>
      <c r="L12" s="6"/>
    </row>
    <row r="13" spans="1:12" ht="32.25" customHeight="1" thickTop="1" thickBot="1">
      <c r="A13" s="17" t="s">
        <v>17</v>
      </c>
      <c r="B13" s="18"/>
      <c r="C13" s="19">
        <v>1</v>
      </c>
      <c r="D13" s="18"/>
      <c r="E13" s="19">
        <f>SUM(D12/C12)</f>
        <v>0.8562092293067276</v>
      </c>
      <c r="F13" s="19">
        <f>SUM(D12/B12)</f>
        <v>0.67933396585204142</v>
      </c>
      <c r="G13" s="18"/>
      <c r="H13" s="19">
        <f>SUM(G12/C12)</f>
        <v>0.14379077069327242</v>
      </c>
      <c r="I13" s="18"/>
      <c r="J13" s="20"/>
      <c r="K13" s="6"/>
      <c r="L13" s="6"/>
    </row>
    <row r="14" spans="1:12" ht="32.25" customHeight="1" thickTop="1">
      <c r="A14" s="21" t="s">
        <v>18</v>
      </c>
      <c r="B14" s="22"/>
      <c r="C14" s="22"/>
      <c r="D14" s="22"/>
      <c r="E14" s="22"/>
      <c r="F14" s="22"/>
      <c r="G14" s="22"/>
      <c r="H14" s="22"/>
      <c r="I14" s="22"/>
      <c r="J14" s="22"/>
      <c r="K14" s="6"/>
      <c r="L14" s="6"/>
    </row>
    <row r="15" spans="1:12" ht="32.25" customHeight="1">
      <c r="A15" s="10" t="s">
        <v>10</v>
      </c>
      <c r="B15" s="23">
        <f>SUM([1]พ.ย.58!$B$5)</f>
        <v>117073600</v>
      </c>
      <c r="C15" s="23">
        <f>SUM([1]พ.ย.58!$C$5+[1]พ.ย.58!$D$5)</f>
        <v>58536850</v>
      </c>
      <c r="D15" s="23">
        <f>SUM('[1]ม.ค.59 '!$E$5)</f>
        <v>35970817.630000003</v>
      </c>
      <c r="E15" s="11">
        <f>SUM(D15/C15*100)</f>
        <v>61.449868979967327</v>
      </c>
      <c r="F15" s="11">
        <f>SUM(D15/B15*100)</f>
        <v>30.724960734102307</v>
      </c>
      <c r="G15" s="11">
        <f>SUM(C15-D15)</f>
        <v>22566032.369999997</v>
      </c>
      <c r="H15" s="11">
        <f>SUM(G15/C15*100)</f>
        <v>38.550131020032673</v>
      </c>
      <c r="I15" s="11"/>
      <c r="J15" s="11"/>
      <c r="K15" s="1"/>
      <c r="L15" s="1"/>
    </row>
    <row r="16" spans="1:12" ht="32.25" customHeight="1">
      <c r="A16" s="10" t="s">
        <v>12</v>
      </c>
      <c r="B16" s="23">
        <f>SUM([1]พ.ย.58!$B$13)</f>
        <v>3931500</v>
      </c>
      <c r="C16" s="23">
        <f>SUM([1]พ.ย.58!$C$13+[1]พ.ย.58!$D$13)</f>
        <v>1965750</v>
      </c>
      <c r="D16" s="23">
        <f>SUM('[1]ม.ค.59 '!$E$13)</f>
        <v>1219500</v>
      </c>
      <c r="E16" s="11">
        <f t="shared" ref="E16:E20" si="6">SUM(D16/C16*100)</f>
        <v>62.037390309042351</v>
      </c>
      <c r="F16" s="11">
        <f t="shared" ref="F16:F20" si="7">SUM(D16/B16*100)</f>
        <v>31.018695154521176</v>
      </c>
      <c r="G16" s="11">
        <f t="shared" ref="G16:G20" si="8">SUM(C16-D16)</f>
        <v>746250</v>
      </c>
      <c r="H16" s="11">
        <f t="shared" ref="H16:H20" si="9">SUM(G16/C16*100)</f>
        <v>37.962609690957649</v>
      </c>
      <c r="I16" s="11"/>
      <c r="J16" s="11"/>
      <c r="K16" s="1"/>
      <c r="L16" s="1"/>
    </row>
    <row r="17" spans="1:10" ht="32.25" customHeight="1">
      <c r="A17" s="10" t="s">
        <v>13</v>
      </c>
      <c r="B17" s="23">
        <f>SUM([1]พ.ย.58!$B$16)</f>
        <v>22523700</v>
      </c>
      <c r="C17" s="23">
        <f>SUM('[1]ม.ค.59 '!$C$16+'[1]ม.ค.59 '!$D$16)</f>
        <v>10224400</v>
      </c>
      <c r="D17" s="23">
        <f>SUM('[1]ม.ค.59 '!$E$16)</f>
        <v>7175055.7599999998</v>
      </c>
      <c r="E17" s="11">
        <f t="shared" si="6"/>
        <v>70.175812370408039</v>
      </c>
      <c r="F17" s="11">
        <f t="shared" si="7"/>
        <v>31.855582164564431</v>
      </c>
      <c r="G17" s="11">
        <f t="shared" si="8"/>
        <v>3049344.24</v>
      </c>
      <c r="H17" s="11">
        <f t="shared" si="9"/>
        <v>29.824187629591957</v>
      </c>
      <c r="I17" s="11"/>
      <c r="J17" s="24"/>
    </row>
    <row r="18" spans="1:10" ht="32.25" customHeight="1">
      <c r="A18" s="10" t="s">
        <v>14</v>
      </c>
      <c r="B18" s="23">
        <f>SUM([1]พ.ย.58!$B$55)</f>
        <v>8907000</v>
      </c>
      <c r="C18" s="23">
        <f>SUM([1]พ.ย.58!$C$55+[1]พ.ย.58!$D$55)</f>
        <v>4698250</v>
      </c>
      <c r="D18" s="23">
        <f>SUM('[1]ม.ค.59 '!$E$58)</f>
        <v>2421512.88</v>
      </c>
      <c r="E18" s="11">
        <f t="shared" si="6"/>
        <v>51.540741339860588</v>
      </c>
      <c r="F18" s="11">
        <f t="shared" si="7"/>
        <v>27.186627147187604</v>
      </c>
      <c r="G18" s="11">
        <f t="shared" si="8"/>
        <v>2276737.12</v>
      </c>
      <c r="H18" s="11">
        <f t="shared" si="9"/>
        <v>48.459258660139412</v>
      </c>
      <c r="I18" s="11"/>
      <c r="J18" s="11"/>
    </row>
    <row r="19" spans="1:10" ht="32.25" customHeight="1">
      <c r="A19" s="10" t="s">
        <v>15</v>
      </c>
      <c r="B19" s="23">
        <f>SUM([1]พ.ย.58!$B$59+[1]พ.ย.58!$B$59)</f>
        <v>0</v>
      </c>
      <c r="C19" s="23">
        <f>SUM([1]พ.ย.58!$C$59+[1]พ.ย.58!$C$59+[1]พ.ย.58!$D$59)</f>
        <v>0</v>
      </c>
      <c r="D19" s="23">
        <f>SUM('[1]ม.ค.59 '!$E$62)</f>
        <v>0</v>
      </c>
      <c r="E19" s="11">
        <v>0</v>
      </c>
      <c r="F19" s="11">
        <v>0</v>
      </c>
      <c r="G19" s="11">
        <f t="shared" si="8"/>
        <v>0</v>
      </c>
      <c r="H19" s="11">
        <v>0</v>
      </c>
      <c r="I19" s="11"/>
      <c r="J19" s="11"/>
    </row>
    <row r="20" spans="1:10" ht="32.25" customHeight="1">
      <c r="A20" s="10" t="s">
        <v>16</v>
      </c>
      <c r="B20" s="23">
        <f>SUM([1]พ.ย.58!$B$60)</f>
        <v>178400500</v>
      </c>
      <c r="C20" s="23">
        <f>SUM([1]พ.ย.58!$C$60+[1]พ.ย.58!$D$60)</f>
        <v>175765950</v>
      </c>
      <c r="D20" s="23">
        <f>SUM('[1]ม.ค.59 '!$E$63)</f>
        <v>172731554.33000001</v>
      </c>
      <c r="E20" s="11">
        <f t="shared" si="6"/>
        <v>98.27361575435971</v>
      </c>
      <c r="F20" s="11">
        <f t="shared" si="7"/>
        <v>96.822348777049399</v>
      </c>
      <c r="G20" s="11">
        <f t="shared" si="8"/>
        <v>3034395.6699999869</v>
      </c>
      <c r="H20" s="11">
        <f t="shared" si="9"/>
        <v>1.7263842456402885</v>
      </c>
      <c r="I20" s="11" t="s">
        <v>19</v>
      </c>
      <c r="J20" s="11"/>
    </row>
    <row r="21" spans="1:10" ht="32.25" customHeight="1">
      <c r="A21" s="10"/>
      <c r="B21" s="11"/>
      <c r="C21" s="11"/>
      <c r="D21" s="25"/>
      <c r="E21" s="11"/>
      <c r="F21" s="11"/>
      <c r="G21" s="11"/>
      <c r="H21" s="11"/>
      <c r="I21" s="11"/>
      <c r="J21" s="11"/>
    </row>
    <row r="22" spans="1:10" ht="32.25" customHeight="1" thickBot="1">
      <c r="A22" s="15" t="s">
        <v>17</v>
      </c>
      <c r="B22" s="16">
        <f>SUM(B15:B21)</f>
        <v>330836300</v>
      </c>
      <c r="C22" s="16">
        <f t="shared" ref="C22:D22" si="10">SUM(C15:C21)</f>
        <v>251191200</v>
      </c>
      <c r="D22" s="16">
        <f t="shared" si="10"/>
        <v>219518440.60000002</v>
      </c>
      <c r="E22" s="16">
        <f>SUM(D22/C22*100)</f>
        <v>87.390975718894623</v>
      </c>
      <c r="F22" s="16">
        <f>SUM(D22/B22*100)</f>
        <v>66.352586037263748</v>
      </c>
      <c r="G22" s="16">
        <f>SUM(G15:G20)</f>
        <v>31672759.399999987</v>
      </c>
      <c r="H22" s="16">
        <f>SUM(G22/C22*100)</f>
        <v>12.609024281105382</v>
      </c>
      <c r="I22" s="16">
        <v>0</v>
      </c>
      <c r="J22" s="16">
        <v>0</v>
      </c>
    </row>
    <row r="23" spans="1:10" ht="32.25" customHeight="1" thickTop="1" thickBot="1">
      <c r="A23" s="17" t="s">
        <v>17</v>
      </c>
      <c r="B23" s="18"/>
      <c r="C23" s="19">
        <v>1</v>
      </c>
      <c r="D23" s="26"/>
      <c r="E23" s="19">
        <f>SUM(D22/C22)</f>
        <v>0.87390975718894626</v>
      </c>
      <c r="F23" s="19">
        <f>SUM(D22/B22)</f>
        <v>0.6635258603726375</v>
      </c>
      <c r="G23" s="18"/>
      <c r="H23" s="19">
        <f>SUM(G22/C22)</f>
        <v>0.12609024281105383</v>
      </c>
      <c r="I23" s="20"/>
      <c r="J23" s="27"/>
    </row>
    <row r="24" spans="1:10" ht="32.25" customHeight="1" thickTop="1">
      <c r="A24" s="28"/>
      <c r="B24" s="29"/>
      <c r="C24" s="30"/>
      <c r="D24" s="30"/>
      <c r="E24" s="30"/>
      <c r="F24" s="30"/>
      <c r="G24" s="30"/>
      <c r="H24" s="30"/>
      <c r="I24" s="30"/>
      <c r="J24" s="30"/>
    </row>
    <row r="25" spans="1:10" ht="32.25" customHeight="1">
      <c r="A25" s="33"/>
      <c r="B25" s="30"/>
      <c r="C25" s="30"/>
      <c r="D25" s="30"/>
      <c r="E25" s="30"/>
      <c r="F25" s="30"/>
      <c r="G25" s="30"/>
      <c r="H25" s="30"/>
      <c r="I25" s="30"/>
      <c r="J25" s="30"/>
    </row>
    <row r="26" spans="1:10" ht="32.25" customHeight="1">
      <c r="A26" s="21" t="s">
        <v>20</v>
      </c>
      <c r="B26" s="22"/>
      <c r="C26" s="22"/>
      <c r="D26" s="22"/>
      <c r="E26" s="22"/>
      <c r="F26" s="22"/>
      <c r="G26" s="22"/>
      <c r="H26" s="22"/>
      <c r="I26" s="22"/>
      <c r="J26" s="22"/>
    </row>
    <row r="27" spans="1:10" ht="32.25" customHeight="1">
      <c r="A27" s="10" t="s">
        <v>10</v>
      </c>
      <c r="B27" s="23">
        <f>SUM([1]พ.ย.58!$B$82)</f>
        <v>10477100</v>
      </c>
      <c r="C27" s="23">
        <f>SUM([1]พ.ย.58!$C$82+[1]พ.ย.58!$D$82)</f>
        <v>9345700</v>
      </c>
      <c r="D27" s="23">
        <f>SUM('[1]ม.ค.59 '!$E$85)</f>
        <v>8741734.0700000003</v>
      </c>
      <c r="E27" s="11">
        <f>SUM(D27/C27*100)</f>
        <v>93.537499277742711</v>
      </c>
      <c r="F27" s="11">
        <f>SUM(D27/B27*100)</f>
        <v>83.436581401341982</v>
      </c>
      <c r="G27" s="11">
        <f>SUM(C27-D27)</f>
        <v>603965.9299999997</v>
      </c>
      <c r="H27" s="11">
        <f>SUM(G27/C27*100)</f>
        <v>6.4625007222572917</v>
      </c>
      <c r="I27" s="11"/>
      <c r="J27" s="11"/>
    </row>
    <row r="28" spans="1:10" ht="32.25" customHeight="1">
      <c r="A28" s="10" t="s">
        <v>11</v>
      </c>
      <c r="B28" s="23">
        <f>SUM([1]พ.ย.58!$B$87)</f>
        <v>8439200</v>
      </c>
      <c r="C28" s="23">
        <f>SUM([1]พ.ย.58!$C$87+[1]พ.ย.58!$D$87)</f>
        <v>8439200</v>
      </c>
      <c r="D28" s="23">
        <f>SUM([1]พ.ย.58!$E$87)</f>
        <v>8209248.9399999995</v>
      </c>
      <c r="E28" s="11">
        <f t="shared" ref="E28:E31" si="11">SUM(D28/C28*100)</f>
        <v>97.27520309981989</v>
      </c>
      <c r="F28" s="11">
        <f t="shared" ref="F28:F31" si="12">SUM(D28/B28*100)</f>
        <v>97.27520309981989</v>
      </c>
      <c r="G28" s="11">
        <f t="shared" ref="G28:G32" si="13">SUM(C28-D28)</f>
        <v>229951.06000000052</v>
      </c>
      <c r="H28" s="11">
        <f t="shared" ref="H28:H31" si="14">SUM(G28/C28*100)</f>
        <v>2.724796900180118</v>
      </c>
      <c r="I28" s="11"/>
      <c r="J28" s="11"/>
    </row>
    <row r="29" spans="1:10" ht="32.25" customHeight="1">
      <c r="A29" s="10" t="s">
        <v>13</v>
      </c>
      <c r="B29" s="23">
        <f>SUM([1]พ.ย.58!$B$90)</f>
        <v>15694800</v>
      </c>
      <c r="C29" s="23">
        <f>SUM([1]พ.ย.58!$C$90+[1]พ.ย.58!$D$90)</f>
        <v>15694800</v>
      </c>
      <c r="D29" s="23">
        <f>SUM([1]พ.ย.58!$E$90)</f>
        <v>15011896.199999999</v>
      </c>
      <c r="E29" s="11">
        <f t="shared" si="11"/>
        <v>95.64885312332747</v>
      </c>
      <c r="F29" s="11">
        <f t="shared" si="12"/>
        <v>95.64885312332747</v>
      </c>
      <c r="G29" s="11">
        <f t="shared" si="13"/>
        <v>682903.80000000075</v>
      </c>
      <c r="H29" s="11">
        <f t="shared" si="14"/>
        <v>4.3511468766725336</v>
      </c>
      <c r="I29" s="11"/>
      <c r="J29" s="11"/>
    </row>
    <row r="30" spans="1:10" ht="32.25" customHeight="1">
      <c r="A30" s="10" t="s">
        <v>14</v>
      </c>
      <c r="B30" s="23">
        <f>SUM([1]พ.ย.58!$B$120)</f>
        <v>1103900</v>
      </c>
      <c r="C30" s="23">
        <f>SUM([1]พ.ย.58!$C$120+[1]พ.ย.58!$D$120)</f>
        <v>1103900</v>
      </c>
      <c r="D30" s="23">
        <f>SUM([1]พ.ย.58!$E$120)</f>
        <v>881599.88</v>
      </c>
      <c r="E30" s="11">
        <f t="shared" si="11"/>
        <v>79.862295497780593</v>
      </c>
      <c r="F30" s="11">
        <f t="shared" si="12"/>
        <v>79.862295497780593</v>
      </c>
      <c r="G30" s="11">
        <f t="shared" si="13"/>
        <v>222300.12</v>
      </c>
      <c r="H30" s="11">
        <f t="shared" si="14"/>
        <v>20.137704502219403</v>
      </c>
      <c r="I30" s="11"/>
      <c r="J30" s="11"/>
    </row>
    <row r="31" spans="1:10" ht="32.25" customHeight="1">
      <c r="A31" s="10" t="s">
        <v>15</v>
      </c>
      <c r="B31" s="23">
        <f>SUM([1]พ.ย.58!$B$128)</f>
        <v>3314900</v>
      </c>
      <c r="C31" s="23">
        <f>SUM([1]พ.ย.58!$C$128+[1]พ.ย.58!$D$128)</f>
        <v>3314900</v>
      </c>
      <c r="D31" s="23">
        <f>SUM([1]พ.ย.58!$E$128)</f>
        <v>3314899.81</v>
      </c>
      <c r="E31" s="11">
        <f t="shared" si="11"/>
        <v>99.999994268303709</v>
      </c>
      <c r="F31" s="11">
        <f t="shared" si="12"/>
        <v>99.999994268303709</v>
      </c>
      <c r="G31" s="11">
        <f t="shared" si="13"/>
        <v>0.18999999994412065</v>
      </c>
      <c r="H31" s="11">
        <f t="shared" si="14"/>
        <v>5.7316962787450798E-6</v>
      </c>
      <c r="I31" s="11"/>
      <c r="J31" s="11"/>
    </row>
    <row r="32" spans="1:10" ht="32.25" customHeight="1">
      <c r="A32" s="10" t="s">
        <v>16</v>
      </c>
      <c r="B32" s="23">
        <f>SUM([1]พ.ย.58!$B$131)</f>
        <v>0</v>
      </c>
      <c r="C32" s="23">
        <f>SUM([1]พ.ย.58!$C$131+[1]พ.ย.58!$D$131)</f>
        <v>0</v>
      </c>
      <c r="D32" s="23">
        <f>SUM([1]พ.ย.58!$E$131)</f>
        <v>0</v>
      </c>
      <c r="E32" s="11">
        <v>0</v>
      </c>
      <c r="F32" s="11">
        <v>0</v>
      </c>
      <c r="G32" s="11">
        <f t="shared" si="13"/>
        <v>0</v>
      </c>
      <c r="H32" s="11">
        <v>0</v>
      </c>
      <c r="I32" s="11"/>
      <c r="J32" s="11"/>
    </row>
    <row r="33" spans="1:10" ht="32.25" customHeight="1">
      <c r="A33" s="10"/>
      <c r="B33" s="23"/>
      <c r="C33" s="23"/>
      <c r="D33" s="31"/>
      <c r="E33" s="11"/>
      <c r="F33" s="11"/>
      <c r="G33" s="11"/>
      <c r="H33" s="11"/>
      <c r="I33" s="11"/>
      <c r="J33" s="11"/>
    </row>
    <row r="34" spans="1:10" ht="32.25" customHeight="1" thickBot="1">
      <c r="A34" s="15" t="s">
        <v>17</v>
      </c>
      <c r="B34" s="16">
        <f>SUM(B27:B33)</f>
        <v>39029900</v>
      </c>
      <c r="C34" s="16">
        <f>SUM(C27:C33)</f>
        <v>37898500</v>
      </c>
      <c r="D34" s="16">
        <f>SUM(D27:D33)</f>
        <v>36159378.899999999</v>
      </c>
      <c r="E34" s="16">
        <f>SUM(D34/C34*100)</f>
        <v>95.411108355211951</v>
      </c>
      <c r="F34" s="16">
        <f>SUM(D34/B34*100)</f>
        <v>92.645328068993265</v>
      </c>
      <c r="G34" s="16">
        <f>SUM(G27:G33)</f>
        <v>1739121.100000001</v>
      </c>
      <c r="H34" s="16">
        <f>SUM(G34/C34*100)</f>
        <v>4.5888916447880543</v>
      </c>
      <c r="I34" s="16">
        <v>0</v>
      </c>
      <c r="J34" s="16">
        <v>0</v>
      </c>
    </row>
    <row r="35" spans="1:10" ht="32.25" customHeight="1" thickTop="1" thickBot="1">
      <c r="A35" s="17" t="s">
        <v>17</v>
      </c>
      <c r="B35" s="18"/>
      <c r="C35" s="19">
        <v>1</v>
      </c>
      <c r="D35" s="26"/>
      <c r="E35" s="19">
        <f>SUM(D34/C34)</f>
        <v>0.95411108355211949</v>
      </c>
      <c r="F35" s="19">
        <f>SUM(D34/B34)</f>
        <v>0.9264532806899326</v>
      </c>
      <c r="G35" s="18"/>
      <c r="H35" s="19">
        <f>SUM(G34/C34)</f>
        <v>4.5888916447880547E-2</v>
      </c>
      <c r="I35" s="18"/>
      <c r="J35" s="20"/>
    </row>
    <row r="36" spans="1:10" ht="32.25" customHeight="1" thickTop="1">
      <c r="A36" s="28"/>
      <c r="B36" s="29"/>
      <c r="C36" s="29"/>
      <c r="D36" s="29"/>
      <c r="E36" s="29"/>
      <c r="F36" s="29"/>
      <c r="G36" s="29"/>
      <c r="H36" s="29"/>
      <c r="I36" s="29"/>
      <c r="J36" s="29"/>
    </row>
    <row r="37" spans="1:10" ht="32.25" customHeight="1">
      <c r="A37" s="33"/>
      <c r="B37" s="30"/>
      <c r="C37" s="30"/>
      <c r="D37" s="30"/>
      <c r="E37" s="30"/>
      <c r="F37" s="30"/>
      <c r="G37" s="30"/>
      <c r="H37" s="30"/>
      <c r="I37" s="30"/>
      <c r="J37" s="30"/>
    </row>
    <row r="38" spans="1:10" ht="32.25" customHeight="1">
      <c r="A38" s="36" t="s">
        <v>23</v>
      </c>
      <c r="B38" s="22"/>
      <c r="C38" s="22"/>
      <c r="D38" s="22"/>
      <c r="E38" s="22"/>
      <c r="F38" s="22"/>
      <c r="G38" s="22"/>
      <c r="H38" s="22"/>
      <c r="I38" s="22"/>
      <c r="J38" s="22"/>
    </row>
    <row r="39" spans="1:10" ht="32.25" customHeight="1">
      <c r="A39" s="10" t="s">
        <v>13</v>
      </c>
      <c r="B39" s="23">
        <f>SUM([1]พ.ย.58!$B$134)</f>
        <v>11344300</v>
      </c>
      <c r="C39" s="23">
        <f>SUM([1]พ.ย.58!$C$134+[1]พ.ย.58!$D$134)</f>
        <v>7454700</v>
      </c>
      <c r="D39" s="31">
        <f>SUM('[1]ม.ค.59 '!$E$137)</f>
        <v>3093561.42</v>
      </c>
      <c r="E39" s="11">
        <f>SUM(D39/C39*100)</f>
        <v>41.49813433136142</v>
      </c>
      <c r="F39" s="11">
        <f>SUM(D39/B39*100)</f>
        <v>27.269742690161578</v>
      </c>
      <c r="G39" s="12">
        <f>SUM(C39-D39)</f>
        <v>4361138.58</v>
      </c>
      <c r="H39" s="11">
        <f>SUM(G39/C39*100)</f>
        <v>58.501865668638573</v>
      </c>
      <c r="I39" s="11"/>
      <c r="J39" s="11"/>
    </row>
    <row r="40" spans="1:10" ht="32.25" customHeight="1">
      <c r="A40" s="10" t="s">
        <v>14</v>
      </c>
      <c r="B40" s="23">
        <f>SUM([1]พ.ย.58!$B$142)</f>
        <v>3991000</v>
      </c>
      <c r="C40" s="23">
        <f>SUM([1]พ.ย.58!$C$142+[1]พ.ย.58!$D$142)</f>
        <v>3991000</v>
      </c>
      <c r="D40" s="31">
        <f>SUM('[1]ม.ค.59 '!$E$145)</f>
        <v>705744.65</v>
      </c>
      <c r="E40" s="11">
        <f t="shared" ref="E40:E42" si="15">SUM(D40/C40*100)</f>
        <v>17.683403908794791</v>
      </c>
      <c r="F40" s="11">
        <f t="shared" ref="F40:F42" si="16">SUM(D40/B40*100)</f>
        <v>17.683403908794791</v>
      </c>
      <c r="G40" s="12">
        <f t="shared" ref="G40:G42" si="17">SUM(C40-D40)</f>
        <v>3285255.35</v>
      </c>
      <c r="H40" s="11">
        <f t="shared" ref="H40:H42" si="18">SUM(G40/C40*100)</f>
        <v>82.316596091205213</v>
      </c>
      <c r="I40" s="11"/>
      <c r="J40" s="11"/>
    </row>
    <row r="41" spans="1:10" ht="32.25" customHeight="1">
      <c r="A41" s="10" t="s">
        <v>15</v>
      </c>
      <c r="B41" s="23">
        <f>SUM([1]พ.ย.58!$B$152)</f>
        <v>38602500</v>
      </c>
      <c r="C41" s="23">
        <f>SUM([1]พ.ย.58!$C$152+[1]พ.ย.58!$D$152)</f>
        <v>38602500</v>
      </c>
      <c r="D41" s="31">
        <f>SUM('[1]ม.ค.59 '!$E$155)</f>
        <v>34099900</v>
      </c>
      <c r="E41" s="11">
        <f t="shared" si="15"/>
        <v>88.335988601774488</v>
      </c>
      <c r="F41" s="11">
        <f t="shared" si="16"/>
        <v>88.335988601774488</v>
      </c>
      <c r="G41" s="12">
        <f t="shared" si="17"/>
        <v>4502600</v>
      </c>
      <c r="H41" s="11">
        <f t="shared" si="18"/>
        <v>11.664011398225503</v>
      </c>
      <c r="I41" s="11"/>
      <c r="J41" s="11"/>
    </row>
    <row r="42" spans="1:10" ht="32.25" customHeight="1">
      <c r="A42" s="10" t="s">
        <v>16</v>
      </c>
      <c r="B42" s="23">
        <f>SUM([1]พ.ย.58!$B$160)</f>
        <v>8415100</v>
      </c>
      <c r="C42" s="23">
        <f>SUM([1]พ.ย.58!$C$160+[1]พ.ย.58!$D$160)</f>
        <v>3793600</v>
      </c>
      <c r="D42" s="31">
        <f>SUM('[1]ม.ค.59 '!$E$163)</f>
        <v>44089.75</v>
      </c>
      <c r="E42" s="11">
        <f t="shared" si="15"/>
        <v>1.1622139919865038</v>
      </c>
      <c r="F42" s="11">
        <f t="shared" si="16"/>
        <v>0.5239361386079785</v>
      </c>
      <c r="G42" s="12">
        <f t="shared" si="17"/>
        <v>3749510.25</v>
      </c>
      <c r="H42" s="11">
        <f t="shared" si="18"/>
        <v>98.837786008013495</v>
      </c>
      <c r="I42" s="11"/>
      <c r="J42" s="11"/>
    </row>
    <row r="43" spans="1:10" ht="32.25" customHeight="1">
      <c r="A43" s="10"/>
      <c r="B43" s="23"/>
      <c r="C43" s="23"/>
      <c r="D43" s="31"/>
      <c r="E43" s="11"/>
      <c r="F43" s="11"/>
      <c r="G43" s="11"/>
      <c r="H43" s="11"/>
      <c r="I43" s="11"/>
      <c r="J43" s="11"/>
    </row>
    <row r="44" spans="1:10" ht="32.25" customHeight="1">
      <c r="A44" s="10"/>
      <c r="B44" s="11"/>
      <c r="C44" s="11"/>
      <c r="D44" s="11"/>
      <c r="E44" s="11"/>
      <c r="F44" s="11"/>
      <c r="G44" s="11"/>
      <c r="H44" s="11"/>
      <c r="I44" s="11"/>
      <c r="J44" s="11"/>
    </row>
    <row r="45" spans="1:10" ht="32.25" customHeight="1" thickBot="1">
      <c r="A45" s="15" t="s">
        <v>17</v>
      </c>
      <c r="B45" s="16">
        <f>SUM(B39:B44)</f>
        <v>62352900</v>
      </c>
      <c r="C45" s="16">
        <f t="shared" ref="C45:D45" si="19">SUM(C39:C44)</f>
        <v>53841800</v>
      </c>
      <c r="D45" s="16">
        <f t="shared" si="19"/>
        <v>37943295.82</v>
      </c>
      <c r="E45" s="16">
        <f>SUM(D45/C45*100)</f>
        <v>70.471818958504358</v>
      </c>
      <c r="F45" s="16">
        <f>SUM(D45/B45*100)</f>
        <v>60.852495745987753</v>
      </c>
      <c r="G45" s="16">
        <f>SUM(G39:G42)</f>
        <v>15898504.18</v>
      </c>
      <c r="H45" s="16">
        <f>SUM(G45/C45*100)</f>
        <v>29.528181041495639</v>
      </c>
      <c r="I45" s="16">
        <v>0</v>
      </c>
      <c r="J45" s="16">
        <v>0</v>
      </c>
    </row>
    <row r="46" spans="1:10" ht="32.25" customHeight="1" thickTop="1" thickBot="1">
      <c r="A46" s="17" t="s">
        <v>17</v>
      </c>
      <c r="B46" s="18"/>
      <c r="C46" s="19">
        <v>1</v>
      </c>
      <c r="D46" s="26"/>
      <c r="E46" s="19">
        <f>SUM(D45/C45)</f>
        <v>0.70471818958504362</v>
      </c>
      <c r="F46" s="19">
        <f>SUM(D45/B45)</f>
        <v>0.60852495745987756</v>
      </c>
      <c r="G46" s="18"/>
      <c r="H46" s="19">
        <f>SUM(G45/C45)</f>
        <v>0.29528181041495638</v>
      </c>
      <c r="I46" s="18"/>
      <c r="J46" s="20"/>
    </row>
    <row r="47" spans="1:10" ht="32.25" customHeight="1" thickTop="1"/>
    <row r="48" spans="1:10" ht="32.25" customHeight="1"/>
    <row r="49" spans="1:10" ht="32.25" customHeight="1">
      <c r="A49" s="1"/>
      <c r="B49" s="1"/>
      <c r="C49" s="1"/>
      <c r="D49" s="32" t="s">
        <v>21</v>
      </c>
      <c r="E49" s="1"/>
      <c r="F49" s="1"/>
      <c r="G49" s="1"/>
      <c r="H49" s="1"/>
      <c r="I49" s="1"/>
      <c r="J49" s="1"/>
    </row>
  </sheetData>
  <mergeCells count="1">
    <mergeCell ref="A1:J1"/>
  </mergeCells>
  <printOptions horizontalCentered="1" verticalCentered="1"/>
  <pageMargins left="0.25" right="0.25" top="0.75" bottom="0.75" header="0.3" footer="0.3"/>
  <pageSetup paperSize="9" fitToHeight="0" orientation="landscape" r:id="rId1"/>
  <headerFooter>
    <oddHeader>&amp;R&amp;P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20</vt:i4>
      </vt:variant>
    </vt:vector>
  </HeadingPairs>
  <TitlesOfParts>
    <vt:vector size="34" baseType="lpstr">
      <vt:lpstr> 30 ก.ย.59</vt:lpstr>
      <vt:lpstr>ส.ค. 59</vt:lpstr>
      <vt:lpstr>ก.ค.59</vt:lpstr>
      <vt:lpstr>มิ.ย. 59</vt:lpstr>
      <vt:lpstr>พ.ค.59</vt:lpstr>
      <vt:lpstr>เม.ย.59</vt:lpstr>
      <vt:lpstr>มี.ค.59</vt:lpstr>
      <vt:lpstr>ก.พ.59</vt:lpstr>
      <vt:lpstr>ม.ค.59</vt:lpstr>
      <vt:lpstr>ธ.ค.58</vt:lpstr>
      <vt:lpstr>พ.ย.58</vt:lpstr>
      <vt:lpstr>ต.ค.58</vt:lpstr>
      <vt:lpstr>Sheet2</vt:lpstr>
      <vt:lpstr>Sheet3</vt:lpstr>
      <vt:lpstr>ก.พ.59!Print_Area</vt:lpstr>
      <vt:lpstr>ธ.ค.58!Print_Area</vt:lpstr>
      <vt:lpstr>พ.ค.59!Print_Area</vt:lpstr>
      <vt:lpstr>พ.ย.58!Print_Area</vt:lpstr>
      <vt:lpstr>ม.ค.59!Print_Area</vt:lpstr>
      <vt:lpstr>'มิ.ย. 59'!Print_Area</vt:lpstr>
      <vt:lpstr>มี.ค.59!Print_Area</vt:lpstr>
      <vt:lpstr>เม.ย.59!Print_Area</vt:lpstr>
      <vt:lpstr>' 30 ก.ย.59'!Print_Titles</vt:lpstr>
      <vt:lpstr>ก.ค.59!Print_Titles</vt:lpstr>
      <vt:lpstr>ก.พ.59!Print_Titles</vt:lpstr>
      <vt:lpstr>ต.ค.58!Print_Titles</vt:lpstr>
      <vt:lpstr>ธ.ค.58!Print_Titles</vt:lpstr>
      <vt:lpstr>พ.ค.59!Print_Titles</vt:lpstr>
      <vt:lpstr>พ.ย.58!Print_Titles</vt:lpstr>
      <vt:lpstr>ม.ค.59!Print_Titles</vt:lpstr>
      <vt:lpstr>'มิ.ย. 59'!Print_Titles</vt:lpstr>
      <vt:lpstr>มี.ค.59!Print_Titles</vt:lpstr>
      <vt:lpstr>เม.ย.59!Print_Titles</vt:lpstr>
      <vt:lpstr>'ส.ค. 59'!Print_Titles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USER33</dc:creator>
  <cp:lastModifiedBy>นฤมล ถึกไทย</cp:lastModifiedBy>
  <cp:lastPrinted>2016-10-06T04:40:47Z</cp:lastPrinted>
  <dcterms:created xsi:type="dcterms:W3CDTF">2015-10-08T05:16:12Z</dcterms:created>
  <dcterms:modified xsi:type="dcterms:W3CDTF">2016-10-06T05:44:35Z</dcterms:modified>
</cp:coreProperties>
</file>