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-105" windowWidth="19755" windowHeight="12765"/>
  </bookViews>
  <sheets>
    <sheet name="มิ.ย. 59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Q26" i="1" l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</calcChain>
</file>

<file path=xl/sharedStrings.xml><?xml version="1.0" encoding="utf-8"?>
<sst xmlns="http://schemas.openxmlformats.org/spreadsheetml/2006/main" count="38" uniqueCount="31">
  <si>
    <t>งบดุลรวม (Balance Sheet Report) ของสถาบันการเงินเฉพาะกิจ 6 แห่ง (รายเดือน) ปี 2558 - 2559</t>
  </si>
  <si>
    <t xml:space="preserve">         หน่วย:ล้านบาท</t>
  </si>
  <si>
    <t>รายการ</t>
  </si>
  <si>
    <t xml:space="preserve">สินทรัพย์รวม </t>
  </si>
  <si>
    <t>หนี้สินรวม</t>
  </si>
  <si>
    <t xml:space="preserve">ส่วนของผู้ถือหุ้น </t>
  </si>
  <si>
    <t>เงินให้สินเชื่อ (สุทธิ)</t>
  </si>
  <si>
    <t>เงินลงทุน (สุทธิ)</t>
  </si>
  <si>
    <t xml:space="preserve">เงินรับฝาก </t>
  </si>
  <si>
    <t xml:space="preserve">เงินกู้ยืม </t>
  </si>
  <si>
    <t xml:space="preserve">ภาระผูกพัน </t>
  </si>
  <si>
    <t>ที่มา : DS_BLS ระบบฐานข้อมูลสถาบันการเงินเฉพาะกิจ (SFIs Dataset)</t>
  </si>
  <si>
    <t>หมายเหตุ : ข้อมูลรวมของ SFIs 6 แห่ง (ธ.ก.ส. ธอส. ออมสิน ธพว. ธสน. ธอท.)</t>
  </si>
  <si>
    <t xml:space="preserve"> งบกำไรขาดทุนรวม (Profit and Loss Report) ของสถาบันการเงินเฉพาะกิจ 6 แห่ง (รายเดือน) ปี 2558 - 2559</t>
  </si>
  <si>
    <t xml:space="preserve">   </t>
  </si>
  <si>
    <t>รายได้รวม</t>
  </si>
  <si>
    <t xml:space="preserve">รายได้ดอกเบี้ยและเงินปันผล </t>
  </si>
  <si>
    <t>รายได้ที่มิใช่ดอกเบี้ยและเงินปันผล</t>
  </si>
  <si>
    <t>ค่าใช้จ่ายรวม</t>
  </si>
  <si>
    <t>ค่าใช้จ่ายดอกเบี้ย</t>
  </si>
  <si>
    <t xml:space="preserve">ค่าใช้จ่ายที่ไม่ใช่ดอกเบี้ย </t>
  </si>
  <si>
    <t>ขาดทุนจากการปรับโครงสร้างหนี้</t>
  </si>
  <si>
    <t>หนี้สูญและหนี้สงสัยจะสูญ</t>
  </si>
  <si>
    <t xml:space="preserve">กำไร (ขาดทุน) สุทธิ </t>
  </si>
  <si>
    <t>ที่มา : DS_PNL ระบบฐานข้อมูลสถาบันการเงินเฉพาะกิจ (SFIs Dataset)</t>
  </si>
  <si>
    <t xml:space="preserve"> </t>
  </si>
  <si>
    <t>มี.ค. 59</t>
  </si>
  <si>
    <t>เม.ย. 59</t>
  </si>
  <si>
    <t>พ.ค. 59</t>
  </si>
  <si>
    <t>มิ.ย. 59</t>
  </si>
  <si>
    <t>สถานะ : ข้อมูล ณ วันที่ 15 สิงหาคม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</si>
</sst>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[$-41E]\ mmm\ yy"/>
    <numFmt numFmtId="165" formatCode="_-* #,##0_-;\-* #,##0_-;_-* &quot;-&quot;??_-;_-@_-"/>
    <numFmt numFmtId="166" formatCode="_(* #,##0_);_(* \(#,##0\);_(* &quot;-&quot;??_);_(@_)"/>
    <numFmt numFmtId="167" formatCode="#,##0,,"/>
    <numFmt numFmtId="168" formatCode="_-* #,##0.00_-;\-* #,##0.0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0"/>
      <name val="Calibri"/>
      <family val="2"/>
      <charset val="222"/>
      <scheme val="minor"/>
    </font>
    <font>
      <u/>
      <sz val="10"/>
      <color indexed="12"/>
      <name val="Arial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2"/>
      <name val="TH SarabunPSK"/>
      <family val="2"/>
    </font>
    <font>
      <sz val="10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  <font>
      <sz val="14"/>
      <name val="Angsana New"/>
      <family val="1"/>
    </font>
    <font>
      <sz val="11"/>
      <name val="Angsana New"/>
      <family val="1"/>
    </font>
    <font>
      <sz val="14"/>
      <name val="Calibri"/>
      <family val="2"/>
      <charset val="222"/>
      <scheme val="minor"/>
    </font>
    <font>
      <sz val="12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>
      <alignment vertical="top"/>
    </xf>
  </cellStyleXfs>
  <cellXfs count="109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/>
    <xf numFmtId="0" fontId="5" fillId="0" borderId="0" xfId="0" applyFont="1"/>
    <xf numFmtId="0" fontId="0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7" fillId="0" borderId="2" xfId="3" applyFont="1" applyFill="1" applyBorder="1" applyAlignment="1" applyProtection="1">
      <alignment horizontal="left"/>
    </xf>
    <xf numFmtId="165" fontId="7" fillId="0" borderId="2" xfId="1" applyNumberFormat="1" applyFont="1" applyBorder="1"/>
    <xf numFmtId="166" fontId="7" fillId="0" borderId="2" xfId="1" applyNumberFormat="1" applyFont="1" applyBorder="1"/>
    <xf numFmtId="166" fontId="7" fillId="0" borderId="2" xfId="1" applyNumberFormat="1" applyFont="1" applyFill="1" applyBorder="1"/>
    <xf numFmtId="167" fontId="7" fillId="0" borderId="3" xfId="0" applyNumberFormat="1" applyFont="1" applyBorder="1" applyAlignment="1">
      <alignment horizontal="right" wrapText="1"/>
    </xf>
    <xf numFmtId="3" fontId="7" fillId="0" borderId="3" xfId="0" applyNumberFormat="1" applyFont="1" applyBorder="1" applyAlignment="1">
      <alignment horizontal="right" wrapText="1"/>
    </xf>
    <xf numFmtId="3" fontId="7" fillId="0" borderId="2" xfId="1" applyNumberFormat="1" applyFont="1" applyFill="1" applyBorder="1"/>
    <xf numFmtId="167" fontId="7" fillId="0" borderId="2" xfId="1" applyNumberFormat="1" applyFont="1" applyFill="1" applyBorder="1"/>
    <xf numFmtId="167" fontId="7" fillId="0" borderId="2" xfId="1" applyNumberFormat="1" applyFont="1" applyBorder="1"/>
    <xf numFmtId="3" fontId="7" fillId="0" borderId="2" xfId="1" applyNumberFormat="1" applyFont="1" applyBorder="1"/>
    <xf numFmtId="165" fontId="7" fillId="0" borderId="2" xfId="1" applyNumberFormat="1" applyFont="1" applyFill="1" applyBorder="1"/>
    <xf numFmtId="165" fontId="7" fillId="0" borderId="2" xfId="0" applyNumberFormat="1" applyFont="1" applyBorder="1"/>
    <xf numFmtId="0" fontId="4" fillId="0" borderId="4" xfId="0" applyFont="1" applyFill="1" applyBorder="1" applyAlignment="1"/>
    <xf numFmtId="0" fontId="9" fillId="0" borderId="4" xfId="0" applyFont="1" applyFill="1" applyBorder="1" applyAlignment="1"/>
    <xf numFmtId="43" fontId="7" fillId="0" borderId="0" xfId="1" applyFont="1" applyBorder="1"/>
    <xf numFmtId="43" fontId="10" fillId="0" borderId="0" xfId="1" applyFont="1" applyBorder="1"/>
    <xf numFmtId="0" fontId="5" fillId="0" borderId="0" xfId="0" applyFont="1" applyBorder="1"/>
    <xf numFmtId="166" fontId="0" fillId="0" borderId="0" xfId="0" applyNumberFormat="1" applyFont="1"/>
    <xf numFmtId="0" fontId="4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/>
    <xf numFmtId="0" fontId="7" fillId="0" borderId="0" xfId="0" applyFont="1" applyFill="1" applyBorder="1" applyAlignment="1">
      <alignment horizontal="left"/>
    </xf>
    <xf numFmtId="43" fontId="7" fillId="0" borderId="0" xfId="1" applyFont="1" applyFill="1" applyBorder="1"/>
    <xf numFmtId="0" fontId="7" fillId="0" borderId="0" xfId="0" applyFont="1"/>
    <xf numFmtId="166" fontId="7" fillId="0" borderId="2" xfId="1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6" fontId="11" fillId="0" borderId="2" xfId="1" applyNumberFormat="1" applyFont="1" applyFill="1" applyBorder="1"/>
    <xf numFmtId="165" fontId="7" fillId="2" borderId="2" xfId="1" applyNumberFormat="1" applyFont="1" applyFill="1" applyBorder="1"/>
    <xf numFmtId="166" fontId="7" fillId="0" borderId="2" xfId="1" applyNumberFormat="1" applyFont="1" applyBorder="1" applyAlignment="1">
      <alignment horizontal="right" wrapText="1"/>
    </xf>
    <xf numFmtId="166" fontId="7" fillId="0" borderId="5" xfId="1" applyNumberFormat="1" applyFont="1" applyBorder="1" applyAlignment="1">
      <alignment horizontal="right" wrapText="1"/>
    </xf>
    <xf numFmtId="166" fontId="7" fillId="0" borderId="5" xfId="1" applyNumberFormat="1" applyFont="1" applyBorder="1" applyAlignment="1">
      <alignment horizontal="right"/>
    </xf>
    <xf numFmtId="167" fontId="7" fillId="0" borderId="5" xfId="1" applyNumberFormat="1" applyFont="1" applyBorder="1" applyAlignment="1">
      <alignment horizontal="right"/>
    </xf>
    <xf numFmtId="166" fontId="11" fillId="0" borderId="6" xfId="1" applyNumberFormat="1" applyFont="1" applyBorder="1"/>
    <xf numFmtId="166" fontId="11" fillId="2" borderId="6" xfId="1" applyNumberFormat="1" applyFont="1" applyFill="1" applyBorder="1"/>
    <xf numFmtId="166" fontId="11" fillId="0" borderId="2" xfId="1" applyNumberFormat="1" applyFont="1" applyBorder="1"/>
    <xf numFmtId="0" fontId="7" fillId="0" borderId="2" xfId="3" applyFont="1" applyFill="1" applyBorder="1" applyAlignment="1" applyProtection="1">
      <alignment vertical="center"/>
    </xf>
    <xf numFmtId="43" fontId="12" fillId="0" borderId="0" xfId="1" applyFont="1"/>
    <xf numFmtId="43" fontId="7" fillId="0" borderId="0" xfId="1" applyFont="1"/>
    <xf numFmtId="168" fontId="7" fillId="0" borderId="0" xfId="0" applyNumberFormat="1" applyFont="1" applyBorder="1"/>
    <xf numFmtId="0" fontId="4" fillId="0" borderId="0" xfId="0" applyFont="1" applyFill="1" applyAlignment="1"/>
    <xf numFmtId="0" fontId="9" fillId="0" borderId="0" xfId="0" applyFont="1" applyAlignment="1"/>
    <xf numFmtId="0" fontId="9" fillId="0" borderId="0" xfId="0" applyFont="1" applyFill="1" applyBorder="1" applyAlignment="1">
      <alignment horizontal="left"/>
    </xf>
    <xf numFmtId="43" fontId="9" fillId="0" borderId="0" xfId="1" applyFont="1" applyFill="1" applyBorder="1"/>
    <xf numFmtId="0" fontId="9" fillId="0" borderId="0" xfId="0" applyFont="1"/>
    <xf numFmtId="4" fontId="7" fillId="0" borderId="0" xfId="4" applyNumberFormat="1" applyFont="1" applyFill="1" applyBorder="1" applyAlignment="1">
      <alignment horizontal="center" vertical="top"/>
    </xf>
    <xf numFmtId="0" fontId="7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7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13" fillId="0" borderId="0" xfId="0" applyFont="1"/>
    <xf numFmtId="0" fontId="3" fillId="0" borderId="0" xfId="0" applyFont="1" applyBorder="1" applyAlignment="1"/>
    <xf numFmtId="0" fontId="0" fillId="0" borderId="0" xfId="0" applyFont="1" applyBorder="1"/>
    <xf numFmtId="165" fontId="7" fillId="0" borderId="0" xfId="1" applyNumberFormat="1" applyFont="1" applyBorder="1" applyAlignment="1">
      <alignment horizontal="center" vertical="center"/>
    </xf>
    <xf numFmtId="165" fontId="7" fillId="0" borderId="0" xfId="1" applyNumberFormat="1" applyFont="1" applyBorder="1"/>
    <xf numFmtId="165" fontId="7" fillId="0" borderId="0" xfId="1" applyNumberFormat="1" applyFont="1" applyBorder="1" applyAlignment="1">
      <alignment horizontal="left" indent="1"/>
    </xf>
    <xf numFmtId="2" fontId="7" fillId="0" borderId="0" xfId="2" applyNumberFormat="1" applyFont="1" applyBorder="1" applyAlignment="1">
      <alignment horizontal="center"/>
    </xf>
    <xf numFmtId="1" fontId="7" fillId="0" borderId="0" xfId="2" applyNumberFormat="1" applyFont="1" applyBorder="1" applyAlignment="1">
      <alignment horizontal="center"/>
    </xf>
    <xf numFmtId="165" fontId="7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/>
    <xf numFmtId="1" fontId="7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65" fontId="7" fillId="0" borderId="0" xfId="1" applyNumberFormat="1" applyFont="1" applyFill="1" applyBorder="1"/>
    <xf numFmtId="165" fontId="7" fillId="0" borderId="0" xfId="1" applyNumberFormat="1" applyFont="1" applyFill="1" applyBorder="1" applyAlignment="1"/>
    <xf numFmtId="43" fontId="3" fillId="0" borderId="0" xfId="1" applyFont="1" applyBorder="1"/>
    <xf numFmtId="165" fontId="3" fillId="0" borderId="0" xfId="1" applyNumberFormat="1" applyFont="1" applyBorder="1"/>
    <xf numFmtId="0" fontId="9" fillId="0" borderId="0" xfId="0" applyFont="1" applyBorder="1" applyAlignment="1">
      <alignment horizontal="center"/>
    </xf>
    <xf numFmtId="165" fontId="9" fillId="0" borderId="0" xfId="1" applyNumberFormat="1" applyFont="1" applyBorder="1" applyAlignment="1">
      <alignment horizontal="center" vertical="center"/>
    </xf>
    <xf numFmtId="165" fontId="9" fillId="0" borderId="0" xfId="1" applyNumberFormat="1" applyFont="1" applyBorder="1"/>
    <xf numFmtId="0" fontId="9" fillId="0" borderId="0" xfId="4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43" fontId="14" fillId="0" borderId="0" xfId="1" applyFont="1" applyBorder="1"/>
    <xf numFmtId="43" fontId="14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3" fontId="9" fillId="0" borderId="0" xfId="1" applyFont="1" applyBorder="1"/>
    <xf numFmtId="43" fontId="3" fillId="0" borderId="0" xfId="1" applyFont="1" applyFill="1" applyBorder="1"/>
    <xf numFmtId="4" fontId="12" fillId="0" borderId="0" xfId="4" applyNumberFormat="1" applyFont="1" applyFill="1" applyBorder="1" applyAlignment="1">
      <alignment horizontal="center" vertical="top"/>
    </xf>
    <xf numFmtId="0" fontId="12" fillId="0" borderId="0" xfId="0" applyFont="1"/>
    <xf numFmtId="4" fontId="4" fillId="0" borderId="0" xfId="4" applyNumberFormat="1" applyFont="1" applyFill="1" applyBorder="1" applyAlignment="1">
      <alignment horizontal="center" vertical="top"/>
    </xf>
    <xf numFmtId="4" fontId="15" fillId="0" borderId="0" xfId="4" applyNumberFormat="1" applyFont="1" applyFill="1" applyBorder="1" applyAlignment="1">
      <alignment horizontal="center" vertical="top"/>
    </xf>
    <xf numFmtId="0" fontId="15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/>
    </xf>
    <xf numFmtId="0" fontId="17" fillId="0" borderId="0" xfId="0" applyFont="1"/>
    <xf numFmtId="0" fontId="18" fillId="0" borderId="0" xfId="0" applyFont="1"/>
    <xf numFmtId="3" fontId="11" fillId="0" borderId="2" xfId="1" applyNumberFormat="1" applyFont="1" applyFill="1" applyBorder="1"/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2" fontId="3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</cellXfs>
  <cellStyles count="5">
    <cellStyle name="Comma" xfId="1" builtinId="3"/>
    <cellStyle name="Hyperlink" xfId="3" builtinId="8"/>
    <cellStyle name="Normal" xfId="0" builtinId="0"/>
    <cellStyle name="Percent" xfId="2" builtinId="5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0"/>
  <sheetViews>
    <sheetView tabSelected="1" zoomScaleNormal="100" workbookViewId="0">
      <selection activeCell="AN30" sqref="AN30"/>
    </sheetView>
  </sheetViews>
  <sheetFormatPr defaultColWidth="8.85546875" defaultRowHeight="15"/>
  <cols>
    <col min="1" max="1" width="24.5703125" style="1" customWidth="1"/>
    <col min="2" max="21" width="10" style="1" hidden="1" customWidth="1"/>
    <col min="22" max="36" width="12.42578125" style="1" hidden="1" customWidth="1"/>
    <col min="37" max="37" width="10.85546875" style="1" customWidth="1"/>
    <col min="38" max="38" width="9.7109375" style="1" customWidth="1"/>
    <col min="39" max="39" width="10.42578125" style="1" customWidth="1"/>
    <col min="40" max="40" width="10.7109375" style="1" customWidth="1"/>
    <col min="41" max="41" width="10.140625" style="1" customWidth="1"/>
    <col min="42" max="42" width="10.28515625" style="1" customWidth="1"/>
    <col min="43" max="43" width="9.7109375" style="1" customWidth="1"/>
    <col min="44" max="44" width="10" style="1" customWidth="1"/>
    <col min="45" max="45" width="11.28515625" style="1" customWidth="1"/>
    <col min="46" max="46" width="10.28515625" style="1" customWidth="1"/>
    <col min="47" max="47" width="9.85546875" style="1" customWidth="1"/>
    <col min="48" max="48" width="10" style="1" bestFit="1" customWidth="1"/>
    <col min="49" max="16384" width="8.85546875" style="1"/>
  </cols>
  <sheetData>
    <row r="1" spans="1:49" ht="26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</row>
    <row r="2" spans="1:49" ht="18.75">
      <c r="A2" s="2"/>
      <c r="B2" s="2"/>
      <c r="C2" s="3"/>
      <c r="D2" s="3"/>
      <c r="E2" s="3"/>
      <c r="F2" s="3"/>
      <c r="G2" s="3"/>
      <c r="H2" s="4"/>
      <c r="I2" s="5"/>
      <c r="J2" s="4"/>
      <c r="K2" s="4"/>
      <c r="L2" s="4"/>
      <c r="M2" s="102"/>
      <c r="N2" s="6"/>
      <c r="O2" s="6"/>
      <c r="P2" s="7"/>
      <c r="Q2" s="107"/>
      <c r="R2" s="107"/>
      <c r="S2" s="108"/>
      <c r="T2" s="108"/>
      <c r="U2" s="8"/>
      <c r="W2" s="103"/>
      <c r="X2" s="8"/>
      <c r="Y2" s="103"/>
      <c r="Z2" s="103"/>
      <c r="AA2" s="103"/>
      <c r="AB2" s="103"/>
      <c r="AC2" s="103"/>
      <c r="AD2" s="103"/>
      <c r="AE2" s="103"/>
      <c r="AF2" s="103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W2" s="9" t="s">
        <v>1</v>
      </c>
    </row>
    <row r="3" spans="1:49" ht="18.75">
      <c r="A3" s="10" t="s">
        <v>2</v>
      </c>
      <c r="B3" s="11">
        <v>20149</v>
      </c>
      <c r="C3" s="11">
        <v>20180</v>
      </c>
      <c r="D3" s="12">
        <v>20210</v>
      </c>
      <c r="E3" s="12">
        <v>20241</v>
      </c>
      <c r="F3" s="12">
        <v>20271</v>
      </c>
      <c r="G3" s="12">
        <v>20302</v>
      </c>
      <c r="H3" s="12">
        <v>20333</v>
      </c>
      <c r="I3" s="13">
        <v>20363</v>
      </c>
      <c r="J3" s="13">
        <v>20394</v>
      </c>
      <c r="K3" s="13">
        <v>20424</v>
      </c>
      <c r="L3" s="13">
        <v>20455</v>
      </c>
      <c r="M3" s="13">
        <v>20486</v>
      </c>
      <c r="N3" s="13">
        <v>20515</v>
      </c>
      <c r="O3" s="13">
        <v>20546</v>
      </c>
      <c r="P3" s="13">
        <v>20576</v>
      </c>
      <c r="Q3" s="13">
        <v>20608</v>
      </c>
      <c r="R3" s="13">
        <v>20640</v>
      </c>
      <c r="S3" s="13">
        <v>20672</v>
      </c>
      <c r="T3" s="13">
        <v>20704</v>
      </c>
      <c r="U3" s="13">
        <v>20736</v>
      </c>
      <c r="V3" s="13">
        <v>239906</v>
      </c>
      <c r="W3" s="13">
        <v>20790</v>
      </c>
      <c r="X3" s="13">
        <v>20821</v>
      </c>
      <c r="Y3" s="13">
        <v>20852</v>
      </c>
      <c r="Z3" s="13">
        <v>20880</v>
      </c>
      <c r="AA3" s="13">
        <v>20911</v>
      </c>
      <c r="AB3" s="13">
        <v>20941</v>
      </c>
      <c r="AC3" s="13">
        <v>20972</v>
      </c>
      <c r="AD3" s="13">
        <v>21002</v>
      </c>
      <c r="AE3" s="13">
        <v>21033</v>
      </c>
      <c r="AF3" s="13">
        <v>21064</v>
      </c>
      <c r="AG3" s="13">
        <v>21094</v>
      </c>
      <c r="AH3" s="13">
        <v>21125</v>
      </c>
      <c r="AI3" s="13">
        <v>21155</v>
      </c>
      <c r="AJ3" s="13">
        <v>21245</v>
      </c>
      <c r="AK3" s="13">
        <v>21337</v>
      </c>
      <c r="AL3" s="13">
        <v>21367</v>
      </c>
      <c r="AM3" s="13">
        <v>21398</v>
      </c>
      <c r="AN3" s="13">
        <v>21429</v>
      </c>
      <c r="AO3" s="13">
        <v>21459</v>
      </c>
      <c r="AP3" s="13">
        <v>21490</v>
      </c>
      <c r="AQ3" s="13">
        <v>21520</v>
      </c>
      <c r="AR3" s="13">
        <v>21551</v>
      </c>
      <c r="AS3" s="13">
        <v>21582</v>
      </c>
      <c r="AT3" s="13" t="s">
        <v>26</v>
      </c>
      <c r="AU3" s="13" t="s">
        <v>27</v>
      </c>
      <c r="AV3" s="13" t="s">
        <v>28</v>
      </c>
      <c r="AW3" s="13" t="s">
        <v>29</v>
      </c>
    </row>
    <row r="4" spans="1:49" ht="18.75">
      <c r="A4" s="14" t="s">
        <v>3</v>
      </c>
      <c r="B4" s="15">
        <v>3928453.58</v>
      </c>
      <c r="C4" s="15">
        <v>3829349.43</v>
      </c>
      <c r="D4" s="15">
        <v>3918094.92</v>
      </c>
      <c r="E4" s="15">
        <v>3882398.83</v>
      </c>
      <c r="F4" s="15">
        <v>3926094.09</v>
      </c>
      <c r="G4" s="15">
        <v>3922516.04</v>
      </c>
      <c r="H4" s="15">
        <v>3997650.15</v>
      </c>
      <c r="I4" s="15">
        <v>4025827.64</v>
      </c>
      <c r="J4" s="15">
        <v>4143473.71</v>
      </c>
      <c r="K4" s="15">
        <v>4129606.49</v>
      </c>
      <c r="L4" s="15">
        <v>4197607.62</v>
      </c>
      <c r="M4" s="15">
        <v>4215685.5405124202</v>
      </c>
      <c r="N4" s="15">
        <v>4251441.6830566302</v>
      </c>
      <c r="O4" s="15">
        <v>4302442.2457364099</v>
      </c>
      <c r="P4" s="15">
        <v>4351299.4177555088</v>
      </c>
      <c r="Q4" s="15">
        <v>4328934.5624562604</v>
      </c>
      <c r="R4" s="16">
        <v>4341921.3414129503</v>
      </c>
      <c r="S4" s="15">
        <v>4335834.9370145705</v>
      </c>
      <c r="T4" s="16">
        <v>4360732.5698340703</v>
      </c>
      <c r="U4" s="15">
        <v>4377964.6223370498</v>
      </c>
      <c r="V4" s="17">
        <v>4398398</v>
      </c>
      <c r="W4" s="17">
        <v>4468179</v>
      </c>
      <c r="X4" s="17">
        <v>4566543</v>
      </c>
      <c r="Y4" s="17">
        <v>4451665</v>
      </c>
      <c r="Z4" s="18">
        <v>4555439876566.5107</v>
      </c>
      <c r="AA4" s="19">
        <v>4582969.3820132911</v>
      </c>
      <c r="AB4" s="19">
        <v>4603324.5209073704</v>
      </c>
      <c r="AC4" s="19">
        <v>4677148.0405626595</v>
      </c>
      <c r="AD4" s="19">
        <v>4636021.4400044009</v>
      </c>
      <c r="AE4" s="19">
        <v>4645720.3606020901</v>
      </c>
      <c r="AF4" s="19">
        <v>4628671.4955245098</v>
      </c>
      <c r="AG4" s="19">
        <v>4610090.2271607099</v>
      </c>
      <c r="AH4" s="19">
        <v>4615771.4848994808</v>
      </c>
      <c r="AI4" s="19">
        <v>4650869.9137186594</v>
      </c>
      <c r="AJ4" s="19">
        <v>4827172.2311811196</v>
      </c>
      <c r="AK4" s="19">
        <v>4822008.6978897294</v>
      </c>
      <c r="AL4" s="19">
        <v>4851030.8052273598</v>
      </c>
      <c r="AM4" s="20">
        <v>4817801.4828846995</v>
      </c>
      <c r="AN4" s="20">
        <v>4785839.8093793392</v>
      </c>
      <c r="AO4" s="20">
        <v>4805084.8091394808</v>
      </c>
      <c r="AP4" s="20">
        <v>4879054.1081016902</v>
      </c>
      <c r="AQ4" s="20">
        <v>4974330.2361646695</v>
      </c>
      <c r="AR4" s="20">
        <v>5102169.6485918704</v>
      </c>
      <c r="AS4" s="20">
        <v>5144997.522572279</v>
      </c>
      <c r="AT4" s="20">
        <v>5108751.1844774596</v>
      </c>
      <c r="AU4" s="100">
        <v>5130284.2951995889</v>
      </c>
      <c r="AV4" s="100">
        <v>5140676.7812092006</v>
      </c>
      <c r="AW4" s="100">
        <v>5165929.2700061603</v>
      </c>
    </row>
    <row r="5" spans="1:49" ht="18.75">
      <c r="A5" s="14" t="s">
        <v>4</v>
      </c>
      <c r="B5" s="15">
        <v>3654440.65</v>
      </c>
      <c r="C5" s="15">
        <v>3552121.14</v>
      </c>
      <c r="D5" s="15">
        <v>3641058.73</v>
      </c>
      <c r="E5" s="15">
        <v>3605578.56</v>
      </c>
      <c r="F5" s="15">
        <v>3645196.45</v>
      </c>
      <c r="G5" s="15">
        <v>3638183.81</v>
      </c>
      <c r="H5" s="15">
        <v>3708185.31</v>
      </c>
      <c r="I5" s="15">
        <v>3738733.42</v>
      </c>
      <c r="J5" s="15">
        <v>3851867.2</v>
      </c>
      <c r="K5" s="15">
        <v>3829760.44</v>
      </c>
      <c r="L5" s="15">
        <v>3893213.18</v>
      </c>
      <c r="M5" s="15">
        <v>3909830.6586093707</v>
      </c>
      <c r="N5" s="15">
        <v>3955512.8316372898</v>
      </c>
      <c r="O5" s="15">
        <v>4002724.9032417703</v>
      </c>
      <c r="P5" s="15">
        <v>4058608.3172727698</v>
      </c>
      <c r="Q5" s="15">
        <v>4040606.1525077396</v>
      </c>
      <c r="R5" s="15">
        <v>4040607.1525077401</v>
      </c>
      <c r="S5" s="15">
        <v>4036267.9953685002</v>
      </c>
      <c r="T5" s="15">
        <v>4054893.7411314603</v>
      </c>
      <c r="U5" s="15">
        <v>4069157.8450051299</v>
      </c>
      <c r="V5" s="16">
        <v>4088296</v>
      </c>
      <c r="W5" s="16">
        <v>4152558</v>
      </c>
      <c r="X5" s="16">
        <v>4249724</v>
      </c>
      <c r="Y5" s="17">
        <v>4132535</v>
      </c>
      <c r="Z5" s="21">
        <v>4244729626509.3696</v>
      </c>
      <c r="AA5" s="20">
        <v>4267158.0064089596</v>
      </c>
      <c r="AB5" s="20">
        <v>4286936.0493248599</v>
      </c>
      <c r="AC5" s="20">
        <v>4357262.8473901004</v>
      </c>
      <c r="AD5" s="20">
        <v>4312252.3990553794</v>
      </c>
      <c r="AE5" s="20">
        <v>4320047.9152290896</v>
      </c>
      <c r="AF5" s="20">
        <v>4297511.0008712504</v>
      </c>
      <c r="AG5" s="20">
        <v>4279845.5556146698</v>
      </c>
      <c r="AH5" s="20">
        <v>4281267.9653589996</v>
      </c>
      <c r="AI5" s="20">
        <v>4316154.6892198706</v>
      </c>
      <c r="AJ5" s="20">
        <v>4495515.5246342998</v>
      </c>
      <c r="AK5" s="20">
        <v>4485446.9061062997</v>
      </c>
      <c r="AL5" s="20">
        <v>4508471.2526154099</v>
      </c>
      <c r="AM5" s="20">
        <v>4479551.82314975</v>
      </c>
      <c r="AN5" s="20">
        <v>4447098.0930079604</v>
      </c>
      <c r="AO5" s="20">
        <v>4466911.0222155098</v>
      </c>
      <c r="AP5" s="20">
        <v>4538606.4643462906</v>
      </c>
      <c r="AQ5" s="20">
        <v>4630797.6450768691</v>
      </c>
      <c r="AR5" s="20">
        <v>4752605.2114921594</v>
      </c>
      <c r="AS5" s="20">
        <v>4792276.1104761893</v>
      </c>
      <c r="AT5" s="20">
        <v>4761362.1173059111</v>
      </c>
      <c r="AU5" s="20">
        <v>4778824.4517894993</v>
      </c>
      <c r="AV5" s="100">
        <v>4786363.3912877496</v>
      </c>
      <c r="AW5" s="100">
        <v>4815209.2809512001</v>
      </c>
    </row>
    <row r="6" spans="1:49" ht="18.75">
      <c r="A6" s="14" t="s">
        <v>5</v>
      </c>
      <c r="B6" s="15">
        <v>274012.92</v>
      </c>
      <c r="C6" s="15">
        <v>277228.28999999998</v>
      </c>
      <c r="D6" s="15">
        <v>277036.09000000003</v>
      </c>
      <c r="E6" s="15">
        <v>276820.27</v>
      </c>
      <c r="F6" s="15">
        <v>280897.64</v>
      </c>
      <c r="G6" s="15">
        <v>284332.23</v>
      </c>
      <c r="H6" s="15">
        <v>289464.84000000003</v>
      </c>
      <c r="I6" s="15">
        <v>287094.21999999997</v>
      </c>
      <c r="J6" s="15">
        <v>291606.51</v>
      </c>
      <c r="K6" s="15">
        <v>299846.05</v>
      </c>
      <c r="L6" s="15">
        <v>304394.43</v>
      </c>
      <c r="M6" s="15">
        <v>305854.88190305</v>
      </c>
      <c r="N6" s="15">
        <v>295928.85141934006</v>
      </c>
      <c r="O6" s="15">
        <v>299717.34249463998</v>
      </c>
      <c r="P6" s="15">
        <v>292691.10048273997</v>
      </c>
      <c r="Q6" s="15">
        <v>288328.40994851995</v>
      </c>
      <c r="R6" s="15">
        <v>300702.80313143</v>
      </c>
      <c r="S6" s="15">
        <v>299566.94164607004</v>
      </c>
      <c r="T6" s="15">
        <v>305838.82655105001</v>
      </c>
      <c r="U6" s="15">
        <v>308806.77733191999</v>
      </c>
      <c r="V6" s="16">
        <v>310102</v>
      </c>
      <c r="W6" s="16">
        <v>315621</v>
      </c>
      <c r="X6" s="16">
        <v>316819</v>
      </c>
      <c r="Y6" s="16">
        <v>319131</v>
      </c>
      <c r="Z6" s="22">
        <v>310710250057.14001</v>
      </c>
      <c r="AA6" s="23">
        <v>315811.37560433004</v>
      </c>
      <c r="AB6" s="23">
        <v>316388.47158251004</v>
      </c>
      <c r="AC6" s="23">
        <v>319885.19317255996</v>
      </c>
      <c r="AD6" s="23">
        <v>323769.04094902001</v>
      </c>
      <c r="AE6" s="23">
        <v>325672.44537299994</v>
      </c>
      <c r="AF6" s="23">
        <v>331160.49465326004</v>
      </c>
      <c r="AG6" s="23">
        <v>330244.67154603999</v>
      </c>
      <c r="AH6" s="23">
        <v>334503.51954047999</v>
      </c>
      <c r="AI6" s="23">
        <v>334715.22449878999</v>
      </c>
      <c r="AJ6" s="23">
        <v>331656.70654681994</v>
      </c>
      <c r="AK6" s="23">
        <v>336561.79178343003</v>
      </c>
      <c r="AL6" s="23">
        <v>342559.55261194997</v>
      </c>
      <c r="AM6" s="23">
        <v>338249.65973494999</v>
      </c>
      <c r="AN6" s="23">
        <v>338741.71637137997</v>
      </c>
      <c r="AO6" s="23">
        <v>338173.78692396998</v>
      </c>
      <c r="AP6" s="23">
        <v>340447.64375540009</v>
      </c>
      <c r="AQ6" s="23">
        <v>343532.59108779998</v>
      </c>
      <c r="AR6" s="23">
        <v>349564.43709970993</v>
      </c>
      <c r="AS6" s="23">
        <v>352721.41209608997</v>
      </c>
      <c r="AT6" s="20">
        <v>347389.06717155006</v>
      </c>
      <c r="AU6" s="20">
        <v>351459.84341009002</v>
      </c>
      <c r="AV6" s="100">
        <v>354313.38992145</v>
      </c>
      <c r="AW6" s="100">
        <v>350719.98905496008</v>
      </c>
    </row>
    <row r="7" spans="1:49" ht="18.75">
      <c r="A7" s="14" t="s">
        <v>6</v>
      </c>
      <c r="B7" s="15">
        <v>2941806.86</v>
      </c>
      <c r="C7" s="15">
        <v>2972593.77</v>
      </c>
      <c r="D7" s="15">
        <v>3050369.15</v>
      </c>
      <c r="E7" s="15">
        <v>3029071.88</v>
      </c>
      <c r="F7" s="24">
        <v>3007868.76</v>
      </c>
      <c r="G7" s="15">
        <v>3030258.49</v>
      </c>
      <c r="H7" s="15">
        <v>3075566.07</v>
      </c>
      <c r="I7" s="15">
        <v>3065919.28</v>
      </c>
      <c r="J7" s="15">
        <v>3014149.84</v>
      </c>
      <c r="K7" s="15">
        <v>3056859.28</v>
      </c>
      <c r="L7" s="15">
        <v>3177215.02</v>
      </c>
      <c r="M7" s="15">
        <v>3197846.66805339</v>
      </c>
      <c r="N7" s="15">
        <v>3132512.6420574998</v>
      </c>
      <c r="O7" s="15">
        <v>3107025.0467413599</v>
      </c>
      <c r="P7" s="15">
        <v>3122344.6094067004</v>
      </c>
      <c r="Q7" s="15">
        <v>3146818.2100904495</v>
      </c>
      <c r="R7" s="15">
        <v>3156565.1788016595</v>
      </c>
      <c r="S7" s="15">
        <v>3165969.82376135</v>
      </c>
      <c r="T7" s="15">
        <v>3176097.00269263</v>
      </c>
      <c r="U7" s="15">
        <v>3190762.7005884796</v>
      </c>
      <c r="V7" s="16">
        <v>3218027</v>
      </c>
      <c r="W7" s="16">
        <v>3266413</v>
      </c>
      <c r="X7" s="16">
        <v>3281585</v>
      </c>
      <c r="Y7" s="16">
        <v>3276967</v>
      </c>
      <c r="Z7" s="22">
        <v>3268134555335.1904</v>
      </c>
      <c r="AA7" s="23">
        <v>3259613.6620697305</v>
      </c>
      <c r="AB7" s="23">
        <v>3273653.0700447895</v>
      </c>
      <c r="AC7" s="23">
        <v>3281307.6978610102</v>
      </c>
      <c r="AD7" s="23">
        <v>3319575.2861429001</v>
      </c>
      <c r="AE7" s="23">
        <v>3329060.5280998303</v>
      </c>
      <c r="AF7" s="23">
        <v>3355538.5910837105</v>
      </c>
      <c r="AG7" s="23">
        <v>3391718.8275618404</v>
      </c>
      <c r="AH7" s="23">
        <v>3413361.7864497402</v>
      </c>
      <c r="AI7" s="23">
        <v>3420369.7848669002</v>
      </c>
      <c r="AJ7" s="23">
        <v>3435437.3607798298</v>
      </c>
      <c r="AK7" s="23">
        <v>3435873.2940673102</v>
      </c>
      <c r="AL7" s="23">
        <v>3467266.8199721407</v>
      </c>
      <c r="AM7" s="23">
        <v>3480631.3182853004</v>
      </c>
      <c r="AN7" s="23">
        <v>3511862.0494089602</v>
      </c>
      <c r="AO7" s="23">
        <v>3530899.4826340303</v>
      </c>
      <c r="AP7" s="23">
        <v>3579455.9384021703</v>
      </c>
      <c r="AQ7" s="23">
        <v>3644692.1179347397</v>
      </c>
      <c r="AR7" s="23">
        <v>3621333.6157074696</v>
      </c>
      <c r="AS7" s="23">
        <v>3607654.6770134405</v>
      </c>
      <c r="AT7" s="20">
        <v>3606217.0741094099</v>
      </c>
      <c r="AU7" s="20">
        <v>3598824.6418539099</v>
      </c>
      <c r="AV7" s="100">
        <v>3597500.4354908201</v>
      </c>
      <c r="AW7" s="100">
        <v>3600624.6746591995</v>
      </c>
    </row>
    <row r="8" spans="1:49" ht="18.75">
      <c r="A8" s="14" t="s">
        <v>7</v>
      </c>
      <c r="B8" s="15">
        <v>294856.7</v>
      </c>
      <c r="C8" s="15">
        <v>296125.89</v>
      </c>
      <c r="D8" s="15">
        <v>303790.90000000002</v>
      </c>
      <c r="E8" s="15">
        <v>312027.34000000003</v>
      </c>
      <c r="F8" s="15">
        <v>319236.46000000002</v>
      </c>
      <c r="G8" s="15">
        <v>343335.57</v>
      </c>
      <c r="H8" s="15">
        <v>325146.65000000002</v>
      </c>
      <c r="I8" s="15">
        <v>336488.71</v>
      </c>
      <c r="J8" s="15">
        <v>363840.46</v>
      </c>
      <c r="K8" s="15">
        <v>367549.96</v>
      </c>
      <c r="L8" s="15">
        <v>366444.93</v>
      </c>
      <c r="M8" s="15">
        <v>358681.06292434002</v>
      </c>
      <c r="N8" s="15">
        <v>357901.09777578997</v>
      </c>
      <c r="O8" s="25">
        <v>373910.54148497002</v>
      </c>
      <c r="P8" s="25">
        <v>356222.50784757</v>
      </c>
      <c r="Q8" s="25">
        <v>402896.15773802996</v>
      </c>
      <c r="R8" s="25">
        <v>399150.85272372002</v>
      </c>
      <c r="S8" s="25">
        <v>377935.90757242002</v>
      </c>
      <c r="T8" s="25">
        <v>366844.64823683002</v>
      </c>
      <c r="U8" s="25">
        <v>363604.77640025003</v>
      </c>
      <c r="V8" s="16">
        <v>370996</v>
      </c>
      <c r="W8" s="16">
        <v>352932</v>
      </c>
      <c r="X8" s="16">
        <v>348871</v>
      </c>
      <c r="Y8" s="16">
        <v>338530</v>
      </c>
      <c r="Z8" s="22">
        <v>361919810879.87988</v>
      </c>
      <c r="AA8" s="23">
        <v>350902.16027815995</v>
      </c>
      <c r="AB8" s="23">
        <v>382971.53058733005</v>
      </c>
      <c r="AC8" s="23">
        <v>391391.99130908004</v>
      </c>
      <c r="AD8" s="23">
        <v>377126.62111369002</v>
      </c>
      <c r="AE8" s="23">
        <v>376611.46564519004</v>
      </c>
      <c r="AF8" s="23">
        <v>398676.92992738995</v>
      </c>
      <c r="AG8" s="23">
        <v>409027.94897554</v>
      </c>
      <c r="AH8" s="23">
        <v>388591.33067211002</v>
      </c>
      <c r="AI8" s="23">
        <v>384914.68235222006</v>
      </c>
      <c r="AJ8" s="23">
        <v>357258.16979820002</v>
      </c>
      <c r="AK8" s="23">
        <v>393654.95224874007</v>
      </c>
      <c r="AL8" s="23">
        <v>336738.35081860999</v>
      </c>
      <c r="AM8" s="23">
        <v>360647.37476994999</v>
      </c>
      <c r="AN8" s="23">
        <v>377329.49443554995</v>
      </c>
      <c r="AO8" s="23">
        <v>352102.13520614</v>
      </c>
      <c r="AP8" s="23">
        <v>368922.70233987999</v>
      </c>
      <c r="AQ8" s="23">
        <v>359117.63851009996</v>
      </c>
      <c r="AR8" s="23">
        <v>332550.29678168002</v>
      </c>
      <c r="AS8" s="23">
        <v>330497.50623354001</v>
      </c>
      <c r="AT8" s="20">
        <v>382652.65911047003</v>
      </c>
      <c r="AU8" s="20">
        <v>422535.66238728003</v>
      </c>
      <c r="AV8" s="100">
        <v>405573.46120770997</v>
      </c>
      <c r="AW8" s="100">
        <v>390476.1196219399</v>
      </c>
    </row>
    <row r="9" spans="1:49" ht="18.75">
      <c r="A9" s="14" t="s">
        <v>8</v>
      </c>
      <c r="B9" s="15">
        <v>3208450.99</v>
      </c>
      <c r="C9" s="15">
        <v>3180190.36</v>
      </c>
      <c r="D9" s="15">
        <v>3175611.55</v>
      </c>
      <c r="E9" s="15">
        <v>3177932.95</v>
      </c>
      <c r="F9" s="15">
        <v>3181295.25</v>
      </c>
      <c r="G9" s="15">
        <v>3170594.98</v>
      </c>
      <c r="H9" s="15">
        <v>3233851.5</v>
      </c>
      <c r="I9" s="15">
        <v>3246600.95</v>
      </c>
      <c r="J9" s="15">
        <v>3373005.92</v>
      </c>
      <c r="K9" s="15">
        <v>3356919.21</v>
      </c>
      <c r="L9" s="15">
        <v>3406248.94</v>
      </c>
      <c r="M9" s="15">
        <v>3426135.9461739594</v>
      </c>
      <c r="N9" s="15">
        <v>3447722.5788127501</v>
      </c>
      <c r="O9" s="15">
        <v>3497251.0648475699</v>
      </c>
      <c r="P9" s="15">
        <v>3524949.9153238302</v>
      </c>
      <c r="Q9" s="15">
        <v>3531075.4663656503</v>
      </c>
      <c r="R9" s="15">
        <v>3542541.7196931001</v>
      </c>
      <c r="S9" s="15">
        <v>3532303.1290436699</v>
      </c>
      <c r="T9" s="15">
        <v>3544566.1271867701</v>
      </c>
      <c r="U9" s="15">
        <v>3519764.6586962701</v>
      </c>
      <c r="V9" s="16">
        <v>3570586</v>
      </c>
      <c r="W9" s="16">
        <v>3703781</v>
      </c>
      <c r="X9" s="16">
        <v>3763761</v>
      </c>
      <c r="Y9" s="16">
        <v>3709836</v>
      </c>
      <c r="Z9" s="22">
        <v>3795163841920.5298</v>
      </c>
      <c r="AA9" s="23">
        <v>3813060.8524216702</v>
      </c>
      <c r="AB9" s="23">
        <v>3822016.5262930403</v>
      </c>
      <c r="AC9" s="23">
        <v>3867809.0432677199</v>
      </c>
      <c r="AD9" s="23">
        <v>3845217.3242011997</v>
      </c>
      <c r="AE9" s="23">
        <v>3856853.50562564</v>
      </c>
      <c r="AF9" s="23">
        <v>3826027.9211725402</v>
      </c>
      <c r="AG9" s="23">
        <v>3820890.4366227696</v>
      </c>
      <c r="AH9" s="23">
        <v>3814102.3205267801</v>
      </c>
      <c r="AI9" s="23">
        <v>3867721.3941312199</v>
      </c>
      <c r="AJ9" s="23">
        <v>3997674.7255279091</v>
      </c>
      <c r="AK9" s="23">
        <v>4029844.8874471504</v>
      </c>
      <c r="AL9" s="23">
        <v>4069095.86027651</v>
      </c>
      <c r="AM9" s="23">
        <v>4034110.7101458097</v>
      </c>
      <c r="AN9" s="23">
        <v>4004159.3023589207</v>
      </c>
      <c r="AO9" s="23">
        <v>4038066.8184337397</v>
      </c>
      <c r="AP9" s="23">
        <v>4107133.7296271301</v>
      </c>
      <c r="AQ9" s="23">
        <v>4180616.9784500292</v>
      </c>
      <c r="AR9" s="23">
        <v>4268567.5338287801</v>
      </c>
      <c r="AS9" s="23">
        <v>4302209.6333070509</v>
      </c>
      <c r="AT9" s="20">
        <v>4282700.58148723</v>
      </c>
      <c r="AU9" s="20">
        <v>4265655.4558052998</v>
      </c>
      <c r="AV9" s="100">
        <v>4236476.5963814892</v>
      </c>
      <c r="AW9" s="100">
        <v>4278553.3371328991</v>
      </c>
    </row>
    <row r="10" spans="1:49" ht="18.75">
      <c r="A10" s="14" t="s">
        <v>9</v>
      </c>
      <c r="B10" s="15">
        <v>150649.23000000001</v>
      </c>
      <c r="C10" s="15">
        <v>147048.14000000001</v>
      </c>
      <c r="D10" s="15">
        <v>147910.67000000001</v>
      </c>
      <c r="E10" s="15">
        <v>153596.73000000001</v>
      </c>
      <c r="F10" s="15">
        <v>149269.29999999999</v>
      </c>
      <c r="G10" s="15">
        <v>150610.85</v>
      </c>
      <c r="H10" s="15">
        <v>147487.19</v>
      </c>
      <c r="I10" s="15">
        <v>146267.41</v>
      </c>
      <c r="J10" s="15">
        <v>145268.6</v>
      </c>
      <c r="K10" s="15">
        <v>148263.75</v>
      </c>
      <c r="L10" s="15">
        <v>142161.62</v>
      </c>
      <c r="M10" s="15">
        <v>142136.53231314998</v>
      </c>
      <c r="N10" s="15">
        <v>142235.53077476</v>
      </c>
      <c r="O10" s="15">
        <v>141114.27502475999</v>
      </c>
      <c r="P10" s="15">
        <v>142497.19917476003</v>
      </c>
      <c r="Q10" s="15">
        <v>142270.37917476002</v>
      </c>
      <c r="R10" s="15">
        <v>137249.06842439002</v>
      </c>
      <c r="S10" s="15">
        <v>146998.95859169998</v>
      </c>
      <c r="T10" s="15">
        <v>216718.72346340003</v>
      </c>
      <c r="U10" s="15">
        <v>145655.89444020001</v>
      </c>
      <c r="V10" s="16">
        <v>143631</v>
      </c>
      <c r="W10" s="16">
        <v>143281</v>
      </c>
      <c r="X10" s="16">
        <v>143433</v>
      </c>
      <c r="Y10" s="16">
        <v>140294</v>
      </c>
      <c r="Z10" s="22">
        <v>139066194755.60001</v>
      </c>
      <c r="AA10" s="23">
        <v>138933.4972556</v>
      </c>
      <c r="AB10" s="23">
        <v>139389.47630559999</v>
      </c>
      <c r="AC10" s="23">
        <v>144070.3851556</v>
      </c>
      <c r="AD10" s="23">
        <v>143608.79373451998</v>
      </c>
      <c r="AE10" s="23">
        <v>142544.69264960999</v>
      </c>
      <c r="AF10" s="23">
        <v>146786.00445002998</v>
      </c>
      <c r="AG10" s="23">
        <v>145917.92070002999</v>
      </c>
      <c r="AH10" s="23">
        <v>144593.68445002998</v>
      </c>
      <c r="AI10" s="23">
        <v>143733.03000003003</v>
      </c>
      <c r="AJ10" s="23">
        <v>141003.22958171999</v>
      </c>
      <c r="AK10" s="23">
        <v>141595.79954949999</v>
      </c>
      <c r="AL10" s="23">
        <v>141822.30112841999</v>
      </c>
      <c r="AM10" s="23">
        <v>142569.31777352002</v>
      </c>
      <c r="AN10" s="23">
        <v>136568.55761571001</v>
      </c>
      <c r="AO10" s="23">
        <v>137049.27661571</v>
      </c>
      <c r="AP10" s="23">
        <v>137332.61361571</v>
      </c>
      <c r="AQ10" s="23">
        <v>137514.50241571001</v>
      </c>
      <c r="AR10" s="23">
        <v>137193.40799464</v>
      </c>
      <c r="AS10" s="23">
        <v>134887.09440972997</v>
      </c>
      <c r="AT10" s="20">
        <v>134299.83352106001</v>
      </c>
      <c r="AU10" s="100">
        <v>133998.24856106</v>
      </c>
      <c r="AV10" s="100">
        <v>144763.05627606</v>
      </c>
      <c r="AW10" s="100">
        <v>143232.33927606</v>
      </c>
    </row>
    <row r="11" spans="1:49" ht="18.75">
      <c r="A11" s="14" t="s">
        <v>10</v>
      </c>
      <c r="B11" s="15">
        <v>209763.49</v>
      </c>
      <c r="C11" s="15">
        <v>205593.57</v>
      </c>
      <c r="D11" s="15">
        <v>222064.96</v>
      </c>
      <c r="E11" s="15">
        <v>290873.48</v>
      </c>
      <c r="F11" s="15">
        <v>324689.65999999997</v>
      </c>
      <c r="G11" s="15">
        <v>365191.46</v>
      </c>
      <c r="H11" s="15">
        <v>366375.7</v>
      </c>
      <c r="I11" s="15">
        <v>375802.13</v>
      </c>
      <c r="J11" s="15">
        <v>380537.79</v>
      </c>
      <c r="K11" s="15">
        <v>383225.87</v>
      </c>
      <c r="L11" s="15">
        <v>458384.59</v>
      </c>
      <c r="M11" s="15">
        <v>461349.63309217995</v>
      </c>
      <c r="N11" s="15">
        <v>519096.32756498002</v>
      </c>
      <c r="O11" s="15">
        <v>532836.75565225002</v>
      </c>
      <c r="P11" s="15">
        <v>530454.98654544004</v>
      </c>
      <c r="Q11" s="15">
        <v>519042.58129263995</v>
      </c>
      <c r="R11" s="15">
        <v>519043.58129264001</v>
      </c>
      <c r="S11" s="15">
        <v>514785.86050082004</v>
      </c>
      <c r="T11" s="15">
        <v>528867.2901410599</v>
      </c>
      <c r="U11" s="15">
        <v>506515.22399140004</v>
      </c>
      <c r="V11" s="16">
        <v>501102</v>
      </c>
      <c r="W11" s="16">
        <v>530217</v>
      </c>
      <c r="X11" s="16">
        <v>524499</v>
      </c>
      <c r="Y11" s="16">
        <v>526134</v>
      </c>
      <c r="Z11" s="22">
        <v>527114817492.51001</v>
      </c>
      <c r="AA11" s="23">
        <v>530318.6588059999</v>
      </c>
      <c r="AB11" s="23">
        <v>522821.64999256999</v>
      </c>
      <c r="AC11" s="23">
        <v>608248.09944930999</v>
      </c>
      <c r="AD11" s="23">
        <v>598822.17872499989</v>
      </c>
      <c r="AE11" s="23">
        <v>590706.43723487004</v>
      </c>
      <c r="AF11" s="23">
        <v>606753.4410014099</v>
      </c>
      <c r="AG11" s="23">
        <v>574460.98331144988</v>
      </c>
      <c r="AH11" s="23">
        <v>571256.89047581982</v>
      </c>
      <c r="AI11" s="23">
        <v>569485.2534173599</v>
      </c>
      <c r="AJ11" s="23">
        <v>569966.54595150007</v>
      </c>
      <c r="AK11" s="23">
        <v>571457.96746824007</v>
      </c>
      <c r="AL11" s="23">
        <v>554177.72493147</v>
      </c>
      <c r="AM11" s="23">
        <v>544751.47191573004</v>
      </c>
      <c r="AN11" s="23">
        <v>538707.22076102998</v>
      </c>
      <c r="AO11" s="23">
        <v>528826.65526083007</v>
      </c>
      <c r="AP11" s="23">
        <v>523785.31447573996</v>
      </c>
      <c r="AQ11" s="23">
        <v>521402.01428809005</v>
      </c>
      <c r="AR11" s="23">
        <v>520043.27030655998</v>
      </c>
      <c r="AS11" s="23">
        <v>518350.75164873997</v>
      </c>
      <c r="AT11" s="20">
        <v>516777.94677333999</v>
      </c>
      <c r="AU11" s="20">
        <v>515855.96640835999</v>
      </c>
      <c r="AV11" s="100">
        <v>513102.39464078005</v>
      </c>
      <c r="AW11" s="100">
        <v>506144.90271255001</v>
      </c>
    </row>
    <row r="12" spans="1:49" ht="18.75">
      <c r="A12" s="26" t="s">
        <v>11</v>
      </c>
      <c r="B12" s="27"/>
      <c r="C12" s="27"/>
      <c r="D12" s="27"/>
      <c r="E12" s="27"/>
      <c r="F12" s="27"/>
      <c r="G12" s="27"/>
      <c r="H12" s="27"/>
      <c r="I12" s="27"/>
      <c r="J12" s="27"/>
      <c r="K12" s="28"/>
      <c r="L12" s="29"/>
      <c r="M12" s="29"/>
      <c r="N12" s="29"/>
      <c r="O12" s="30"/>
      <c r="P12" s="7"/>
      <c r="Q12" s="7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</row>
    <row r="13" spans="1:49" ht="15.75">
      <c r="A13" s="32" t="s">
        <v>12</v>
      </c>
      <c r="B13" s="33"/>
      <c r="C13" s="33"/>
      <c r="D13" s="33"/>
      <c r="E13" s="33"/>
      <c r="F13" s="33"/>
      <c r="G13" s="33"/>
      <c r="H13" s="33"/>
      <c r="I13" s="33"/>
      <c r="J13" s="33"/>
      <c r="K13" s="34"/>
      <c r="L13" s="34"/>
      <c r="M13" s="34"/>
      <c r="N13" s="7"/>
      <c r="O13" s="7"/>
      <c r="P13" s="7"/>
      <c r="Q13" s="7"/>
    </row>
    <row r="14" spans="1:49" ht="18.75">
      <c r="A14" s="35"/>
      <c r="B14" s="36"/>
      <c r="C14" s="36"/>
      <c r="D14" s="37"/>
      <c r="E14" s="37"/>
      <c r="F14" s="37"/>
      <c r="G14" s="37"/>
      <c r="H14" s="37"/>
      <c r="I14" s="37"/>
      <c r="J14" s="37"/>
      <c r="K14" s="34"/>
      <c r="L14" s="34"/>
      <c r="M14" s="34"/>
      <c r="N14" s="7"/>
      <c r="O14" s="7"/>
      <c r="P14" s="7"/>
      <c r="Q14" s="7"/>
    </row>
    <row r="15" spans="1:49" ht="26.25">
      <c r="A15" s="106" t="s">
        <v>13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</row>
    <row r="16" spans="1:49" ht="18.75">
      <c r="A16" s="2"/>
      <c r="B16" s="2"/>
      <c r="C16" s="3"/>
      <c r="D16" s="3"/>
      <c r="E16" s="3"/>
      <c r="F16" s="3"/>
      <c r="G16" s="3"/>
      <c r="H16" s="4" t="s">
        <v>14</v>
      </c>
      <c r="I16" s="5"/>
      <c r="J16" s="4"/>
      <c r="K16" s="4"/>
      <c r="L16" s="4"/>
      <c r="M16" s="102"/>
      <c r="N16" s="6"/>
      <c r="O16" s="6"/>
      <c r="P16" s="7"/>
      <c r="Q16" s="107"/>
      <c r="R16" s="107"/>
      <c r="S16" s="108"/>
      <c r="T16" s="108"/>
      <c r="W16" s="103"/>
      <c r="X16" s="8"/>
      <c r="Y16" s="103"/>
      <c r="Z16" s="103"/>
      <c r="AA16" s="103"/>
      <c r="AB16" s="103"/>
      <c r="AC16" s="103"/>
      <c r="AD16" s="103"/>
      <c r="AE16" s="103"/>
      <c r="AF16" s="103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W16" s="9" t="s">
        <v>1</v>
      </c>
    </row>
    <row r="17" spans="1:50" ht="15" customHeight="1">
      <c r="A17" s="10" t="s">
        <v>2</v>
      </c>
      <c r="B17" s="11">
        <v>20149</v>
      </c>
      <c r="C17" s="11">
        <v>20180</v>
      </c>
      <c r="D17" s="12">
        <v>20210</v>
      </c>
      <c r="E17" s="12">
        <v>20241</v>
      </c>
      <c r="F17" s="12">
        <v>20271</v>
      </c>
      <c r="G17" s="12">
        <v>20302</v>
      </c>
      <c r="H17" s="12">
        <v>20333</v>
      </c>
      <c r="I17" s="13">
        <v>20363</v>
      </c>
      <c r="J17" s="13">
        <v>20394</v>
      </c>
      <c r="K17" s="13">
        <v>20424</v>
      </c>
      <c r="L17" s="13">
        <v>20455</v>
      </c>
      <c r="M17" s="13">
        <v>20486</v>
      </c>
      <c r="N17" s="13">
        <v>20515</v>
      </c>
      <c r="O17" s="13">
        <v>20546</v>
      </c>
      <c r="P17" s="13">
        <v>20576</v>
      </c>
      <c r="Q17" s="13">
        <v>20608</v>
      </c>
      <c r="R17" s="13">
        <v>20640</v>
      </c>
      <c r="S17" s="13">
        <v>20672</v>
      </c>
      <c r="T17" s="13">
        <v>20704</v>
      </c>
      <c r="U17" s="13">
        <v>20736</v>
      </c>
      <c r="V17" s="13">
        <v>239906</v>
      </c>
      <c r="W17" s="13">
        <v>20790</v>
      </c>
      <c r="X17" s="13">
        <v>20821</v>
      </c>
      <c r="Y17" s="13">
        <v>20852</v>
      </c>
      <c r="Z17" s="13">
        <v>20880</v>
      </c>
      <c r="AA17" s="13">
        <v>20911</v>
      </c>
      <c r="AB17" s="13">
        <v>20941</v>
      </c>
      <c r="AC17" s="13">
        <v>20972</v>
      </c>
      <c r="AD17" s="13">
        <v>21002</v>
      </c>
      <c r="AE17" s="13">
        <v>21033</v>
      </c>
      <c r="AF17" s="13">
        <v>21064</v>
      </c>
      <c r="AG17" s="13">
        <v>21094</v>
      </c>
      <c r="AH17" s="13">
        <v>21125</v>
      </c>
      <c r="AI17" s="13">
        <v>21155</v>
      </c>
      <c r="AJ17" s="13">
        <v>21245</v>
      </c>
      <c r="AK17" s="13">
        <v>21337</v>
      </c>
      <c r="AL17" s="13">
        <v>21367</v>
      </c>
      <c r="AM17" s="13">
        <v>21398</v>
      </c>
      <c r="AN17" s="13">
        <v>21429</v>
      </c>
      <c r="AO17" s="13">
        <v>21459</v>
      </c>
      <c r="AP17" s="13">
        <v>21490</v>
      </c>
      <c r="AQ17" s="13">
        <v>21520</v>
      </c>
      <c r="AR17" s="13">
        <v>21551</v>
      </c>
      <c r="AS17" s="13">
        <v>21582</v>
      </c>
      <c r="AT17" s="13" t="s">
        <v>26</v>
      </c>
      <c r="AU17" s="13" t="s">
        <v>27</v>
      </c>
      <c r="AV17" s="13" t="s">
        <v>28</v>
      </c>
      <c r="AW17" s="13" t="s">
        <v>29</v>
      </c>
    </row>
    <row r="18" spans="1:50" ht="18.75">
      <c r="A18" s="14" t="s">
        <v>15</v>
      </c>
      <c r="B18" s="15">
        <v>95277.24</v>
      </c>
      <c r="C18" s="15">
        <v>56862.67</v>
      </c>
      <c r="D18" s="15">
        <v>75525.429999999993</v>
      </c>
      <c r="E18" s="15">
        <v>94750.56</v>
      </c>
      <c r="F18" s="15">
        <v>114688.09</v>
      </c>
      <c r="G18" s="15">
        <v>134433.91</v>
      </c>
      <c r="H18" s="15">
        <v>154508.79999999999</v>
      </c>
      <c r="I18" s="24">
        <v>174332.24</v>
      </c>
      <c r="J18" s="25">
        <v>193646.97</v>
      </c>
      <c r="K18" s="15">
        <v>218618.5</v>
      </c>
      <c r="L18" s="15">
        <v>69006.02</v>
      </c>
      <c r="M18" s="15">
        <v>87780.795551949996</v>
      </c>
      <c r="N18" s="15">
        <v>108896.94642497</v>
      </c>
      <c r="O18" s="15">
        <v>62596.818091280002</v>
      </c>
      <c r="P18" s="15">
        <f>82947106009.87/1000000</f>
        <v>82947.106009869996</v>
      </c>
      <c r="Q18" s="15">
        <f>101869771418.88/1000000</f>
        <v>101869.77141888</v>
      </c>
      <c r="R18" s="15">
        <v>118566.84808378</v>
      </c>
      <c r="S18" s="15">
        <v>142594.64371582001</v>
      </c>
      <c r="T18" s="15">
        <v>162516.61936422001</v>
      </c>
      <c r="U18" s="15">
        <v>183453.29807130003</v>
      </c>
      <c r="V18" s="16">
        <v>203932</v>
      </c>
      <c r="W18" s="16">
        <v>223221.43</v>
      </c>
      <c r="X18" s="16">
        <v>74059</v>
      </c>
      <c r="Y18" s="38">
        <v>93566</v>
      </c>
      <c r="Z18" s="39">
        <v>114957114649.14</v>
      </c>
      <c r="AA18" s="39">
        <v>64305403107.950005</v>
      </c>
      <c r="AB18" s="39">
        <v>83652135697.649994</v>
      </c>
      <c r="AC18" s="39">
        <v>102801850870.14998</v>
      </c>
      <c r="AD18" s="39">
        <v>123609529855.06001</v>
      </c>
      <c r="AE18" s="39">
        <v>144613433051.90002</v>
      </c>
      <c r="AF18" s="39">
        <v>163290589250.56003</v>
      </c>
      <c r="AG18" s="39">
        <v>184351156384.13</v>
      </c>
      <c r="AH18" s="39">
        <v>205311000540.64001</v>
      </c>
      <c r="AI18" s="39">
        <v>225666881035.54001</v>
      </c>
      <c r="AJ18" s="39">
        <v>118308770453.95</v>
      </c>
      <c r="AK18" s="39">
        <v>105257775321.86</v>
      </c>
      <c r="AL18" s="39">
        <v>126854487161.84</v>
      </c>
      <c r="AM18" s="39">
        <v>148589597432.91</v>
      </c>
      <c r="AN18" s="39">
        <v>169705001704.85001</v>
      </c>
      <c r="AO18" s="39">
        <v>190609054259.45001</v>
      </c>
      <c r="AP18" s="39">
        <v>211642040820.06006</v>
      </c>
      <c r="AQ18" s="39">
        <v>231625711949.27002</v>
      </c>
      <c r="AR18" s="40">
        <v>79932.096444779992</v>
      </c>
      <c r="AS18" s="40">
        <v>101540.57942175998</v>
      </c>
      <c r="AT18" s="40">
        <v>125457.12964490999</v>
      </c>
      <c r="AU18" s="40">
        <v>65931.155337439995</v>
      </c>
      <c r="AV18" s="40">
        <v>88002.046254630011</v>
      </c>
      <c r="AW18" s="40">
        <v>109137.49558369</v>
      </c>
    </row>
    <row r="19" spans="1:50" ht="18.75">
      <c r="A19" s="14" t="s">
        <v>16</v>
      </c>
      <c r="B19" s="15">
        <v>90135.65</v>
      </c>
      <c r="C19" s="15">
        <v>54060.87</v>
      </c>
      <c r="D19" s="15">
        <v>71343.58</v>
      </c>
      <c r="E19" s="15">
        <v>89144.45</v>
      </c>
      <c r="F19" s="15">
        <v>107648.91</v>
      </c>
      <c r="G19" s="15">
        <v>126112.49</v>
      </c>
      <c r="H19" s="15">
        <v>144462.44</v>
      </c>
      <c r="I19" s="41">
        <v>163036.01999999999</v>
      </c>
      <c r="J19" s="25">
        <v>181389.05</v>
      </c>
      <c r="K19" s="15">
        <v>204455.22</v>
      </c>
      <c r="L19" s="15">
        <v>63248.05</v>
      </c>
      <c r="M19" s="15">
        <v>80752.966514169995</v>
      </c>
      <c r="N19" s="15">
        <v>99943.326457829986</v>
      </c>
      <c r="O19" s="15">
        <v>58113.891192739997</v>
      </c>
      <c r="P19" s="15">
        <f>77040755551.6/1000000</f>
        <v>77040.755551599999</v>
      </c>
      <c r="Q19" s="15">
        <f>94626467479.7/1000000</f>
        <v>94626.46747969999</v>
      </c>
      <c r="R19" s="15">
        <v>110005.46103127999</v>
      </c>
      <c r="S19" s="15">
        <v>132643.91936805999</v>
      </c>
      <c r="T19" s="15">
        <v>151213.87138169998</v>
      </c>
      <c r="U19" s="15">
        <v>170444.92028305997</v>
      </c>
      <c r="V19" s="42">
        <v>189485</v>
      </c>
      <c r="W19" s="43">
        <v>208452.15</v>
      </c>
      <c r="X19" s="43">
        <v>68658</v>
      </c>
      <c r="Y19" s="44">
        <v>87035</v>
      </c>
      <c r="Z19" s="45">
        <v>106954242857.84999</v>
      </c>
      <c r="AA19" s="45">
        <v>60115877079.419998</v>
      </c>
      <c r="AB19" s="45">
        <v>78076264280.139999</v>
      </c>
      <c r="AC19" s="45">
        <v>95708155761.660019</v>
      </c>
      <c r="AD19" s="45">
        <v>114973913093.39998</v>
      </c>
      <c r="AE19" s="45">
        <v>134909860713.97</v>
      </c>
      <c r="AF19" s="45">
        <v>152403639410.67001</v>
      </c>
      <c r="AG19" s="45">
        <v>172179896453.22003</v>
      </c>
      <c r="AH19" s="45">
        <v>191971892404.78</v>
      </c>
      <c r="AI19" s="45">
        <v>210967051618.91998</v>
      </c>
      <c r="AJ19" s="45">
        <v>110349803933.81</v>
      </c>
      <c r="AK19" s="45">
        <v>97117192015.520004</v>
      </c>
      <c r="AL19" s="45">
        <v>117213910632.39</v>
      </c>
      <c r="AM19" s="45">
        <v>137696795925.98999</v>
      </c>
      <c r="AN19" s="45">
        <v>156984888790.87</v>
      </c>
      <c r="AO19" s="45">
        <v>176594999201.30002</v>
      </c>
      <c r="AP19" s="45">
        <v>196097407153.63</v>
      </c>
      <c r="AQ19" s="45">
        <v>214160393156.61002</v>
      </c>
      <c r="AR19" s="46">
        <v>73771.921686059984</v>
      </c>
      <c r="AS19" s="40">
        <v>93219.298484420011</v>
      </c>
      <c r="AT19" s="40">
        <v>114730.98489615999</v>
      </c>
      <c r="AU19" s="40">
        <v>59913.072184819997</v>
      </c>
      <c r="AV19" s="40">
        <v>79814.740449180012</v>
      </c>
      <c r="AW19" s="40">
        <v>98825.724552970001</v>
      </c>
    </row>
    <row r="20" spans="1:50" ht="18.75">
      <c r="A20" s="14" t="s">
        <v>17</v>
      </c>
      <c r="B20" s="15">
        <v>5141.59</v>
      </c>
      <c r="C20" s="15">
        <v>2801.8</v>
      </c>
      <c r="D20" s="15">
        <v>4181.8500000000004</v>
      </c>
      <c r="E20" s="15">
        <v>5606.11</v>
      </c>
      <c r="F20" s="15">
        <v>7039.17</v>
      </c>
      <c r="G20" s="15">
        <v>8321.42</v>
      </c>
      <c r="H20" s="15">
        <v>10046.35</v>
      </c>
      <c r="I20" s="41">
        <v>11296.22</v>
      </c>
      <c r="J20" s="25">
        <v>12257.92</v>
      </c>
      <c r="K20" s="15">
        <v>14163.28</v>
      </c>
      <c r="L20" s="15">
        <v>5757.97</v>
      </c>
      <c r="M20" s="15">
        <v>7027.8290377800004</v>
      </c>
      <c r="N20" s="15">
        <v>8953.6199671400009</v>
      </c>
      <c r="O20" s="15">
        <v>4482.9268985400004</v>
      </c>
      <c r="P20" s="15">
        <f>5906350458.27/1000000</f>
        <v>5906.3504582700007</v>
      </c>
      <c r="Q20" s="15">
        <f>7243303939.18/1000000</f>
        <v>7243.3039391800003</v>
      </c>
      <c r="R20" s="15">
        <v>8561.3870524999984</v>
      </c>
      <c r="S20" s="15">
        <v>9950.7243477599986</v>
      </c>
      <c r="T20" s="15">
        <v>11302.747982520003</v>
      </c>
      <c r="U20" s="15">
        <v>13008.377788239999</v>
      </c>
      <c r="V20" s="42">
        <v>14447</v>
      </c>
      <c r="W20" s="43">
        <v>14769.28</v>
      </c>
      <c r="X20" s="43">
        <v>5401</v>
      </c>
      <c r="Y20" s="44">
        <v>6531</v>
      </c>
      <c r="Z20" s="45">
        <v>8002871791.29</v>
      </c>
      <c r="AA20" s="45">
        <v>4189526028.5299997</v>
      </c>
      <c r="AB20" s="45">
        <v>5575871417.5100002</v>
      </c>
      <c r="AC20" s="45">
        <v>7093695108.4899998</v>
      </c>
      <c r="AD20" s="45">
        <v>8635616761.6599998</v>
      </c>
      <c r="AE20" s="45">
        <v>9703572337.9299984</v>
      </c>
      <c r="AF20" s="45">
        <v>10886949839.889997</v>
      </c>
      <c r="AG20" s="45">
        <v>12171259930.91</v>
      </c>
      <c r="AH20" s="45">
        <v>13339108135.859999</v>
      </c>
      <c r="AI20" s="45">
        <v>14699829416.620001</v>
      </c>
      <c r="AJ20" s="45">
        <v>7958966520.1400013</v>
      </c>
      <c r="AK20" s="45">
        <v>8140583306.3399992</v>
      </c>
      <c r="AL20" s="45">
        <v>9640576529.4500008</v>
      </c>
      <c r="AM20" s="45">
        <v>10892801506.920002</v>
      </c>
      <c r="AN20" s="45">
        <v>12720112913.98</v>
      </c>
      <c r="AO20" s="45">
        <v>14014055058.150002</v>
      </c>
      <c r="AP20" s="45">
        <v>15544633666.43</v>
      </c>
      <c r="AQ20" s="45">
        <v>17465318792.66</v>
      </c>
      <c r="AR20" s="47">
        <v>6160.174758720008</v>
      </c>
      <c r="AS20" s="40">
        <v>8321.280937339965</v>
      </c>
      <c r="AT20" s="40">
        <v>10726.144748749997</v>
      </c>
      <c r="AU20" s="40">
        <v>6018.0831526199954</v>
      </c>
      <c r="AV20" s="40">
        <v>8187.305805449997</v>
      </c>
      <c r="AW20" s="40">
        <v>10311.771030720003</v>
      </c>
    </row>
    <row r="21" spans="1:50" ht="17.25" customHeight="1">
      <c r="A21" s="14" t="s">
        <v>18</v>
      </c>
      <c r="B21" s="15">
        <v>90316.47</v>
      </c>
      <c r="C21" s="15">
        <v>52846.67</v>
      </c>
      <c r="D21" s="15">
        <v>67636.41</v>
      </c>
      <c r="E21" s="15">
        <v>84279.06</v>
      </c>
      <c r="F21" s="15">
        <v>101050.34</v>
      </c>
      <c r="G21" s="15">
        <v>117919.2</v>
      </c>
      <c r="H21" s="15">
        <v>134809.26</v>
      </c>
      <c r="I21" s="41">
        <v>151904.12</v>
      </c>
      <c r="J21" s="25">
        <v>166828.32999999999</v>
      </c>
      <c r="K21" s="15">
        <v>189863.44</v>
      </c>
      <c r="L21" s="15">
        <v>58726.65</v>
      </c>
      <c r="M21" s="15">
        <v>76732.297941080004</v>
      </c>
      <c r="N21" s="15">
        <v>98446.933686160017</v>
      </c>
      <c r="O21" s="15">
        <v>60384.384986489997</v>
      </c>
      <c r="P21" s="15">
        <f>78206390257.04/1000000</f>
        <v>78206.390257039995</v>
      </c>
      <c r="Q21" s="15">
        <f>95871026955.39/1000000</f>
        <v>95871.02695539</v>
      </c>
      <c r="R21" s="15">
        <v>101663.35681537</v>
      </c>
      <c r="S21" s="15">
        <v>123237.03286417</v>
      </c>
      <c r="T21" s="15">
        <v>138884.91068765</v>
      </c>
      <c r="U21" s="15">
        <v>153918.84460514001</v>
      </c>
      <c r="V21" s="16">
        <v>169694</v>
      </c>
      <c r="W21" s="16">
        <v>181379.43</v>
      </c>
      <c r="X21" s="16">
        <v>65053</v>
      </c>
      <c r="Y21" s="38">
        <v>83839</v>
      </c>
      <c r="Z21" s="39">
        <v>103004861117.42</v>
      </c>
      <c r="AA21" s="39">
        <v>58191333588.029999</v>
      </c>
      <c r="AB21" s="39">
        <v>74588888807.62999</v>
      </c>
      <c r="AC21" s="39">
        <v>88967322357.440002</v>
      </c>
      <c r="AD21" s="39">
        <v>105715742343.30998</v>
      </c>
      <c r="AE21" s="39">
        <v>127994803332.03001</v>
      </c>
      <c r="AF21" s="39">
        <v>141246529591.00003</v>
      </c>
      <c r="AG21" s="39">
        <v>157806912274.38998</v>
      </c>
      <c r="AH21" s="39">
        <v>175263483184.95001</v>
      </c>
      <c r="AI21" s="39">
        <v>192687164141.04004</v>
      </c>
      <c r="AJ21" s="39">
        <v>107193081298.3</v>
      </c>
      <c r="AK21" s="39">
        <v>94118665829.709991</v>
      </c>
      <c r="AL21" s="39">
        <v>109512351728.39999</v>
      </c>
      <c r="AM21" s="39">
        <v>128981351800.96999</v>
      </c>
      <c r="AN21" s="39">
        <v>145329706992.40002</v>
      </c>
      <c r="AO21" s="39">
        <v>162934701026.54001</v>
      </c>
      <c r="AP21" s="39">
        <v>181057225613.27002</v>
      </c>
      <c r="AQ21" s="39">
        <v>196764748855.12</v>
      </c>
      <c r="AR21" s="48">
        <v>69072.028073030015</v>
      </c>
      <c r="AS21" s="40">
        <v>88835.946338370006</v>
      </c>
      <c r="AT21" s="40">
        <v>109563.27701379001</v>
      </c>
      <c r="AU21" s="40">
        <v>55127.127293399994</v>
      </c>
      <c r="AV21" s="40">
        <v>73172.887145119981</v>
      </c>
      <c r="AW21" s="40">
        <v>92564.802601319985</v>
      </c>
      <c r="AX21" s="31"/>
    </row>
    <row r="22" spans="1:50" ht="17.25" customHeight="1">
      <c r="A22" s="14" t="s">
        <v>19</v>
      </c>
      <c r="B22" s="15">
        <v>35047.550000000003</v>
      </c>
      <c r="C22" s="15">
        <v>28529.89</v>
      </c>
      <c r="D22" s="15">
        <v>36678.46</v>
      </c>
      <c r="E22" s="15">
        <v>44658.62</v>
      </c>
      <c r="F22" s="15">
        <v>52859.64</v>
      </c>
      <c r="G22" s="15">
        <v>61235.25</v>
      </c>
      <c r="H22" s="15">
        <v>69425.070000000007</v>
      </c>
      <c r="I22" s="41">
        <v>77735.289999999994</v>
      </c>
      <c r="J22" s="25">
        <v>86004.9</v>
      </c>
      <c r="K22" s="15">
        <v>96541.29</v>
      </c>
      <c r="L22" s="15">
        <v>21485.5</v>
      </c>
      <c r="M22" s="15">
        <v>28790.948812720002</v>
      </c>
      <c r="N22" s="15">
        <v>37308.997997060003</v>
      </c>
      <c r="O22" s="15">
        <v>27267.691913490002</v>
      </c>
      <c r="P22" s="15">
        <f>35948130795.19/1000000</f>
        <v>35948.130795190002</v>
      </c>
      <c r="Q22" s="15">
        <f>44449047638.21/1000000</f>
        <v>44449.047638210002</v>
      </c>
      <c r="R22" s="15">
        <v>51292.532330339993</v>
      </c>
      <c r="S22" s="15">
        <v>62005.193378420001</v>
      </c>
      <c r="T22" s="15">
        <v>70697.54905069001</v>
      </c>
      <c r="U22" s="15">
        <v>79673.492423589996</v>
      </c>
      <c r="V22" s="42">
        <v>88307</v>
      </c>
      <c r="W22" s="43">
        <v>97578.67</v>
      </c>
      <c r="X22" s="43">
        <v>24949</v>
      </c>
      <c r="Y22" s="44">
        <v>32495</v>
      </c>
      <c r="Z22" s="45">
        <v>41243795867.579994</v>
      </c>
      <c r="AA22" s="45">
        <v>27683220116.509998</v>
      </c>
      <c r="AB22" s="45">
        <v>36409567938.190002</v>
      </c>
      <c r="AC22" s="45">
        <v>45339744179.480003</v>
      </c>
      <c r="AD22" s="45">
        <v>54172891399.98999</v>
      </c>
      <c r="AE22" s="45">
        <v>62929106303.290001</v>
      </c>
      <c r="AF22" s="45">
        <v>71473857028.220001</v>
      </c>
      <c r="AG22" s="45">
        <v>80037575171.350006</v>
      </c>
      <c r="AH22" s="45">
        <v>88256469557.550018</v>
      </c>
      <c r="AI22" s="45">
        <v>97042794837.050003</v>
      </c>
      <c r="AJ22" s="45">
        <v>40892992628</v>
      </c>
      <c r="AK22" s="45">
        <v>43089437088.059998</v>
      </c>
      <c r="AL22" s="45">
        <v>51063649846.580002</v>
      </c>
      <c r="AM22" s="45">
        <v>58851201697.199989</v>
      </c>
      <c r="AN22" s="45">
        <v>67063691144.910004</v>
      </c>
      <c r="AO22" s="45">
        <v>75527642887.110001</v>
      </c>
      <c r="AP22" s="45">
        <v>83300523946.330002</v>
      </c>
      <c r="AQ22" s="45">
        <v>91751645982.900024</v>
      </c>
      <c r="AR22" s="46">
        <v>26224.914617440001</v>
      </c>
      <c r="AS22" s="40">
        <v>34635.984084939999</v>
      </c>
      <c r="AT22" s="40">
        <v>43236.57438048</v>
      </c>
      <c r="AU22" s="40">
        <v>27373.763762339997</v>
      </c>
      <c r="AV22" s="40">
        <v>35691.982884469995</v>
      </c>
      <c r="AW22" s="40">
        <v>43604.471948100007</v>
      </c>
    </row>
    <row r="23" spans="1:50" ht="17.25" customHeight="1">
      <c r="A23" s="14" t="s">
        <v>20</v>
      </c>
      <c r="B23" s="15">
        <v>32849.5</v>
      </c>
      <c r="C23" s="15">
        <v>14312.29</v>
      </c>
      <c r="D23" s="15">
        <v>19962.95</v>
      </c>
      <c r="E23" s="15">
        <v>25408.240000000002</v>
      </c>
      <c r="F23" s="15">
        <v>30603.23</v>
      </c>
      <c r="G23" s="15">
        <v>36326.35</v>
      </c>
      <c r="H23" s="15">
        <v>39550.85</v>
      </c>
      <c r="I23" s="41">
        <v>44931.38</v>
      </c>
      <c r="J23" s="25">
        <v>50089.279999999999</v>
      </c>
      <c r="K23" s="15">
        <v>57535.34</v>
      </c>
      <c r="L23" s="15">
        <v>19055.95</v>
      </c>
      <c r="M23" s="15">
        <v>23618.608417429998</v>
      </c>
      <c r="N23" s="15">
        <v>32312.694506969998</v>
      </c>
      <c r="O23" s="15">
        <v>15023.91477177</v>
      </c>
      <c r="P23" s="15">
        <f>20600376871.13/1000000</f>
        <v>20600.37687113</v>
      </c>
      <c r="Q23" s="15">
        <f>25850239759.3/1000000</f>
        <v>25850.239759299999</v>
      </c>
      <c r="R23" s="15">
        <v>30807.329503890003</v>
      </c>
      <c r="S23" s="15">
        <v>36257.895511380004</v>
      </c>
      <c r="T23" s="15">
        <v>41777.355622180003</v>
      </c>
      <c r="U23" s="15">
        <v>47742.986784259992</v>
      </c>
      <c r="V23" s="42">
        <v>53116</v>
      </c>
      <c r="W23" s="43">
        <v>60891.37</v>
      </c>
      <c r="X23" s="43">
        <v>21323</v>
      </c>
      <c r="Y23" s="44">
        <v>26688</v>
      </c>
      <c r="Z23" s="45">
        <v>34156649946.970001</v>
      </c>
      <c r="AA23" s="45">
        <v>15536862016.370001</v>
      </c>
      <c r="AB23" s="45">
        <v>20957262808.800003</v>
      </c>
      <c r="AC23" s="45">
        <v>26703061215.490002</v>
      </c>
      <c r="AD23" s="45">
        <v>32312119505.529999</v>
      </c>
      <c r="AE23" s="45">
        <v>37844026373.75</v>
      </c>
      <c r="AF23" s="45">
        <v>43784443779.479996</v>
      </c>
      <c r="AG23" s="45">
        <v>49973056644.32</v>
      </c>
      <c r="AH23" s="45">
        <v>55835218893.530006</v>
      </c>
      <c r="AI23" s="45">
        <v>62253361261.799995</v>
      </c>
      <c r="AJ23" s="45">
        <v>35741620087.389999</v>
      </c>
      <c r="AK23" s="45">
        <v>27952899132.84</v>
      </c>
      <c r="AL23" s="45">
        <v>33916564564.860004</v>
      </c>
      <c r="AM23" s="45">
        <v>39899704238.499992</v>
      </c>
      <c r="AN23" s="45">
        <v>46317718503.710007</v>
      </c>
      <c r="AO23" s="45">
        <v>53217099249.349998</v>
      </c>
      <c r="AP23" s="45">
        <v>58716182384.930008</v>
      </c>
      <c r="AQ23" s="45">
        <v>65903987083.369995</v>
      </c>
      <c r="AR23" s="46">
        <v>24934.689664679998</v>
      </c>
      <c r="AS23" s="40">
        <v>30103.569169439997</v>
      </c>
      <c r="AT23" s="40">
        <v>37378.77630409001</v>
      </c>
      <c r="AU23" s="40">
        <v>14515.528270080002</v>
      </c>
      <c r="AV23" s="40">
        <v>20194.14528302</v>
      </c>
      <c r="AW23" s="40">
        <v>26689.383051829998</v>
      </c>
    </row>
    <row r="24" spans="1:50" ht="18.75">
      <c r="A24" s="14" t="s">
        <v>21</v>
      </c>
      <c r="B24" s="15">
        <v>292.20999999999998</v>
      </c>
      <c r="C24" s="15">
        <v>265.01</v>
      </c>
      <c r="D24" s="15">
        <v>277.17</v>
      </c>
      <c r="E24" s="15">
        <v>234.94</v>
      </c>
      <c r="F24" s="15">
        <v>241.54</v>
      </c>
      <c r="G24" s="15">
        <v>257.44</v>
      </c>
      <c r="H24" s="15">
        <v>827.83</v>
      </c>
      <c r="I24" s="41">
        <v>831.39</v>
      </c>
      <c r="J24" s="25">
        <v>834.96</v>
      </c>
      <c r="K24" s="15">
        <v>875.33</v>
      </c>
      <c r="L24" s="15">
        <v>74.37</v>
      </c>
      <c r="M24" s="15">
        <v>102.44492023999999</v>
      </c>
      <c r="N24" s="15">
        <v>139.33025127000002</v>
      </c>
      <c r="O24" s="15">
        <v>54.563600740000005</v>
      </c>
      <c r="P24" s="15">
        <f>63041722.94/1000000</f>
        <v>63.04172294</v>
      </c>
      <c r="Q24" s="15">
        <f>75801488.65/1000000</f>
        <v>75.80148865000001</v>
      </c>
      <c r="R24" s="15">
        <v>83.715080780000008</v>
      </c>
      <c r="S24" s="15">
        <v>93.649419960000003</v>
      </c>
      <c r="T24" s="15">
        <v>108.1922501</v>
      </c>
      <c r="U24" s="15">
        <v>132.82147074000002</v>
      </c>
      <c r="V24" s="16">
        <v>203</v>
      </c>
      <c r="W24" s="16">
        <v>302.41000000000003</v>
      </c>
      <c r="X24" s="16">
        <v>88</v>
      </c>
      <c r="Y24" s="16">
        <v>95</v>
      </c>
      <c r="Z24" s="22">
        <v>166085340.99000001</v>
      </c>
      <c r="AA24" s="22">
        <v>48036305.059999995</v>
      </c>
      <c r="AB24" s="22">
        <v>270565658.21999997</v>
      </c>
      <c r="AC24" s="22">
        <v>347671938.42999995</v>
      </c>
      <c r="AD24" s="22">
        <v>402375278.36000001</v>
      </c>
      <c r="AE24" s="22">
        <v>428175072.86000001</v>
      </c>
      <c r="AF24" s="22">
        <v>439995738.69</v>
      </c>
      <c r="AG24" s="22">
        <v>441949193.36000001</v>
      </c>
      <c r="AH24" s="22">
        <v>451549031.86000001</v>
      </c>
      <c r="AI24" s="22">
        <v>452332226.06999999</v>
      </c>
      <c r="AJ24" s="22">
        <v>317856186.76999998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</row>
    <row r="25" spans="1:50" ht="18.75">
      <c r="A25" s="14" t="s">
        <v>22</v>
      </c>
      <c r="B25" s="15">
        <v>22127.21</v>
      </c>
      <c r="C25" s="15">
        <v>9739.48</v>
      </c>
      <c r="D25" s="15">
        <v>10717.84</v>
      </c>
      <c r="E25" s="15">
        <v>13977.25</v>
      </c>
      <c r="F25" s="15">
        <v>17345.93</v>
      </c>
      <c r="G25" s="15">
        <v>20100.16</v>
      </c>
      <c r="H25" s="15">
        <v>25005.51</v>
      </c>
      <c r="I25" s="41">
        <v>28406.06</v>
      </c>
      <c r="J25" s="25">
        <v>29899.19</v>
      </c>
      <c r="K25" s="15">
        <v>34911.47</v>
      </c>
      <c r="L25" s="15">
        <v>18180.939999999999</v>
      </c>
      <c r="M25" s="15">
        <v>24220.295790690001</v>
      </c>
      <c r="N25" s="15">
        <v>28685.910930859998</v>
      </c>
      <c r="O25" s="15">
        <v>18038.214700489996</v>
      </c>
      <c r="P25" s="15">
        <f>21594840867.78/1000000</f>
        <v>21594.84086778</v>
      </c>
      <c r="Q25" s="15">
        <f>25495938069.23/1000000</f>
        <v>25495.93806923</v>
      </c>
      <c r="R25" s="15">
        <v>19479.779900360001</v>
      </c>
      <c r="S25" s="15">
        <v>24880.29455441</v>
      </c>
      <c r="T25" s="15">
        <v>26301.813764679995</v>
      </c>
      <c r="U25" s="15">
        <v>26369.543926549999</v>
      </c>
      <c r="V25" s="16">
        <v>28067</v>
      </c>
      <c r="W25" s="16">
        <v>22606.98</v>
      </c>
      <c r="X25" s="16">
        <v>18693</v>
      </c>
      <c r="Y25" s="16">
        <v>24561</v>
      </c>
      <c r="Z25" s="22">
        <v>27438329961.879997</v>
      </c>
      <c r="AA25" s="22">
        <v>14923215150.09</v>
      </c>
      <c r="AB25" s="22">
        <v>16951492402.42</v>
      </c>
      <c r="AC25" s="22">
        <v>16576845024.040001</v>
      </c>
      <c r="AD25" s="22">
        <v>18828356159.43</v>
      </c>
      <c r="AE25" s="22">
        <v>26793495582.129997</v>
      </c>
      <c r="AF25" s="22">
        <v>25548233044.609997</v>
      </c>
      <c r="AG25" s="22">
        <v>27354331265.359997</v>
      </c>
      <c r="AH25" s="22">
        <v>30720245702.010002</v>
      </c>
      <c r="AI25" s="22">
        <v>32938675816.120003</v>
      </c>
      <c r="AJ25" s="22">
        <v>30240612396.139999</v>
      </c>
      <c r="AK25" s="22">
        <v>23076329608.809998</v>
      </c>
      <c r="AL25" s="22">
        <v>24532137316.959999</v>
      </c>
      <c r="AM25" s="22">
        <v>30230445865.27</v>
      </c>
      <c r="AN25" s="22">
        <v>31948297343.780003</v>
      </c>
      <c r="AO25" s="22">
        <v>34189958890.079998</v>
      </c>
      <c r="AP25" s="22">
        <v>39040519282.010002</v>
      </c>
      <c r="AQ25" s="22">
        <v>39109115788.849998</v>
      </c>
      <c r="AR25" s="48">
        <v>17912.423790910001</v>
      </c>
      <c r="AS25" s="40">
        <v>24096.393083990002</v>
      </c>
      <c r="AT25" s="40">
        <v>28947.926329220001</v>
      </c>
      <c r="AU25" s="40">
        <v>13237.83526098</v>
      </c>
      <c r="AV25" s="40">
        <v>17286.758977630001</v>
      </c>
      <c r="AW25" s="40">
        <v>22270.947601390002</v>
      </c>
    </row>
    <row r="26" spans="1:50" ht="18.75">
      <c r="A26" s="49" t="s">
        <v>23</v>
      </c>
      <c r="B26" s="15">
        <v>4960.7700000000004</v>
      </c>
      <c r="C26" s="15">
        <v>4016</v>
      </c>
      <c r="D26" s="15">
        <v>7889.02</v>
      </c>
      <c r="E26" s="15">
        <v>10471.5</v>
      </c>
      <c r="F26" s="15">
        <v>13637.75</v>
      </c>
      <c r="G26" s="15">
        <v>16514.71</v>
      </c>
      <c r="H26" s="15">
        <v>19699.54</v>
      </c>
      <c r="I26" s="41">
        <v>22428.12</v>
      </c>
      <c r="J26" s="25">
        <v>26818.639999999999</v>
      </c>
      <c r="K26" s="15">
        <v>28755.06</v>
      </c>
      <c r="L26" s="15">
        <v>10279.36</v>
      </c>
      <c r="M26" s="15">
        <v>11048.497610870005</v>
      </c>
      <c r="N26" s="15">
        <v>10450.012738809995</v>
      </c>
      <c r="O26" s="15">
        <v>2212.4331047899991</v>
      </c>
      <c r="P26" s="15">
        <f>4740715752.83/1000000</f>
        <v>4740.7157528299995</v>
      </c>
      <c r="Q26" s="15">
        <f>5998744463.49/1000000</f>
        <v>5998.7444634899994</v>
      </c>
      <c r="R26" s="15">
        <v>16903.491268409987</v>
      </c>
      <c r="S26" s="15">
        <v>19357.610851650003</v>
      </c>
      <c r="T26" s="15">
        <v>23631.708676570001</v>
      </c>
      <c r="U26" s="15">
        <v>29534.453466159983</v>
      </c>
      <c r="V26" s="42">
        <v>34238</v>
      </c>
      <c r="W26" s="43">
        <v>41841.99</v>
      </c>
      <c r="X26" s="43">
        <v>9006</v>
      </c>
      <c r="Y26" s="44">
        <v>9727</v>
      </c>
      <c r="Z26" s="45">
        <v>11952253531.720015</v>
      </c>
      <c r="AA26" s="45">
        <v>6114069519.9199915</v>
      </c>
      <c r="AB26" s="45">
        <v>9063246890.0200043</v>
      </c>
      <c r="AC26" s="45">
        <v>13834528512.709997</v>
      </c>
      <c r="AD26" s="45">
        <v>17893787511.750011</v>
      </c>
      <c r="AE26" s="45">
        <v>16618629719.870008</v>
      </c>
      <c r="AF26" s="45">
        <v>22044059659.559986</v>
      </c>
      <c r="AG26" s="45">
        <v>26544244109.740005</v>
      </c>
      <c r="AH26" s="45">
        <v>30047517355.690018</v>
      </c>
      <c r="AI26" s="45">
        <v>32979716894.500008</v>
      </c>
      <c r="AJ26" s="45">
        <v>11115689155.650002</v>
      </c>
      <c r="AK26" s="45">
        <v>11139109492.150009</v>
      </c>
      <c r="AL26" s="45">
        <v>17342135433.440002</v>
      </c>
      <c r="AM26" s="45">
        <v>19608245631.940018</v>
      </c>
      <c r="AN26" s="45">
        <v>24375294712.449982</v>
      </c>
      <c r="AO26" s="45">
        <v>27674353232.910004</v>
      </c>
      <c r="AP26" s="45">
        <v>30584815206.790039</v>
      </c>
      <c r="AQ26" s="45">
        <v>34860963094.150024</v>
      </c>
      <c r="AR26" s="46">
        <v>10844.188356279999</v>
      </c>
      <c r="AS26" s="40">
        <v>12704.45053579</v>
      </c>
      <c r="AT26" s="40">
        <v>15893.64363352</v>
      </c>
      <c r="AU26" s="40">
        <v>10804.02566404</v>
      </c>
      <c r="AV26" s="40">
        <v>14829.152629510003</v>
      </c>
      <c r="AW26" s="40">
        <v>16572.675003689998</v>
      </c>
    </row>
    <row r="27" spans="1:50" ht="18.75">
      <c r="A27" s="26" t="s">
        <v>24</v>
      </c>
      <c r="B27" s="27"/>
      <c r="C27" s="27"/>
      <c r="D27" s="27"/>
      <c r="E27" s="27"/>
      <c r="F27" s="27"/>
      <c r="G27" s="27"/>
      <c r="H27" s="27"/>
      <c r="I27" s="27"/>
      <c r="J27" s="27"/>
      <c r="K27" s="50"/>
      <c r="L27" s="34"/>
      <c r="M27" s="34"/>
      <c r="N27" s="51"/>
      <c r="O27" s="7"/>
      <c r="P27" s="7"/>
      <c r="V27" s="52"/>
    </row>
    <row r="28" spans="1:50" ht="16.5" customHeight="1">
      <c r="A28" s="32" t="s">
        <v>12</v>
      </c>
      <c r="B28" s="33"/>
      <c r="C28" s="33"/>
      <c r="D28" s="33"/>
      <c r="E28" s="33"/>
      <c r="F28" s="33"/>
      <c r="G28" s="33"/>
      <c r="H28" s="33"/>
      <c r="I28" s="33"/>
      <c r="J28" s="33"/>
      <c r="K28" s="34"/>
      <c r="L28" s="34"/>
      <c r="M28" s="34"/>
      <c r="N28" s="7"/>
      <c r="O28" s="7"/>
      <c r="P28" s="7"/>
    </row>
    <row r="29" spans="1:50" ht="15" customHeight="1">
      <c r="A29" s="53" t="s">
        <v>30</v>
      </c>
      <c r="B29" s="54"/>
      <c r="C29" s="54"/>
      <c r="D29" s="54"/>
      <c r="E29" s="54"/>
      <c r="F29" s="54"/>
      <c r="G29" s="54"/>
      <c r="H29" s="54"/>
      <c r="I29" s="54"/>
      <c r="J29" s="54"/>
      <c r="K29" s="34"/>
      <c r="L29" s="34"/>
      <c r="M29" s="34"/>
      <c r="N29" s="7"/>
      <c r="O29" s="7"/>
      <c r="P29" s="7"/>
    </row>
    <row r="30" spans="1:50" ht="15" customHeight="1">
      <c r="A30" s="55"/>
      <c r="B30" s="56"/>
      <c r="C30" s="56"/>
      <c r="D30" s="57"/>
      <c r="E30" s="58"/>
      <c r="F30" s="37"/>
      <c r="G30" s="37"/>
      <c r="H30" s="37"/>
      <c r="I30" s="37"/>
      <c r="J30" s="37"/>
      <c r="K30" s="34"/>
      <c r="L30" s="34"/>
      <c r="M30" s="34"/>
      <c r="N30" s="7"/>
      <c r="O30" s="7"/>
      <c r="P30" s="7"/>
    </row>
    <row r="31" spans="1:50" ht="15" customHeight="1">
      <c r="A31" s="55"/>
      <c r="B31" s="56"/>
      <c r="C31" s="56"/>
      <c r="D31" s="57"/>
      <c r="E31" s="58"/>
      <c r="F31" s="37"/>
      <c r="G31" s="37"/>
      <c r="H31" s="37"/>
      <c r="I31" s="37"/>
      <c r="J31" s="37"/>
      <c r="K31" s="34"/>
      <c r="L31" s="34"/>
      <c r="M31" s="34"/>
      <c r="N31" s="7"/>
      <c r="O31" s="7"/>
      <c r="P31" s="7"/>
    </row>
    <row r="32" spans="1:50" ht="18.75">
      <c r="A32" s="59"/>
      <c r="B32" s="104"/>
      <c r="C32" s="104"/>
      <c r="D32" s="104"/>
      <c r="E32" s="104"/>
      <c r="F32" s="104"/>
      <c r="G32" s="104"/>
      <c r="H32" s="104"/>
      <c r="I32" s="104"/>
      <c r="J32" s="104"/>
      <c r="K32" s="34"/>
      <c r="L32" s="34"/>
      <c r="M32" s="34"/>
      <c r="N32" s="7"/>
      <c r="O32" s="7"/>
      <c r="P32" s="7"/>
    </row>
    <row r="33" spans="1:16" ht="18.75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34"/>
      <c r="L33" s="34"/>
      <c r="M33" s="34"/>
      <c r="N33" s="7"/>
      <c r="O33" s="7"/>
      <c r="P33" s="7"/>
    </row>
    <row r="34" spans="1:16" ht="18.75">
      <c r="A34" s="61"/>
      <c r="B34" s="62"/>
      <c r="C34" s="62"/>
      <c r="D34" s="62"/>
      <c r="E34" s="62"/>
      <c r="F34" s="63"/>
      <c r="G34" s="64"/>
      <c r="H34" s="105"/>
      <c r="I34" s="105"/>
      <c r="J34" s="105"/>
      <c r="K34" s="65"/>
      <c r="L34" s="34"/>
      <c r="M34" s="34"/>
      <c r="N34" s="7"/>
      <c r="O34" s="7"/>
      <c r="P34" s="7"/>
    </row>
    <row r="35" spans="1:16" ht="18.75">
      <c r="A35" s="61"/>
      <c r="B35" s="60"/>
      <c r="C35" s="66"/>
      <c r="D35" s="66"/>
      <c r="E35" s="66"/>
      <c r="F35" s="66"/>
      <c r="G35" s="66"/>
      <c r="H35" s="66"/>
      <c r="I35" s="66"/>
      <c r="J35" s="66"/>
      <c r="K35" s="34"/>
      <c r="L35" s="34"/>
      <c r="M35" s="34"/>
      <c r="N35" s="7"/>
      <c r="O35" s="7"/>
      <c r="P35" s="7"/>
    </row>
    <row r="36" spans="1:16" ht="18.75">
      <c r="A36" s="61"/>
      <c r="B36" s="60"/>
      <c r="C36" s="60"/>
      <c r="D36" s="60"/>
      <c r="E36" s="60"/>
      <c r="F36" s="60"/>
      <c r="G36" s="60"/>
      <c r="H36" s="60"/>
      <c r="I36" s="60"/>
      <c r="J36" s="60"/>
      <c r="K36" s="34"/>
      <c r="L36" s="34"/>
      <c r="M36" s="34"/>
      <c r="N36" s="7"/>
      <c r="O36" s="7"/>
      <c r="P36" s="7"/>
    </row>
    <row r="37" spans="1:16" ht="18.75">
      <c r="A37" s="61"/>
      <c r="B37" s="60"/>
      <c r="C37" s="60"/>
      <c r="D37" s="60"/>
      <c r="E37" s="60"/>
      <c r="F37" s="60"/>
      <c r="G37" s="60"/>
      <c r="H37" s="60"/>
      <c r="I37" s="60"/>
      <c r="J37" s="60"/>
      <c r="K37" s="34"/>
      <c r="L37" s="34"/>
      <c r="M37" s="34"/>
      <c r="N37" s="7"/>
      <c r="O37" s="7"/>
      <c r="P37" s="7"/>
    </row>
    <row r="38" spans="1:16" ht="18.75">
      <c r="A38" s="61"/>
      <c r="B38" s="67"/>
      <c r="C38" s="67"/>
      <c r="D38" s="67"/>
      <c r="E38" s="67"/>
      <c r="F38" s="67"/>
      <c r="G38" s="67"/>
      <c r="H38" s="67"/>
      <c r="I38" s="67"/>
      <c r="J38" s="67"/>
    </row>
    <row r="39" spans="1:16" ht="18.75">
      <c r="A39" s="61"/>
      <c r="B39" s="67"/>
      <c r="C39" s="67"/>
      <c r="D39" s="67"/>
      <c r="E39" s="67"/>
      <c r="F39" s="67"/>
      <c r="G39" s="67"/>
      <c r="H39" s="67"/>
      <c r="I39" s="67"/>
      <c r="J39" s="67"/>
    </row>
    <row r="40" spans="1:16" ht="18.75">
      <c r="A40" s="61"/>
      <c r="B40" s="101"/>
      <c r="C40" s="68"/>
      <c r="D40" s="69"/>
      <c r="E40" s="70"/>
      <c r="F40" s="71"/>
      <c r="G40" s="62"/>
      <c r="H40" s="69"/>
      <c r="I40" s="28"/>
      <c r="J40" s="72"/>
      <c r="K40" s="34"/>
      <c r="L40" s="34"/>
      <c r="M40" s="34"/>
      <c r="N40" s="7"/>
      <c r="O40" s="7"/>
      <c r="P40" s="7"/>
    </row>
    <row r="41" spans="1:16" ht="18.75">
      <c r="A41" s="61"/>
      <c r="B41" s="101"/>
      <c r="C41" s="73"/>
      <c r="D41" s="69"/>
      <c r="E41" s="74"/>
      <c r="F41" s="71"/>
      <c r="G41" s="28"/>
      <c r="H41" s="69"/>
      <c r="I41" s="28"/>
      <c r="J41" s="75"/>
      <c r="K41" s="34"/>
      <c r="L41" s="34"/>
      <c r="M41" s="34"/>
      <c r="N41" s="7"/>
      <c r="O41" s="7"/>
      <c r="P41" s="7"/>
    </row>
    <row r="42" spans="1:16" ht="18.75">
      <c r="A42" s="76"/>
      <c r="B42" s="101"/>
      <c r="C42" s="73"/>
      <c r="D42" s="69"/>
      <c r="E42" s="74"/>
      <c r="F42" s="71"/>
      <c r="G42" s="28"/>
      <c r="H42" s="69"/>
      <c r="I42" s="28"/>
      <c r="J42" s="75"/>
      <c r="K42" s="34"/>
      <c r="L42" s="34"/>
      <c r="M42" s="34"/>
      <c r="N42" s="7"/>
      <c r="O42" s="7"/>
      <c r="P42" s="7"/>
    </row>
    <row r="43" spans="1:16" ht="18.75">
      <c r="A43" s="59"/>
      <c r="B43" s="101"/>
      <c r="C43" s="73"/>
      <c r="D43" s="69"/>
      <c r="E43" s="74"/>
      <c r="F43" s="71"/>
      <c r="G43" s="28"/>
      <c r="H43" s="69"/>
      <c r="I43" s="28"/>
      <c r="J43" s="75"/>
      <c r="K43" s="34"/>
      <c r="L43" s="34"/>
      <c r="M43" s="34"/>
      <c r="N43" s="7"/>
      <c r="O43" s="7"/>
      <c r="P43" s="7"/>
    </row>
    <row r="44" spans="1:16" ht="18.75">
      <c r="A44" s="59"/>
      <c r="B44" s="101"/>
      <c r="C44" s="73"/>
      <c r="D44" s="69"/>
      <c r="E44" s="74"/>
      <c r="F44" s="71"/>
      <c r="G44" s="28"/>
      <c r="H44" s="69"/>
      <c r="I44" s="28"/>
      <c r="J44" s="75"/>
      <c r="K44" s="34"/>
      <c r="L44" s="34"/>
      <c r="M44" s="34"/>
      <c r="N44" s="7"/>
      <c r="O44" s="7"/>
      <c r="P44" s="7"/>
    </row>
    <row r="45" spans="1:16" ht="18.75">
      <c r="A45" s="37"/>
      <c r="B45" s="101"/>
      <c r="C45" s="73"/>
      <c r="D45" s="69"/>
      <c r="E45" s="74"/>
      <c r="F45" s="71"/>
      <c r="G45" s="28"/>
      <c r="H45" s="69"/>
      <c r="I45" s="28"/>
      <c r="J45" s="75"/>
      <c r="K45" s="34"/>
      <c r="L45" s="34"/>
      <c r="M45" s="34"/>
      <c r="N45" s="7"/>
      <c r="O45" s="7"/>
      <c r="P45" s="7"/>
    </row>
    <row r="46" spans="1:16" ht="18.75">
      <c r="A46" s="37"/>
      <c r="B46" s="101"/>
      <c r="C46" s="73"/>
      <c r="D46" s="77"/>
      <c r="E46" s="78"/>
      <c r="F46" s="71"/>
      <c r="G46" s="79"/>
      <c r="H46" s="80"/>
      <c r="I46" s="28"/>
      <c r="J46" s="75"/>
      <c r="K46" s="34"/>
      <c r="L46" s="34"/>
      <c r="M46" s="34"/>
      <c r="N46" s="7"/>
      <c r="O46" s="7"/>
      <c r="P46" s="7"/>
    </row>
    <row r="47" spans="1:16" ht="18.75">
      <c r="A47" s="57" t="s">
        <v>25</v>
      </c>
      <c r="B47" s="81"/>
      <c r="C47" s="82"/>
      <c r="D47" s="83"/>
      <c r="E47" s="69"/>
      <c r="F47" s="75"/>
      <c r="G47" s="79"/>
      <c r="H47" s="80"/>
      <c r="I47" s="28"/>
      <c r="J47" s="75"/>
      <c r="K47" s="34"/>
      <c r="L47" s="34"/>
      <c r="M47" s="34"/>
      <c r="N47" s="7"/>
      <c r="O47" s="7"/>
      <c r="P47" s="7"/>
    </row>
    <row r="48" spans="1:16" ht="18.75">
      <c r="A48" s="84"/>
      <c r="B48" s="85"/>
      <c r="C48" s="86"/>
      <c r="D48" s="87"/>
      <c r="E48" s="36"/>
      <c r="F48" s="36"/>
      <c r="G48" s="88"/>
      <c r="H48" s="88"/>
      <c r="I48" s="88"/>
      <c r="J48" s="88"/>
      <c r="K48" s="89"/>
      <c r="L48" s="89"/>
      <c r="M48" s="34"/>
      <c r="N48" s="7"/>
      <c r="O48" s="7"/>
      <c r="P48" s="7"/>
    </row>
    <row r="49" spans="1:13" ht="18.75">
      <c r="A49" s="55"/>
      <c r="B49" s="56"/>
      <c r="C49" s="56"/>
      <c r="D49" s="90"/>
      <c r="E49" s="91"/>
      <c r="F49" s="91"/>
      <c r="G49" s="58"/>
      <c r="H49" s="58"/>
      <c r="I49" s="58"/>
      <c r="J49" s="58"/>
      <c r="K49" s="92"/>
      <c r="L49" s="92"/>
      <c r="M49" s="93"/>
    </row>
    <row r="50" spans="1:13" ht="21">
      <c r="A50" s="84"/>
      <c r="B50" s="94"/>
      <c r="C50" s="95"/>
      <c r="D50" s="95"/>
      <c r="E50" s="95"/>
      <c r="F50" s="95"/>
      <c r="G50" s="95"/>
      <c r="H50" s="95"/>
      <c r="I50" s="95"/>
      <c r="J50" s="96"/>
      <c r="K50" s="97"/>
      <c r="L50" s="97"/>
    </row>
    <row r="51" spans="1:13" ht="18.75">
      <c r="A51" s="98"/>
      <c r="B51" s="98"/>
      <c r="C51" s="98"/>
      <c r="D51" s="98"/>
      <c r="E51" s="98"/>
      <c r="F51" s="98"/>
      <c r="G51" s="98"/>
      <c r="H51" s="98"/>
      <c r="I51" s="98"/>
      <c r="J51" s="98"/>
    </row>
    <row r="52" spans="1:13" ht="18.75">
      <c r="A52" s="98"/>
      <c r="B52" s="98"/>
      <c r="C52" s="98"/>
      <c r="D52" s="98"/>
      <c r="E52" s="98"/>
      <c r="F52" s="98"/>
      <c r="G52" s="98"/>
      <c r="H52" s="98"/>
      <c r="I52" s="98"/>
      <c r="J52" s="98"/>
    </row>
    <row r="63" spans="1:13" ht="15.75">
      <c r="K63" s="99"/>
      <c r="L63" s="99"/>
    </row>
    <row r="64" spans="1:13" ht="15.75">
      <c r="K64" s="99"/>
      <c r="L64" s="99"/>
    </row>
    <row r="65" spans="1:12" ht="15.75">
      <c r="K65" s="99"/>
      <c r="L65" s="99"/>
    </row>
    <row r="66" spans="1:12" ht="15.75">
      <c r="K66" s="99"/>
      <c r="L66" s="99"/>
    </row>
    <row r="67" spans="1:12" ht="15.75">
      <c r="K67" s="99"/>
      <c r="L67" s="99"/>
    </row>
    <row r="78" spans="1:12">
      <c r="A78" s="7"/>
      <c r="B78" s="7"/>
      <c r="C78" s="7"/>
      <c r="D78" s="7"/>
      <c r="E78" s="7"/>
      <c r="F78" s="7"/>
      <c r="G78" s="7"/>
      <c r="H78" s="7"/>
      <c r="I78" s="7"/>
      <c r="J78" s="7"/>
    </row>
    <row r="79" spans="1:12">
      <c r="A79" s="7"/>
      <c r="B79" s="7"/>
      <c r="C79" s="7"/>
      <c r="D79" s="7"/>
      <c r="E79" s="7"/>
      <c r="F79" s="7"/>
      <c r="G79" s="7"/>
      <c r="H79" s="7"/>
      <c r="I79" s="7"/>
      <c r="J79" s="7"/>
    </row>
    <row r="80" spans="1:12">
      <c r="A80" s="7"/>
      <c r="B80" s="7"/>
      <c r="C80" s="7"/>
      <c r="D80" s="7"/>
      <c r="E80" s="7"/>
      <c r="F80" s="7"/>
      <c r="G80" s="7"/>
      <c r="H80" s="7"/>
      <c r="I80" s="7"/>
      <c r="J80" s="7"/>
    </row>
  </sheetData>
  <mergeCells count="8">
    <mergeCell ref="B32:J32"/>
    <mergeCell ref="H34:J34"/>
    <mergeCell ref="A1:AT1"/>
    <mergeCell ref="Q2:R2"/>
    <mergeCell ref="S2:T2"/>
    <mergeCell ref="A15:AT15"/>
    <mergeCell ref="Q16:R16"/>
    <mergeCell ref="S16:T16"/>
  </mergeCells>
  <hyperlinks>
    <hyperlink ref="A4" location="'คำนวณ Bls'!A1" display="สินทรัพย์รวม "/>
    <hyperlink ref="A5" location="'คำนวณ Bls'!A1" display="หนี้สินรวม"/>
    <hyperlink ref="A6" location="'คำนวณ Bls'!A1" display="ส่วนของผู้ถือหุ้น "/>
    <hyperlink ref="A8" location="'คำนวณ Bls'!A1" display="เงินลงทุน (สุทธิ)"/>
    <hyperlink ref="A9" location="'คำนวณ Bls'!A1" display="เงินรับฝาก "/>
    <hyperlink ref="A10" location="'คำนวณ Bls'!A1" display="เงินกู้ยืม "/>
    <hyperlink ref="A11" location="'คำนวณ Bls'!A1" display="ภาระผูกพัน "/>
    <hyperlink ref="A7" location="'คำนวณ Bls'!A1" display="เงินให้สินเชื่อ (สุทธิ)"/>
    <hyperlink ref="A18" location="'คำนวน pnl'!A1" display="รายได้รวม "/>
    <hyperlink ref="A19" location="'คำนวน pnl'!A1" display="รายได้ดอกเบี้ยและเงินปันผล "/>
    <hyperlink ref="A20" location="'คำนวน pnl'!A1" display="รายได้ที่มิใช่ดอกเบี้ยและเงินปันผล"/>
    <hyperlink ref="A21" location="'คำนวน pnl'!A1" display="ค่าใช้จ่าย"/>
    <hyperlink ref="A22" location="'คำนวน pnl'!A1" display="ค่าใช้จ่ายดอกเบี้ย"/>
    <hyperlink ref="A23" location="'คำนวน pnl'!A1" display="ค่าใช้จ่ายที่ไม่ใช่ดอกเบี้ย "/>
    <hyperlink ref="A25" location="'คำนวน pnl'!A1" display="หนี้สูญและหนี้สงสัยจะสูญ"/>
    <hyperlink ref="A26" location="'คำนวน pnl'!A1" display="กำไร (ขาดทุน) สุทธิ "/>
  </hyperlinks>
  <pageMargins left="0.25" right="0.25" top="0.75" bottom="0.75" header="0.3" footer="0.3"/>
  <pageSetup paperSize="9" scale="76" orientation="landscape" horizontalDpi="4294967295" verticalDpi="4294967295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9" sqref="X2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มิ.ย. 59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สุณิสา โตใหญ่</dc:creator>
  <cp:lastModifiedBy>สุณิสา โตใหญ่</cp:lastModifiedBy>
  <cp:lastPrinted>2016-07-14T06:59:07Z</cp:lastPrinted>
  <dcterms:created xsi:type="dcterms:W3CDTF">2016-04-04T07:32:16Z</dcterms:created>
  <dcterms:modified xsi:type="dcterms:W3CDTF">2016-08-19T06:58:36Z</dcterms:modified>
</cp:coreProperties>
</file>